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workbookProtection workbookAlgorithmName="SHA-512" workbookHashValue="urAi9EB/HGGu7QmG4xuc4H4OOcD/KMEqdgXjYWbzlMmGL/Qk8cw1cLs4UIakxkMaYPDIHFfUj4COhNJqVFgJ6w==" workbookSaltValue="K4IX6T7+AGsi7G7Fo+BCbg==" workbookSpinCount="100000" lockStructure="1"/>
  <bookViews>
    <workbookView xWindow="120" yWindow="60" windowWidth="19020" windowHeight="10905"/>
  </bookViews>
  <sheets>
    <sheet name="Sonuc" sheetId="8" r:id="rId1"/>
    <sheet name="X1" sheetId="3" state="hidden" r:id="rId2"/>
    <sheet name="X2" sheetId="12" state="hidden" r:id="rId3"/>
    <sheet name="X3" sheetId="13" state="hidden" r:id="rId4"/>
    <sheet name="X4" sheetId="14" state="hidden" r:id="rId5"/>
    <sheet name="X5" sheetId="15" state="hidden" r:id="rId6"/>
    <sheet name="X6" sheetId="16" state="hidden" r:id="rId7"/>
    <sheet name="Alf" sheetId="7" state="hidden" r:id="rId8"/>
  </sheets>
  <definedNames>
    <definedName name="_xlnm._FilterDatabase" localSheetId="0" hidden="1">Sonuc!$B$47:$S$552</definedName>
    <definedName name="_xlnm.Print_Area" localSheetId="0">Sonuc!$B$1:$S$45</definedName>
  </definedNames>
  <calcPr calcId="152511"/>
</workbook>
</file>

<file path=xl/calcChain.xml><?xml version="1.0" encoding="utf-8"?>
<calcChain xmlns="http://schemas.openxmlformats.org/spreadsheetml/2006/main">
  <c r="J4" i="7" l="1"/>
  <c r="A6" i="7"/>
  <c r="A7" i="7" s="1"/>
  <c r="A25" i="7" s="1"/>
  <c r="A8" i="7"/>
  <c r="A9" i="7" s="1"/>
  <c r="A10" i="7"/>
  <c r="A11" i="7" s="1"/>
  <c r="A23" i="7"/>
  <c r="A24" i="7"/>
  <c r="A26" i="7"/>
  <c r="E6" i="7"/>
  <c r="E7" i="7"/>
  <c r="E8" i="7" s="1"/>
  <c r="A46" i="7"/>
  <c r="A47" i="7"/>
  <c r="A48" i="7" s="1"/>
  <c r="A63" i="7"/>
  <c r="A64" i="7"/>
  <c r="E46" i="7"/>
  <c r="A85" i="7"/>
  <c r="A86" i="7" s="1"/>
  <c r="A87" i="7"/>
  <c r="A88" i="7" s="1"/>
  <c r="A102" i="7"/>
  <c r="A103" i="7"/>
  <c r="E85" i="7"/>
  <c r="E86" i="7"/>
  <c r="E87" i="7"/>
  <c r="A123" i="7"/>
  <c r="A141" i="7" s="1"/>
  <c r="A124" i="7"/>
  <c r="A125" i="7" s="1"/>
  <c r="A126" i="7"/>
  <c r="A127" i="7"/>
  <c r="A140" i="7"/>
  <c r="A142" i="7"/>
  <c r="A143" i="7"/>
  <c r="A144" i="7"/>
  <c r="E123" i="7"/>
  <c r="E124" i="7"/>
  <c r="E125" i="7"/>
  <c r="E126" i="7"/>
  <c r="E127" i="7" s="1"/>
  <c r="E128" i="7"/>
  <c r="E129" i="7" s="1"/>
  <c r="A161" i="7"/>
  <c r="A178" i="7"/>
  <c r="A179" i="7"/>
  <c r="E161" i="7"/>
  <c r="E162" i="7" s="1"/>
  <c r="A200" i="7"/>
  <c r="A201" i="7"/>
  <c r="A202" i="7" s="1"/>
  <c r="A217" i="7"/>
  <c r="A218" i="7"/>
  <c r="A219" i="7"/>
  <c r="E200" i="7"/>
  <c r="B3" i="16"/>
  <c r="E130" i="7" l="1"/>
  <c r="A106" i="7"/>
  <c r="A89" i="7"/>
  <c r="A66" i="7"/>
  <c r="A49" i="7"/>
  <c r="E163" i="7"/>
  <c r="A65" i="7"/>
  <c r="A105" i="7"/>
  <c r="A203" i="7"/>
  <c r="A220" i="7"/>
  <c r="A145" i="7"/>
  <c r="A128" i="7"/>
  <c r="E9" i="7"/>
  <c r="E201" i="7"/>
  <c r="E88" i="7"/>
  <c r="A27" i="7"/>
  <c r="A29" i="7"/>
  <c r="A12" i="7"/>
  <c r="A162" i="7"/>
  <c r="A28" i="7"/>
  <c r="A104" i="7"/>
  <c r="E47" i="7"/>
  <c r="A129" i="7" l="1"/>
  <c r="A146" i="7"/>
  <c r="A90" i="7"/>
  <c r="A107" i="7"/>
  <c r="E48" i="7"/>
  <c r="A163" i="7"/>
  <c r="A180" i="7"/>
  <c r="A204" i="7"/>
  <c r="A221" i="7"/>
  <c r="E202" i="7"/>
  <c r="E164" i="7"/>
  <c r="E131" i="7"/>
  <c r="A13" i="7"/>
  <c r="A30" i="7"/>
  <c r="E10" i="7"/>
  <c r="A50" i="7"/>
  <c r="A67" i="7"/>
  <c r="E89" i="7"/>
  <c r="E11" i="7" l="1"/>
  <c r="E90" i="7"/>
  <c r="E49" i="7"/>
  <c r="E165" i="7"/>
  <c r="E203" i="7"/>
  <c r="A181" i="7"/>
  <c r="A164" i="7"/>
  <c r="A31" i="7"/>
  <c r="A14" i="7"/>
  <c r="A68" i="7"/>
  <c r="A51" i="7"/>
  <c r="E132" i="7"/>
  <c r="A222" i="7"/>
  <c r="A205" i="7"/>
  <c r="A108" i="7"/>
  <c r="A91" i="7"/>
  <c r="A147" i="7"/>
  <c r="A130" i="7"/>
  <c r="A92" i="7" l="1"/>
  <c r="A109" i="7"/>
  <c r="A223" i="7"/>
  <c r="A206" i="7"/>
  <c r="E91" i="7"/>
  <c r="E204" i="7"/>
  <c r="E133" i="7"/>
  <c r="A182" i="7"/>
  <c r="A165" i="7"/>
  <c r="E50" i="7"/>
  <c r="A148" i="7"/>
  <c r="A131" i="7"/>
  <c r="A15" i="7"/>
  <c r="A32" i="7"/>
  <c r="A52" i="7"/>
  <c r="A69" i="7"/>
  <c r="E166" i="7"/>
  <c r="E12" i="7"/>
  <c r="A70" i="7" l="1"/>
  <c r="A53" i="7"/>
  <c r="A132" i="7"/>
  <c r="A149" i="7"/>
  <c r="E51" i="7"/>
  <c r="E134" i="7"/>
  <c r="A166" i="7"/>
  <c r="A183" i="7"/>
  <c r="E205" i="7"/>
  <c r="A207" i="7"/>
  <c r="A224" i="7"/>
  <c r="E13" i="7"/>
  <c r="E167" i="7"/>
  <c r="A33" i="7"/>
  <c r="A16" i="7"/>
  <c r="E92" i="7"/>
  <c r="A110" i="7"/>
  <c r="A93" i="7"/>
  <c r="A167" i="7" l="1"/>
  <c r="A184" i="7"/>
  <c r="E168" i="7"/>
  <c r="A225" i="7"/>
  <c r="A208" i="7"/>
  <c r="A133" i="7"/>
  <c r="A150" i="7"/>
  <c r="A54" i="7"/>
  <c r="A71" i="7"/>
  <c r="A94" i="7"/>
  <c r="A111" i="7"/>
  <c r="E14" i="7"/>
  <c r="E135" i="7"/>
  <c r="A17" i="7"/>
  <c r="A34" i="7"/>
  <c r="E93" i="7"/>
  <c r="E206" i="7"/>
  <c r="E52" i="7"/>
  <c r="E136" i="7" l="1"/>
  <c r="E94" i="7"/>
  <c r="A72" i="7"/>
  <c r="A55" i="7"/>
  <c r="E15" i="7"/>
  <c r="E169" i="7"/>
  <c r="A35" i="7"/>
  <c r="A18" i="7"/>
  <c r="A112" i="7"/>
  <c r="A95" i="7"/>
  <c r="A168" i="7"/>
  <c r="A185" i="7"/>
  <c r="A151" i="7"/>
  <c r="A134" i="7"/>
  <c r="E53" i="7"/>
  <c r="A209" i="7"/>
  <c r="A226" i="7"/>
  <c r="E207" i="7"/>
  <c r="A19" i="7" l="1"/>
  <c r="A36" i="7"/>
  <c r="A210" i="7"/>
  <c r="A227" i="7"/>
  <c r="E170" i="7"/>
  <c r="E95" i="7"/>
  <c r="A135" i="7"/>
  <c r="A152" i="7"/>
  <c r="A96" i="7"/>
  <c r="A113" i="7"/>
  <c r="E137" i="7"/>
  <c r="A56" i="7"/>
  <c r="A73" i="7"/>
  <c r="E54" i="7"/>
  <c r="E208" i="7"/>
  <c r="A186" i="7"/>
  <c r="A169" i="7"/>
  <c r="E16" i="7"/>
  <c r="A74" i="7" l="1"/>
  <c r="A57" i="7"/>
  <c r="A136" i="7"/>
  <c r="A153" i="7"/>
  <c r="E96" i="7"/>
  <c r="E209" i="7"/>
  <c r="E55" i="7"/>
  <c r="E171" i="7"/>
  <c r="E17" i="7"/>
  <c r="E138" i="7"/>
  <c r="A37" i="7"/>
  <c r="A20" i="7"/>
  <c r="A170" i="7"/>
  <c r="A187" i="7"/>
  <c r="A228" i="7"/>
  <c r="A211" i="7"/>
  <c r="A114" i="7"/>
  <c r="A97" i="7"/>
  <c r="E56" i="7" l="1"/>
  <c r="A137" i="7"/>
  <c r="A154" i="7"/>
  <c r="E139" i="7"/>
  <c r="A58" i="7"/>
  <c r="A75" i="7"/>
  <c r="A188" i="7"/>
  <c r="A171" i="7"/>
  <c r="A212" i="7"/>
  <c r="A229" i="7"/>
  <c r="E210" i="7"/>
  <c r="E18" i="7"/>
  <c r="A98" i="7"/>
  <c r="A115" i="7"/>
  <c r="E97" i="7"/>
  <c r="A21" i="7"/>
  <c r="A38" i="7"/>
  <c r="E172" i="7"/>
  <c r="A39" i="7" l="1"/>
  <c r="A22" i="7"/>
  <c r="A138" i="7"/>
  <c r="A155" i="7"/>
  <c r="E98" i="7"/>
  <c r="A116" i="7"/>
  <c r="A99" i="7"/>
  <c r="A76" i="7"/>
  <c r="A59" i="7"/>
  <c r="E57" i="7"/>
  <c r="E19" i="7"/>
  <c r="E140" i="7"/>
  <c r="A172" i="7"/>
  <c r="A189" i="7"/>
  <c r="E211" i="7"/>
  <c r="E173" i="7"/>
  <c r="A213" i="7"/>
  <c r="A230" i="7"/>
  <c r="A60" i="7" l="1"/>
  <c r="A77" i="7"/>
  <c r="A156" i="7"/>
  <c r="A139" i="7"/>
  <c r="A100" i="7"/>
  <c r="A117" i="7"/>
  <c r="A40" i="7"/>
  <c r="E99" i="7"/>
  <c r="E141" i="7"/>
  <c r="E174" i="7"/>
  <c r="E212" i="7"/>
  <c r="E20" i="7"/>
  <c r="A214" i="7"/>
  <c r="A231" i="7"/>
  <c r="E58" i="7"/>
  <c r="A190" i="7"/>
  <c r="A173" i="7"/>
  <c r="A118" i="7" l="1"/>
  <c r="A101" i="7"/>
  <c r="A232" i="7"/>
  <c r="A215" i="7"/>
  <c r="E213" i="7"/>
  <c r="E100" i="7"/>
  <c r="E59" i="7"/>
  <c r="A157" i="7"/>
  <c r="E175" i="7"/>
  <c r="A174" i="7"/>
  <c r="A191" i="7"/>
  <c r="E21" i="7"/>
  <c r="E142" i="7"/>
  <c r="A78" i="7"/>
  <c r="A61" i="7"/>
  <c r="E60" i="7" l="1"/>
  <c r="E143" i="7"/>
  <c r="E101" i="7"/>
  <c r="A119" i="7"/>
  <c r="E176" i="7"/>
  <c r="E214" i="7"/>
  <c r="A62" i="7"/>
  <c r="A79" i="7"/>
  <c r="A192" i="7"/>
  <c r="A175" i="7"/>
  <c r="E22" i="7"/>
  <c r="A216" i="7"/>
  <c r="A233" i="7"/>
  <c r="E215" i="7" l="1"/>
  <c r="A193" i="7"/>
  <c r="A176" i="7"/>
  <c r="E144" i="7"/>
  <c r="E177" i="7"/>
  <c r="A234" i="7"/>
  <c r="E61" i="7"/>
  <c r="E102" i="7"/>
  <c r="E23" i="7"/>
  <c r="A80" i="7"/>
  <c r="E24" i="7" l="1"/>
  <c r="E103" i="7"/>
  <c r="E145" i="7"/>
  <c r="E62" i="7"/>
  <c r="A177" i="7"/>
  <c r="A194" i="7"/>
  <c r="E178" i="7"/>
  <c r="E216" i="7"/>
  <c r="E179" i="7" l="1"/>
  <c r="E146" i="7"/>
  <c r="A195" i="7"/>
  <c r="E25" i="7"/>
  <c r="E63" i="7"/>
  <c r="E104" i="7"/>
  <c r="E217" i="7"/>
  <c r="E26" i="7" l="1"/>
  <c r="E218" i="7"/>
  <c r="E105" i="7"/>
  <c r="E147" i="7"/>
  <c r="E64" i="7"/>
  <c r="E180" i="7"/>
  <c r="E148" i="7" l="1"/>
  <c r="E65" i="7"/>
  <c r="E106" i="7"/>
  <c r="E181" i="7"/>
  <c r="E219" i="7"/>
  <c r="E27" i="7"/>
  <c r="E182" i="7" l="1"/>
  <c r="E220" i="7"/>
  <c r="E107" i="7"/>
  <c r="E28" i="7"/>
  <c r="E66" i="7"/>
  <c r="E149" i="7"/>
  <c r="E221" i="7" l="1"/>
  <c r="E67" i="7"/>
  <c r="E183" i="7"/>
  <c r="E29" i="7"/>
  <c r="E108" i="7"/>
  <c r="E150" i="7"/>
  <c r="E30" i="7" l="1"/>
  <c r="E184" i="7"/>
  <c r="E68" i="7"/>
  <c r="E109" i="7"/>
  <c r="E222" i="7"/>
  <c r="E151" i="7"/>
  <c r="E110" i="7" l="1"/>
  <c r="E69" i="7"/>
  <c r="E223" i="7"/>
  <c r="E31" i="7"/>
  <c r="E185" i="7"/>
  <c r="E152" i="7"/>
  <c r="E224" i="7" l="1"/>
  <c r="E32" i="7"/>
  <c r="E153" i="7"/>
  <c r="E70" i="7"/>
  <c r="E186" i="7"/>
  <c r="E111" i="7"/>
  <c r="E225" i="7" l="1"/>
  <c r="E71" i="7"/>
  <c r="E154" i="7"/>
  <c r="E112" i="7"/>
  <c r="E33" i="7"/>
  <c r="E187" i="7"/>
  <c r="E113" i="7" l="1"/>
  <c r="E155" i="7"/>
  <c r="E72" i="7"/>
  <c r="E188" i="7"/>
  <c r="E34" i="7"/>
  <c r="E226" i="7"/>
  <c r="E189" i="7" l="1"/>
  <c r="E73" i="7"/>
  <c r="E227" i="7"/>
  <c r="E156" i="7"/>
  <c r="E35" i="7"/>
  <c r="E114" i="7"/>
  <c r="E36" i="7" l="1"/>
  <c r="E190" i="7"/>
  <c r="E157" i="7"/>
  <c r="E228" i="7"/>
  <c r="E115" i="7"/>
  <c r="E74" i="7"/>
  <c r="E229" i="7" l="1"/>
  <c r="E75" i="7"/>
  <c r="E191" i="7"/>
  <c r="E116" i="7"/>
  <c r="E37" i="7"/>
  <c r="E76" i="7" l="1"/>
  <c r="E117" i="7"/>
  <c r="E192" i="7"/>
  <c r="E38" i="7"/>
  <c r="E230" i="7"/>
  <c r="E39" i="7" l="1"/>
  <c r="E193" i="7"/>
  <c r="E118" i="7"/>
  <c r="E231" i="7"/>
  <c r="E77" i="7"/>
  <c r="E232" i="7" l="1"/>
  <c r="E119" i="7"/>
  <c r="E194" i="7"/>
  <c r="E78" i="7"/>
  <c r="E40" i="7"/>
  <c r="E79" i="7" l="1"/>
  <c r="E195" i="7"/>
  <c r="E233" i="7"/>
  <c r="E234" i="7" l="1"/>
  <c r="E80" i="7"/>
  <c r="B3" i="15" l="1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U5" i="16" l="1"/>
  <c r="U5" i="15"/>
  <c r="U5" i="14"/>
  <c r="U5" i="13"/>
  <c r="U5" i="12"/>
  <c r="T5" i="16"/>
  <c r="T5" i="15"/>
  <c r="T5" i="14"/>
  <c r="T5" i="13"/>
  <c r="T5" i="12"/>
  <c r="AK5" i="16"/>
  <c r="AK5" i="15"/>
  <c r="AK5" i="14"/>
  <c r="AK5" i="13"/>
  <c r="AK5" i="12"/>
  <c r="AH5" i="16"/>
  <c r="AH5" i="15"/>
  <c r="AH5" i="14"/>
  <c r="AH5" i="13"/>
  <c r="AH5" i="12"/>
  <c r="R5" i="16"/>
  <c r="R5" i="15"/>
  <c r="R5" i="14"/>
  <c r="R5" i="13"/>
  <c r="R5" i="12"/>
  <c r="V5" i="16"/>
  <c r="V5" i="15"/>
  <c r="V5" i="14"/>
  <c r="V5" i="13"/>
  <c r="V5" i="12"/>
  <c r="AL5" i="16"/>
  <c r="AL5" i="15"/>
  <c r="AL5" i="14"/>
  <c r="AL5" i="13"/>
  <c r="AL5" i="12"/>
  <c r="S5" i="16"/>
  <c r="S5" i="15"/>
  <c r="S5" i="14"/>
  <c r="S5" i="13"/>
  <c r="S5" i="12"/>
  <c r="AG5" i="16"/>
  <c r="AG5" i="15"/>
  <c r="AG5" i="14"/>
  <c r="AG5" i="13"/>
  <c r="AG5" i="12"/>
  <c r="Q5" i="16"/>
  <c r="Q5" i="15"/>
  <c r="Q5" i="14"/>
  <c r="Q5" i="13"/>
  <c r="Q5" i="12"/>
  <c r="W5" i="16"/>
  <c r="W5" i="15"/>
  <c r="W5" i="14"/>
  <c r="W5" i="13"/>
  <c r="W5" i="12"/>
  <c r="X5" i="16"/>
  <c r="X5" i="15"/>
  <c r="X5" i="14"/>
  <c r="X5" i="13"/>
  <c r="X5" i="12"/>
  <c r="AG6" i="3"/>
  <c r="AK6" i="3"/>
  <c r="X7" i="16" l="1"/>
  <c r="AB7" i="16" s="1"/>
  <c r="X8" i="16"/>
  <c r="X9" i="16"/>
  <c r="AB9" i="16" s="1"/>
  <c r="X10" i="16"/>
  <c r="X11" i="16"/>
  <c r="X12" i="16"/>
  <c r="AB12" i="16" s="1"/>
  <c r="X13" i="16"/>
  <c r="X14" i="16"/>
  <c r="X15" i="16"/>
  <c r="AB15" i="16" s="1"/>
  <c r="X16" i="16"/>
  <c r="AB16" i="16" s="1"/>
  <c r="X17" i="16"/>
  <c r="AB17" i="16" s="1"/>
  <c r="X18" i="16"/>
  <c r="AB18" i="16" s="1"/>
  <c r="AH7" i="16"/>
  <c r="AJ7" i="16" s="1"/>
  <c r="AH8" i="16"/>
  <c r="AJ8" i="16" s="1"/>
  <c r="AH9" i="16"/>
  <c r="AJ9" i="16" s="1"/>
  <c r="AH10" i="16"/>
  <c r="AJ10" i="16" s="1"/>
  <c r="AH11" i="16"/>
  <c r="AJ11" i="16" s="1"/>
  <c r="AH12" i="16"/>
  <c r="AJ12" i="16" s="1"/>
  <c r="AH13" i="16"/>
  <c r="AJ13" i="16" s="1"/>
  <c r="AH14" i="16"/>
  <c r="AJ14" i="16" s="1"/>
  <c r="AH15" i="16"/>
  <c r="AJ15" i="16" s="1"/>
  <c r="AH16" i="16"/>
  <c r="AJ16" i="16" s="1"/>
  <c r="AH17" i="16"/>
  <c r="AJ17" i="16" s="1"/>
  <c r="AH18" i="16"/>
  <c r="AJ18" i="16" s="1"/>
  <c r="R7" i="16"/>
  <c r="R8" i="16"/>
  <c r="R9" i="16"/>
  <c r="R10" i="16"/>
  <c r="R11" i="16"/>
  <c r="R12" i="16"/>
  <c r="R13" i="16"/>
  <c r="R14" i="16"/>
  <c r="R15" i="16"/>
  <c r="R16" i="16"/>
  <c r="R17" i="16"/>
  <c r="R18" i="16"/>
  <c r="S7" i="16"/>
  <c r="S8" i="16"/>
  <c r="S9" i="16"/>
  <c r="S10" i="16"/>
  <c r="S11" i="16"/>
  <c r="S12" i="16"/>
  <c r="S13" i="16"/>
  <c r="S14" i="16"/>
  <c r="S15" i="16"/>
  <c r="S16" i="16"/>
  <c r="S17" i="16"/>
  <c r="S18" i="16"/>
  <c r="W7" i="16"/>
  <c r="AA7" i="16" s="1"/>
  <c r="W8" i="16"/>
  <c r="AA8" i="16" s="1"/>
  <c r="W9" i="16"/>
  <c r="AA9" i="16" s="1"/>
  <c r="W10" i="16"/>
  <c r="AA10" i="16" s="1"/>
  <c r="W11" i="16"/>
  <c r="AA11" i="16" s="1"/>
  <c r="W12" i="16"/>
  <c r="AA12" i="16" s="1"/>
  <c r="W13" i="16"/>
  <c r="AA13" i="16" s="1"/>
  <c r="W14" i="16"/>
  <c r="AA14" i="16" s="1"/>
  <c r="W15" i="16"/>
  <c r="AA15" i="16" s="1"/>
  <c r="W16" i="16"/>
  <c r="AA16" i="16" s="1"/>
  <c r="W17" i="16"/>
  <c r="AA17" i="16" s="1"/>
  <c r="W18" i="16"/>
  <c r="AA18" i="16" s="1"/>
  <c r="AK10" i="16"/>
  <c r="AK11" i="16"/>
  <c r="AM11" i="16" s="1"/>
  <c r="AK13" i="16"/>
  <c r="AM13" i="16" s="1"/>
  <c r="AK14" i="16"/>
  <c r="AK15" i="16"/>
  <c r="AM15" i="16" s="1"/>
  <c r="AL7" i="16"/>
  <c r="AN7" i="16" s="1"/>
  <c r="AL8" i="16"/>
  <c r="AN8" i="16" s="1"/>
  <c r="AL9" i="16"/>
  <c r="AL10" i="16"/>
  <c r="AN10" i="16" s="1"/>
  <c r="AL11" i="16"/>
  <c r="AL12" i="16"/>
  <c r="AN12" i="16" s="1"/>
  <c r="AL13" i="16"/>
  <c r="AN13" i="16" s="1"/>
  <c r="AL14" i="16"/>
  <c r="AN14" i="16" s="1"/>
  <c r="AL15" i="16"/>
  <c r="AN15" i="16" s="1"/>
  <c r="AL16" i="16"/>
  <c r="AN16" i="16" s="1"/>
  <c r="AL17" i="16"/>
  <c r="AL18" i="16"/>
  <c r="AN18" i="16" s="1"/>
  <c r="AK6" i="16"/>
  <c r="AK6" i="15"/>
  <c r="AK6" i="14"/>
  <c r="AK6" i="13"/>
  <c r="AK6" i="12"/>
  <c r="T7" i="16"/>
  <c r="AD7" i="16" s="1"/>
  <c r="T8" i="16"/>
  <c r="AD8" i="16" s="1"/>
  <c r="T9" i="16"/>
  <c r="T10" i="16"/>
  <c r="AD10" i="16" s="1"/>
  <c r="T11" i="16"/>
  <c r="AD11" i="16" s="1"/>
  <c r="T12" i="16"/>
  <c r="AD12" i="16" s="1"/>
  <c r="T13" i="16"/>
  <c r="AD13" i="16" s="1"/>
  <c r="T14" i="16"/>
  <c r="AD14" i="16" s="1"/>
  <c r="T15" i="16"/>
  <c r="AD15" i="16" s="1"/>
  <c r="T16" i="16"/>
  <c r="AD16" i="16" s="1"/>
  <c r="T17" i="16"/>
  <c r="AD17" i="16" s="1"/>
  <c r="T18" i="16"/>
  <c r="AD18" i="16" s="1"/>
  <c r="V7" i="16"/>
  <c r="Z7" i="16" s="1"/>
  <c r="V8" i="16"/>
  <c r="V9" i="16"/>
  <c r="Z9" i="16" s="1"/>
  <c r="V10" i="16"/>
  <c r="V11" i="16"/>
  <c r="V12" i="16"/>
  <c r="Z12" i="16" s="1"/>
  <c r="V13" i="16"/>
  <c r="V14" i="16"/>
  <c r="Z14" i="16" s="1"/>
  <c r="V15" i="16"/>
  <c r="Z15" i="16" s="1"/>
  <c r="V16" i="16"/>
  <c r="V17" i="16"/>
  <c r="Z17" i="16" s="1"/>
  <c r="V18" i="16"/>
  <c r="Z18" i="16" s="1"/>
  <c r="AG6" i="16"/>
  <c r="AG6" i="15"/>
  <c r="AG6" i="14"/>
  <c r="AG6" i="13"/>
  <c r="AG6" i="12"/>
  <c r="U7" i="16"/>
  <c r="Y7" i="16" s="1"/>
  <c r="U8" i="16"/>
  <c r="Y8" i="16" s="1"/>
  <c r="U9" i="16"/>
  <c r="Y9" i="16" s="1"/>
  <c r="U10" i="16"/>
  <c r="Y10" i="16" s="1"/>
  <c r="U11" i="16"/>
  <c r="Y11" i="16" s="1"/>
  <c r="U12" i="16"/>
  <c r="U13" i="16"/>
  <c r="Y13" i="16" s="1"/>
  <c r="U14" i="16"/>
  <c r="Y14" i="16" s="1"/>
  <c r="U15" i="16"/>
  <c r="Y15" i="16" s="1"/>
  <c r="U16" i="16"/>
  <c r="Y16" i="16" s="1"/>
  <c r="U17" i="16"/>
  <c r="Y17" i="16" s="1"/>
  <c r="U18" i="16"/>
  <c r="Y18" i="16" s="1"/>
  <c r="AN17" i="16" l="1"/>
  <c r="AF8" i="16"/>
  <c r="Q8" i="16"/>
  <c r="AF16" i="16"/>
  <c r="Q16" i="16"/>
  <c r="AE16" i="16" s="1"/>
  <c r="Q7" i="16"/>
  <c r="AF7" i="16"/>
  <c r="AF13" i="16"/>
  <c r="Q13" i="16"/>
  <c r="AF15" i="16"/>
  <c r="Q15" i="16"/>
  <c r="Q12" i="16"/>
  <c r="AF12" i="16"/>
  <c r="AK12" i="16"/>
  <c r="AM12" i="16" s="1"/>
  <c r="AK18" i="16"/>
  <c r="AK9" i="16"/>
  <c r="AM9" i="16" s="1"/>
  <c r="AG7" i="16"/>
  <c r="AI7" i="16" s="1"/>
  <c r="AG8" i="16"/>
  <c r="AI8" i="16" s="1"/>
  <c r="AG9" i="16"/>
  <c r="AI9" i="16" s="1"/>
  <c r="AG10" i="16"/>
  <c r="AG11" i="16"/>
  <c r="AG12" i="16"/>
  <c r="AG13" i="16"/>
  <c r="AG14" i="16"/>
  <c r="AI14" i="16" s="1"/>
  <c r="AG15" i="16"/>
  <c r="AI15" i="16" s="1"/>
  <c r="AG16" i="16"/>
  <c r="AG17" i="16"/>
  <c r="AI17" i="16" s="1"/>
  <c r="AG18" i="16"/>
  <c r="AK17" i="16"/>
  <c r="AM17" i="16" s="1"/>
  <c r="AK8" i="16"/>
  <c r="AK16" i="16"/>
  <c r="AK7" i="16"/>
  <c r="AF14" i="16"/>
  <c r="Q14" i="16"/>
  <c r="AE14" i="16" s="1"/>
  <c r="Q11" i="16"/>
  <c r="AF11" i="16"/>
  <c r="AF18" i="16"/>
  <c r="Q18" i="16"/>
  <c r="AF10" i="16"/>
  <c r="Q10" i="16"/>
  <c r="AE10" i="16" s="1"/>
  <c r="AF17" i="16"/>
  <c r="Q17" i="16"/>
  <c r="AF9" i="16"/>
  <c r="Q9" i="16"/>
  <c r="AE9" i="16" s="1"/>
  <c r="AM16" i="16" l="1"/>
  <c r="AM8" i="16"/>
  <c r="AI12" i="16" l="1"/>
  <c r="AB14" i="16"/>
  <c r="Y12" i="16"/>
  <c r="AC15" i="16"/>
  <c r="AE11" i="16"/>
  <c r="AM10" i="16" l="1"/>
  <c r="AE15" i="16"/>
  <c r="AE12" i="16"/>
  <c r="AC9" i="16" l="1"/>
  <c r="AE7" i="16"/>
  <c r="AG11" i="3"/>
  <c r="AH11" i="3"/>
  <c r="AJ11" i="3" s="1"/>
  <c r="AC10" i="16" l="1"/>
  <c r="AC12" i="16"/>
  <c r="AC14" i="16"/>
  <c r="AD9" i="16"/>
  <c r="AC7" i="16"/>
  <c r="W25" i="3" l="1"/>
  <c r="AA25" i="3" s="1"/>
  <c r="X25" i="3"/>
  <c r="AB25" i="3" s="1"/>
  <c r="U21" i="3"/>
  <c r="Y21" i="3" s="1"/>
  <c r="V21" i="3"/>
  <c r="Z21" i="3" s="1"/>
  <c r="AK12" i="3"/>
  <c r="AL12" i="3"/>
  <c r="AN12" i="3" s="1"/>
  <c r="AK25" i="3"/>
  <c r="AM25" i="3" s="1"/>
  <c r="AL25" i="3"/>
  <c r="AN25" i="3" s="1"/>
  <c r="X19" i="3"/>
  <c r="AB19" i="3" s="1"/>
  <c r="W19" i="3"/>
  <c r="AA19" i="3" s="1"/>
  <c r="S18" i="3"/>
  <c r="T18" i="3"/>
  <c r="AD18" i="3" s="1"/>
  <c r="W12" i="15"/>
  <c r="AA12" i="15" s="1"/>
  <c r="X12" i="15"/>
  <c r="AB12" i="15" s="1"/>
  <c r="AH352" i="12"/>
  <c r="AJ352" i="12" s="1"/>
  <c r="AG352" i="12"/>
  <c r="V388" i="12"/>
  <c r="U388" i="12"/>
  <c r="Y388" i="12" s="1"/>
  <c r="AL207" i="12"/>
  <c r="AN207" i="12" s="1"/>
  <c r="AK207" i="12"/>
  <c r="AM207" i="12" s="1"/>
  <c r="U217" i="12"/>
  <c r="Y217" i="12" s="1"/>
  <c r="V217" i="12"/>
  <c r="W99" i="15"/>
  <c r="AA99" i="15" s="1"/>
  <c r="X99" i="15"/>
  <c r="AB99" i="15" s="1"/>
  <c r="AG126" i="12"/>
  <c r="AI126" i="12" s="1"/>
  <c r="AH126" i="12"/>
  <c r="AJ126" i="12" s="1"/>
  <c r="S28" i="14"/>
  <c r="AC28" i="14" s="1"/>
  <c r="T28" i="14"/>
  <c r="AD28" i="14" s="1"/>
  <c r="R12" i="12"/>
  <c r="R446" i="12"/>
  <c r="Q446" i="12" s="1"/>
  <c r="T504" i="12"/>
  <c r="AD504" i="12" s="1"/>
  <c r="S504" i="12"/>
  <c r="AC504" i="12" s="1"/>
  <c r="T117" i="16"/>
  <c r="AD117" i="16" s="1"/>
  <c r="S117" i="16"/>
  <c r="AC117" i="16" s="1"/>
  <c r="W347" i="12"/>
  <c r="AA347" i="12" s="1"/>
  <c r="X347" i="12"/>
  <c r="AB347" i="12" s="1"/>
  <c r="AL10" i="3"/>
  <c r="AN10" i="3" s="1"/>
  <c r="AK10" i="3"/>
  <c r="AM10" i="3" s="1"/>
  <c r="X142" i="12"/>
  <c r="AB142" i="12" s="1"/>
  <c r="W142" i="12"/>
  <c r="AA142" i="12" s="1"/>
  <c r="U9" i="3"/>
  <c r="Y9" i="3" s="1"/>
  <c r="V9" i="3"/>
  <c r="Z9" i="3" s="1"/>
  <c r="X20" i="3"/>
  <c r="AB20" i="3" s="1"/>
  <c r="W20" i="3"/>
  <c r="AA20" i="3" s="1"/>
  <c r="AL14" i="3"/>
  <c r="AK14" i="3"/>
  <c r="AM14" i="3" s="1"/>
  <c r="T19" i="3"/>
  <c r="AD19" i="3" s="1"/>
  <c r="S19" i="3"/>
  <c r="W27" i="3"/>
  <c r="AA27" i="3" s="1"/>
  <c r="X27" i="3"/>
  <c r="AB27" i="3" s="1"/>
  <c r="AL26" i="3"/>
  <c r="AN26" i="3" s="1"/>
  <c r="AK26" i="3"/>
  <c r="AM26" i="3" s="1"/>
  <c r="R14" i="3"/>
  <c r="AH19" i="3"/>
  <c r="AJ19" i="3" s="1"/>
  <c r="AG19" i="3"/>
  <c r="AI19" i="3" s="1"/>
  <c r="S24" i="3"/>
  <c r="T24" i="3"/>
  <c r="AD24" i="3" s="1"/>
  <c r="W14" i="3"/>
  <c r="AA14" i="3" s="1"/>
  <c r="X14" i="3"/>
  <c r="AB14" i="3" s="1"/>
  <c r="U19" i="3"/>
  <c r="Y19" i="3" s="1"/>
  <c r="V19" i="3"/>
  <c r="Z19" i="3" s="1"/>
  <c r="R18" i="15"/>
  <c r="W480" i="12"/>
  <c r="AA480" i="12" s="1"/>
  <c r="X480" i="12"/>
  <c r="AB480" i="12" s="1"/>
  <c r="W104" i="15"/>
  <c r="AA104" i="15" s="1"/>
  <c r="X104" i="15"/>
  <c r="AB104" i="15" s="1"/>
  <c r="T86" i="12"/>
  <c r="AD86" i="12" s="1"/>
  <c r="S86" i="12"/>
  <c r="AH447" i="12"/>
  <c r="AJ447" i="12" s="1"/>
  <c r="AG447" i="12"/>
  <c r="AI447" i="12" s="1"/>
  <c r="S383" i="12"/>
  <c r="AC383" i="12" s="1"/>
  <c r="T383" i="12"/>
  <c r="AD383" i="12" s="1"/>
  <c r="U331" i="12"/>
  <c r="Y331" i="12" s="1"/>
  <c r="V331" i="12"/>
  <c r="U415" i="12"/>
  <c r="Y415" i="12" s="1"/>
  <c r="V415" i="12"/>
  <c r="AG19" i="13"/>
  <c r="AH19" i="13"/>
  <c r="AJ19" i="13" s="1"/>
  <c r="U395" i="12"/>
  <c r="Y395" i="12" s="1"/>
  <c r="V395" i="12"/>
  <c r="Z395" i="12" s="1"/>
  <c r="AH213" i="16"/>
  <c r="AJ213" i="16" s="1"/>
  <c r="AG213" i="16"/>
  <c r="W35" i="16"/>
  <c r="AA35" i="16" s="1"/>
  <c r="X35" i="16"/>
  <c r="AB35" i="16" s="1"/>
  <c r="AH177" i="12"/>
  <c r="AJ177" i="12" s="1"/>
  <c r="AG177" i="12"/>
  <c r="T33" i="14"/>
  <c r="AD33" i="14" s="1"/>
  <c r="S33" i="14"/>
  <c r="AH158" i="12"/>
  <c r="AJ158" i="12" s="1"/>
  <c r="AG158" i="12"/>
  <c r="V317" i="12"/>
  <c r="U317" i="12"/>
  <c r="Y317" i="12" s="1"/>
  <c r="W287" i="12"/>
  <c r="AA287" i="12" s="1"/>
  <c r="X287" i="12"/>
  <c r="AB287" i="12" s="1"/>
  <c r="T28" i="13"/>
  <c r="AD28" i="13" s="1"/>
  <c r="S28" i="13"/>
  <c r="AC28" i="13" s="1"/>
  <c r="AG182" i="16"/>
  <c r="AH182" i="16"/>
  <c r="AJ182" i="16" s="1"/>
  <c r="X89" i="15"/>
  <c r="W89" i="15"/>
  <c r="AA89" i="15" s="1"/>
  <c r="U138" i="12"/>
  <c r="Y138" i="12" s="1"/>
  <c r="V138" i="12"/>
  <c r="V36" i="16"/>
  <c r="U36" i="16"/>
  <c r="Y36" i="16" s="1"/>
  <c r="R85" i="16"/>
  <c r="AF85" i="16" s="1"/>
  <c r="T191" i="12"/>
  <c r="AD191" i="12" s="1"/>
  <c r="S191" i="12"/>
  <c r="AC191" i="12" s="1"/>
  <c r="R441" i="12"/>
  <c r="R63" i="16"/>
  <c r="AG115" i="16"/>
  <c r="AI115" i="16" s="1"/>
  <c r="AH115" i="16"/>
  <c r="AJ115" i="16" s="1"/>
  <c r="R33" i="16"/>
  <c r="R61" i="15"/>
  <c r="Q61" i="15" s="1"/>
  <c r="AE61" i="15" s="1"/>
  <c r="V176" i="12"/>
  <c r="U176" i="12"/>
  <c r="Y176" i="12" s="1"/>
  <c r="V124" i="12"/>
  <c r="Z124" i="12" s="1"/>
  <c r="U124" i="12"/>
  <c r="Y124" i="12" s="1"/>
  <c r="U53" i="12"/>
  <c r="Y53" i="12" s="1"/>
  <c r="V53" i="12"/>
  <c r="Z53" i="12" s="1"/>
  <c r="R14" i="15"/>
  <c r="Q14" i="15" s="1"/>
  <c r="AE14" i="15" s="1"/>
  <c r="AH268" i="12"/>
  <c r="AJ268" i="12" s="1"/>
  <c r="AG268" i="12"/>
  <c r="AI268" i="12" s="1"/>
  <c r="U183" i="12"/>
  <c r="Y183" i="12" s="1"/>
  <c r="V183" i="12"/>
  <c r="W30" i="14"/>
  <c r="AA30" i="14" s="1"/>
  <c r="X30" i="14"/>
  <c r="AL387" i="12"/>
  <c r="AN387" i="12" s="1"/>
  <c r="AK387" i="12"/>
  <c r="AM387" i="12" s="1"/>
  <c r="R152" i="16"/>
  <c r="AG157" i="12"/>
  <c r="AH157" i="12"/>
  <c r="AJ157" i="12" s="1"/>
  <c r="U28" i="13"/>
  <c r="Y28" i="13" s="1"/>
  <c r="V28" i="13"/>
  <c r="Z28" i="13" s="1"/>
  <c r="AK219" i="12"/>
  <c r="AM219" i="12" s="1"/>
  <c r="AL219" i="12"/>
  <c r="AN219" i="12" s="1"/>
  <c r="R72" i="12"/>
  <c r="Q72" i="12" s="1"/>
  <c r="AE72" i="12" s="1"/>
  <c r="AG49" i="12"/>
  <c r="AI49" i="12" s="1"/>
  <c r="AH49" i="12"/>
  <c r="AJ49" i="12" s="1"/>
  <c r="R502" i="12"/>
  <c r="V188" i="12"/>
  <c r="Z188" i="12" s="1"/>
  <c r="U188" i="12"/>
  <c r="Y188" i="12" s="1"/>
  <c r="U421" i="12"/>
  <c r="Y421" i="12" s="1"/>
  <c r="V421" i="12"/>
  <c r="V162" i="12"/>
  <c r="Z162" i="12" s="1"/>
  <c r="U162" i="12"/>
  <c r="Y162" i="12" s="1"/>
  <c r="S184" i="12"/>
  <c r="AC184" i="12" s="1"/>
  <c r="T184" i="12"/>
  <c r="AD184" i="12" s="1"/>
  <c r="T123" i="12"/>
  <c r="AD123" i="12" s="1"/>
  <c r="S123" i="12"/>
  <c r="U350" i="12"/>
  <c r="Y350" i="12" s="1"/>
  <c r="V350" i="12"/>
  <c r="AG204" i="12"/>
  <c r="AI204" i="12" s="1"/>
  <c r="AH204" i="12"/>
  <c r="AJ204" i="12" s="1"/>
  <c r="AK23" i="15"/>
  <c r="AM23" i="15" s="1"/>
  <c r="AL23" i="15"/>
  <c r="AN23" i="15" s="1"/>
  <c r="AK38" i="15"/>
  <c r="AM38" i="15" s="1"/>
  <c r="AL38" i="15"/>
  <c r="AN38" i="15" s="1"/>
  <c r="T130" i="16"/>
  <c r="AD130" i="16" s="1"/>
  <c r="S130" i="16"/>
  <c r="AC130" i="16" s="1"/>
  <c r="AH174" i="12"/>
  <c r="AJ174" i="12" s="1"/>
  <c r="AG174" i="12"/>
  <c r="R45" i="15"/>
  <c r="AF45" i="15" s="1"/>
  <c r="R192" i="12"/>
  <c r="R329" i="12"/>
  <c r="AF329" i="12" s="1"/>
  <c r="T48" i="12"/>
  <c r="AD48" i="12" s="1"/>
  <c r="S48" i="12"/>
  <c r="AC48" i="12" s="1"/>
  <c r="V61" i="12"/>
  <c r="Z61" i="12" s="1"/>
  <c r="U61" i="12"/>
  <c r="Y61" i="12" s="1"/>
  <c r="AH44" i="12"/>
  <c r="AJ44" i="12" s="1"/>
  <c r="AG44" i="12"/>
  <c r="U102" i="12"/>
  <c r="Y102" i="12" s="1"/>
  <c r="V102" i="12"/>
  <c r="AG61" i="15"/>
  <c r="AI61" i="15" s="1"/>
  <c r="AH61" i="15"/>
  <c r="AJ61" i="15" s="1"/>
  <c r="U279" i="12"/>
  <c r="Y279" i="12" s="1"/>
  <c r="V279" i="12"/>
  <c r="R245" i="16"/>
  <c r="S499" i="12"/>
  <c r="AC499" i="12" s="1"/>
  <c r="T499" i="12"/>
  <c r="AD499" i="12" s="1"/>
  <c r="U348" i="12"/>
  <c r="Y348" i="12" s="1"/>
  <c r="V348" i="12"/>
  <c r="Z348" i="12" s="1"/>
  <c r="AK73" i="12"/>
  <c r="AM73" i="12" s="1"/>
  <c r="AL73" i="12"/>
  <c r="AN73" i="12" s="1"/>
  <c r="AL272" i="12"/>
  <c r="AN272" i="12" s="1"/>
  <c r="AK272" i="12"/>
  <c r="AM272" i="12" s="1"/>
  <c r="T24" i="16"/>
  <c r="AD24" i="16" s="1"/>
  <c r="S24" i="16"/>
  <c r="W161" i="16"/>
  <c r="AA161" i="16" s="1"/>
  <c r="X161" i="16"/>
  <c r="AB161" i="16" s="1"/>
  <c r="AG27" i="3"/>
  <c r="AH27" i="3"/>
  <c r="AJ27" i="3" s="1"/>
  <c r="AG13" i="3"/>
  <c r="AI13" i="3" s="1"/>
  <c r="AH13" i="3"/>
  <c r="AJ13" i="3" s="1"/>
  <c r="V17" i="3"/>
  <c r="U17" i="3"/>
  <c r="Y17" i="3" s="1"/>
  <c r="R27" i="3"/>
  <c r="Q27" i="3" s="1"/>
  <c r="U25" i="3"/>
  <c r="Y25" i="3" s="1"/>
  <c r="V25" i="3"/>
  <c r="Z25" i="3" s="1"/>
  <c r="R25" i="3"/>
  <c r="Q25" i="3" s="1"/>
  <c r="AE25" i="3" s="1"/>
  <c r="R16" i="3"/>
  <c r="AG21" i="3"/>
  <c r="AI21" i="3" s="1"/>
  <c r="AH21" i="3"/>
  <c r="AJ21" i="3" s="1"/>
  <c r="S22" i="3"/>
  <c r="T22" i="3"/>
  <c r="AD22" i="3" s="1"/>
  <c r="AK15" i="3"/>
  <c r="AM15" i="3" s="1"/>
  <c r="AL15" i="3"/>
  <c r="AN15" i="3" s="1"/>
  <c r="AK13" i="3"/>
  <c r="AM13" i="3" s="1"/>
  <c r="AL13" i="3"/>
  <c r="AN13" i="3" s="1"/>
  <c r="X26" i="3"/>
  <c r="AB26" i="3" s="1"/>
  <c r="W26" i="3"/>
  <c r="AA26" i="3" s="1"/>
  <c r="AG22" i="3"/>
  <c r="AH22" i="3"/>
  <c r="AJ22" i="3" s="1"/>
  <c r="AG17" i="3"/>
  <c r="AH17" i="3"/>
  <c r="AJ17" i="3" s="1"/>
  <c r="X15" i="3"/>
  <c r="AB15" i="3" s="1"/>
  <c r="W15" i="3"/>
  <c r="AA15" i="3" s="1"/>
  <c r="R312" i="12"/>
  <c r="Q312" i="12" s="1"/>
  <c r="AG503" i="12"/>
  <c r="AI503" i="12" s="1"/>
  <c r="AH503" i="12"/>
  <c r="AJ503" i="12" s="1"/>
  <c r="V508" i="12"/>
  <c r="Z508" i="12" s="1"/>
  <c r="U508" i="12"/>
  <c r="Y508" i="12" s="1"/>
  <c r="V25" i="15"/>
  <c r="Z25" i="15" s="1"/>
  <c r="U25" i="15"/>
  <c r="Y25" i="15" s="1"/>
  <c r="T7" i="13"/>
  <c r="AD7" i="13" s="1"/>
  <c r="S7" i="13"/>
  <c r="AC7" i="13" s="1"/>
  <c r="X242" i="12"/>
  <c r="AB242" i="12" s="1"/>
  <c r="W242" i="12"/>
  <c r="AA242" i="12" s="1"/>
  <c r="V11" i="15"/>
  <c r="Z11" i="15" s="1"/>
  <c r="U11" i="15"/>
  <c r="Y11" i="15" s="1"/>
  <c r="T417" i="12"/>
  <c r="AD417" i="12" s="1"/>
  <c r="S417" i="12"/>
  <c r="AC417" i="12" s="1"/>
  <c r="AK33" i="12"/>
  <c r="AM33" i="12" s="1"/>
  <c r="AL33" i="12"/>
  <c r="AN33" i="12" s="1"/>
  <c r="X456" i="12"/>
  <c r="AB456" i="12" s="1"/>
  <c r="W456" i="12"/>
  <c r="AA456" i="12" s="1"/>
  <c r="AK208" i="12"/>
  <c r="AM208" i="12" s="1"/>
  <c r="AL208" i="12"/>
  <c r="AN208" i="12" s="1"/>
  <c r="R480" i="12"/>
  <c r="Q480" i="12" s="1"/>
  <c r="AE480" i="12" s="1"/>
  <c r="T49" i="12"/>
  <c r="AD49" i="12" s="1"/>
  <c r="S49" i="12"/>
  <c r="AL196" i="16"/>
  <c r="AN196" i="16" s="1"/>
  <c r="AK196" i="16"/>
  <c r="AM196" i="16" s="1"/>
  <c r="R8" i="13"/>
  <c r="R37" i="15"/>
  <c r="AL388" i="12"/>
  <c r="AN388" i="12" s="1"/>
  <c r="AK388" i="12"/>
  <c r="AM388" i="12" s="1"/>
  <c r="W177" i="12"/>
  <c r="AA177" i="12" s="1"/>
  <c r="X177" i="12"/>
  <c r="R12" i="13"/>
  <c r="AF12" i="13" s="1"/>
  <c r="T370" i="12"/>
  <c r="AD370" i="12" s="1"/>
  <c r="S370" i="12"/>
  <c r="AC370" i="12" s="1"/>
  <c r="AL126" i="16"/>
  <c r="AN126" i="16" s="1"/>
  <c r="AK126" i="16"/>
  <c r="AM126" i="16" s="1"/>
  <c r="U21" i="13"/>
  <c r="Y21" i="13" s="1"/>
  <c r="V21" i="13"/>
  <c r="Z21" i="13" s="1"/>
  <c r="AL9" i="13"/>
  <c r="AN9" i="13" s="1"/>
  <c r="AK9" i="13"/>
  <c r="AM9" i="13" s="1"/>
  <c r="AK11" i="14"/>
  <c r="AM11" i="14" s="1"/>
  <c r="AL11" i="14"/>
  <c r="AN11" i="14" s="1"/>
  <c r="AL280" i="12"/>
  <c r="AN280" i="12" s="1"/>
  <c r="AK280" i="12"/>
  <c r="AM280" i="12" s="1"/>
  <c r="T464" i="12"/>
  <c r="AD464" i="12" s="1"/>
  <c r="S464" i="12"/>
  <c r="R465" i="12"/>
  <c r="AK28" i="15"/>
  <c r="AM28" i="15" s="1"/>
  <c r="AL28" i="15"/>
  <c r="AN28" i="15" s="1"/>
  <c r="T101" i="15"/>
  <c r="AD101" i="15" s="1"/>
  <c r="S101" i="15"/>
  <c r="AC101" i="15" s="1"/>
  <c r="X441" i="12"/>
  <c r="AB441" i="12" s="1"/>
  <c r="W441" i="12"/>
  <c r="AA441" i="12" s="1"/>
  <c r="R351" i="12"/>
  <c r="Q351" i="12" s="1"/>
  <c r="AE351" i="12" s="1"/>
  <c r="S399" i="12"/>
  <c r="T399" i="12"/>
  <c r="AD399" i="12" s="1"/>
  <c r="T421" i="12"/>
  <c r="AD421" i="12" s="1"/>
  <c r="S421" i="12"/>
  <c r="AC421" i="12" s="1"/>
  <c r="V124" i="16"/>
  <c r="U124" i="16"/>
  <c r="Y124" i="16" s="1"/>
  <c r="W27" i="14"/>
  <c r="AA27" i="14" s="1"/>
  <c r="X27" i="14"/>
  <c r="AB27" i="14" s="1"/>
  <c r="AG28" i="14"/>
  <c r="AI28" i="14" s="1"/>
  <c r="AH28" i="14"/>
  <c r="AJ28" i="14" s="1"/>
  <c r="V235" i="16"/>
  <c r="Z235" i="16" s="1"/>
  <c r="U235" i="16"/>
  <c r="Y235" i="16" s="1"/>
  <c r="W443" i="12"/>
  <c r="AA443" i="12" s="1"/>
  <c r="X443" i="12"/>
  <c r="AB443" i="12" s="1"/>
  <c r="S188" i="16"/>
  <c r="AC188" i="16" s="1"/>
  <c r="T188" i="16"/>
  <c r="AD188" i="16" s="1"/>
  <c r="R151" i="12"/>
  <c r="AF151" i="12" s="1"/>
  <c r="AL245" i="12"/>
  <c r="AN245" i="12" s="1"/>
  <c r="AK245" i="12"/>
  <c r="AM245" i="12" s="1"/>
  <c r="T36" i="14"/>
  <c r="AD36" i="14" s="1"/>
  <c r="S36" i="14"/>
  <c r="AC36" i="14" s="1"/>
  <c r="X178" i="12"/>
  <c r="AB178" i="12" s="1"/>
  <c r="W178" i="12"/>
  <c r="AA178" i="12" s="1"/>
  <c r="AL498" i="12"/>
  <c r="AN498" i="12" s="1"/>
  <c r="AK498" i="12"/>
  <c r="AM498" i="12" s="1"/>
  <c r="AG41" i="12"/>
  <c r="AI41" i="12" s="1"/>
  <c r="AH41" i="12"/>
  <c r="AJ41" i="12" s="1"/>
  <c r="R64" i="15"/>
  <c r="T358" i="12"/>
  <c r="AD358" i="12" s="1"/>
  <c r="S358" i="12"/>
  <c r="AC358" i="12" s="1"/>
  <c r="T8" i="14"/>
  <c r="AD8" i="14" s="1"/>
  <c r="S8" i="14"/>
  <c r="AC8" i="14" s="1"/>
  <c r="V7" i="15"/>
  <c r="U7" i="15"/>
  <c r="Y7" i="15" s="1"/>
  <c r="R26" i="12"/>
  <c r="Q26" i="12" s="1"/>
  <c r="AE26" i="12" s="1"/>
  <c r="AL466" i="12"/>
  <c r="AN466" i="12" s="1"/>
  <c r="AK466" i="12"/>
  <c r="AM466" i="12" s="1"/>
  <c r="T84" i="15"/>
  <c r="AD84" i="15" s="1"/>
  <c r="S84" i="15"/>
  <c r="AC84" i="15" s="1"/>
  <c r="T408" i="12"/>
  <c r="AD408" i="12" s="1"/>
  <c r="S408" i="12"/>
  <c r="AC408" i="12" s="1"/>
  <c r="X79" i="15"/>
  <c r="AB79" i="15" s="1"/>
  <c r="W79" i="15"/>
  <c r="AA79" i="15" s="1"/>
  <c r="R14" i="13"/>
  <c r="AH317" i="12"/>
  <c r="AJ317" i="12" s="1"/>
  <c r="AG317" i="12"/>
  <c r="X80" i="12"/>
  <c r="AB80" i="12" s="1"/>
  <c r="W80" i="12"/>
  <c r="AA80" i="12" s="1"/>
  <c r="AH26" i="12"/>
  <c r="AJ26" i="12" s="1"/>
  <c r="AG26" i="12"/>
  <c r="AI26" i="12" s="1"/>
  <c r="R135" i="12"/>
  <c r="Q135" i="12" s="1"/>
  <c r="AH66" i="16"/>
  <c r="AJ66" i="16" s="1"/>
  <c r="AG66" i="16"/>
  <c r="AI66" i="16" s="1"/>
  <c r="R215" i="16"/>
  <c r="X52" i="12"/>
  <c r="W52" i="12"/>
  <c r="AA52" i="12" s="1"/>
  <c r="S194" i="16"/>
  <c r="AC194" i="16" s="1"/>
  <c r="T194" i="16"/>
  <c r="AD194" i="16" s="1"/>
  <c r="X138" i="12"/>
  <c r="AB138" i="12" s="1"/>
  <c r="W138" i="12"/>
  <c r="AA138" i="12" s="1"/>
  <c r="W473" i="12"/>
  <c r="AA473" i="12" s="1"/>
  <c r="X473" i="12"/>
  <c r="AB473" i="12" s="1"/>
  <c r="R432" i="12"/>
  <c r="T26" i="3"/>
  <c r="S26" i="3"/>
  <c r="X22" i="3"/>
  <c r="AB22" i="3" s="1"/>
  <c r="W22" i="3"/>
  <c r="AA22" i="3" s="1"/>
  <c r="AG18" i="3"/>
  <c r="AH18" i="3"/>
  <c r="AJ18" i="3" s="1"/>
  <c r="AG26" i="3"/>
  <c r="AI26" i="3" s="1"/>
  <c r="AH26" i="3"/>
  <c r="AJ26" i="3" s="1"/>
  <c r="R83" i="15"/>
  <c r="X496" i="12"/>
  <c r="AB496" i="12" s="1"/>
  <c r="W496" i="12"/>
  <c r="AA496" i="12" s="1"/>
  <c r="AL33" i="13"/>
  <c r="AN33" i="13" s="1"/>
  <c r="AK33" i="13"/>
  <c r="AM33" i="13" s="1"/>
  <c r="W143" i="16"/>
  <c r="AA143" i="16" s="1"/>
  <c r="X143" i="16"/>
  <c r="AB143" i="16" s="1"/>
  <c r="AL42" i="12"/>
  <c r="AN42" i="12" s="1"/>
  <c r="AK42" i="12"/>
  <c r="AM42" i="12" s="1"/>
  <c r="S97" i="15"/>
  <c r="AC97" i="15" s="1"/>
  <c r="T97" i="15"/>
  <c r="AD97" i="15" s="1"/>
  <c r="U375" i="12"/>
  <c r="Y375" i="12" s="1"/>
  <c r="V375" i="12"/>
  <c r="U14" i="13"/>
  <c r="Y14" i="13" s="1"/>
  <c r="V14" i="13"/>
  <c r="AH184" i="16"/>
  <c r="AJ184" i="16" s="1"/>
  <c r="AG184" i="16"/>
  <c r="AI184" i="16" s="1"/>
  <c r="V267" i="12"/>
  <c r="U267" i="12"/>
  <c r="Y267" i="12" s="1"/>
  <c r="R10" i="3"/>
  <c r="AG213" i="12"/>
  <c r="AH213" i="12"/>
  <c r="AJ213" i="12" s="1"/>
  <c r="W69" i="12"/>
  <c r="AA69" i="12" s="1"/>
  <c r="X69" i="12"/>
  <c r="AB69" i="12" s="1"/>
  <c r="AL510" i="12"/>
  <c r="AK510" i="12"/>
  <c r="AM510" i="12" s="1"/>
  <c r="T335" i="12"/>
  <c r="AD335" i="12" s="1"/>
  <c r="S335" i="12"/>
  <c r="AL27" i="3"/>
  <c r="AN27" i="3" s="1"/>
  <c r="AK27" i="3"/>
  <c r="AM27" i="3" s="1"/>
  <c r="AL22" i="3"/>
  <c r="AN22" i="3" s="1"/>
  <c r="AK22" i="3"/>
  <c r="AM22" i="3" s="1"/>
  <c r="AH128" i="12"/>
  <c r="AJ128" i="12" s="1"/>
  <c r="AG128" i="12"/>
  <c r="V144" i="12"/>
  <c r="Z144" i="12" s="1"/>
  <c r="U144" i="12"/>
  <c r="Y144" i="12" s="1"/>
  <c r="R76" i="16"/>
  <c r="AF76" i="16" s="1"/>
  <c r="AL160" i="12"/>
  <c r="AN160" i="12" s="1"/>
  <c r="AK160" i="12"/>
  <c r="AM160" i="12" s="1"/>
  <c r="R469" i="12"/>
  <c r="Q469" i="12" s="1"/>
  <c r="AE469" i="12" s="1"/>
  <c r="AL104" i="15"/>
  <c r="AN104" i="15" s="1"/>
  <c r="AK104" i="15"/>
  <c r="AM104" i="15" s="1"/>
  <c r="V79" i="16"/>
  <c r="Z79" i="16" s="1"/>
  <c r="U79" i="16"/>
  <c r="Y79" i="16" s="1"/>
  <c r="R48" i="15"/>
  <c r="AH492" i="12"/>
  <c r="AJ492" i="12" s="1"/>
  <c r="AG492" i="12"/>
  <c r="S27" i="16"/>
  <c r="AC27" i="16" s="1"/>
  <c r="T27" i="16"/>
  <c r="AD27" i="16" s="1"/>
  <c r="X236" i="12"/>
  <c r="AB236" i="12" s="1"/>
  <c r="W236" i="12"/>
  <c r="AA236" i="12" s="1"/>
  <c r="AH203" i="16"/>
  <c r="AJ203" i="16" s="1"/>
  <c r="AG203" i="16"/>
  <c r="AI203" i="16" s="1"/>
  <c r="X105" i="16"/>
  <c r="W105" i="16"/>
  <c r="AA105" i="16" s="1"/>
  <c r="W201" i="16"/>
  <c r="AA201" i="16" s="1"/>
  <c r="X201" i="16"/>
  <c r="AK7" i="14"/>
  <c r="AM7" i="14" s="1"/>
  <c r="AL7" i="14"/>
  <c r="AN7" i="14" s="1"/>
  <c r="AL430" i="12"/>
  <c r="AN430" i="12" s="1"/>
  <c r="AK430" i="12"/>
  <c r="AM430" i="12" s="1"/>
  <c r="R343" i="12"/>
  <c r="Q343" i="12" s="1"/>
  <c r="AE343" i="12" s="1"/>
  <c r="V77" i="12"/>
  <c r="U77" i="12"/>
  <c r="Y77" i="12" s="1"/>
  <c r="V489" i="12"/>
  <c r="Z489" i="12" s="1"/>
  <c r="U489" i="12"/>
  <c r="Y489" i="12" s="1"/>
  <c r="AG63" i="15"/>
  <c r="AH63" i="15"/>
  <c r="AJ63" i="15" s="1"/>
  <c r="R173" i="12"/>
  <c r="U50" i="15"/>
  <c r="Y50" i="15" s="1"/>
  <c r="V50" i="15"/>
  <c r="AG487" i="12"/>
  <c r="AI487" i="12" s="1"/>
  <c r="AH487" i="12"/>
  <c r="AJ487" i="12" s="1"/>
  <c r="R20" i="12"/>
  <c r="X24" i="3"/>
  <c r="AB24" i="3" s="1"/>
  <c r="W24" i="3"/>
  <c r="AA24" i="3" s="1"/>
  <c r="AG24" i="3"/>
  <c r="AH24" i="3"/>
  <c r="AJ24" i="3" s="1"/>
  <c r="AH16" i="3"/>
  <c r="AJ16" i="3" s="1"/>
  <c r="AG16" i="3"/>
  <c r="AI16" i="3" s="1"/>
  <c r="X12" i="3"/>
  <c r="AB12" i="3" s="1"/>
  <c r="W12" i="3"/>
  <c r="AA12" i="3" s="1"/>
  <c r="AG363" i="12"/>
  <c r="AH363" i="12"/>
  <c r="AJ363" i="12" s="1"/>
  <c r="AG320" i="12"/>
  <c r="AI320" i="12" s="1"/>
  <c r="AH320" i="12"/>
  <c r="AJ320" i="12" s="1"/>
  <c r="R231" i="16"/>
  <c r="AK178" i="16"/>
  <c r="AM178" i="16" s="1"/>
  <c r="AL178" i="16"/>
  <c r="AN178" i="16" s="1"/>
  <c r="R391" i="12"/>
  <c r="Q391" i="12" s="1"/>
  <c r="AE391" i="12" s="1"/>
  <c r="V414" i="12"/>
  <c r="U414" i="12"/>
  <c r="Y414" i="12" s="1"/>
  <c r="V481" i="12"/>
  <c r="Z481" i="12" s="1"/>
  <c r="U481" i="12"/>
  <c r="Y481" i="12" s="1"/>
  <c r="R470" i="12"/>
  <c r="S309" i="12"/>
  <c r="AC309" i="12" s="1"/>
  <c r="T309" i="12"/>
  <c r="AD309" i="12" s="1"/>
  <c r="U37" i="15"/>
  <c r="Y37" i="15" s="1"/>
  <c r="V37" i="15"/>
  <c r="Z37" i="15" s="1"/>
  <c r="AK152" i="12"/>
  <c r="AM152" i="12" s="1"/>
  <c r="AL152" i="12"/>
  <c r="AN152" i="12" s="1"/>
  <c r="AK95" i="12"/>
  <c r="AM95" i="12" s="1"/>
  <c r="AL95" i="12"/>
  <c r="AN95" i="12" s="1"/>
  <c r="U336" i="12"/>
  <c r="Y336" i="12" s="1"/>
  <c r="V336" i="12"/>
  <c r="Z336" i="12" s="1"/>
  <c r="U300" i="12"/>
  <c r="Y300" i="12" s="1"/>
  <c r="V300" i="12"/>
  <c r="Z300" i="12" s="1"/>
  <c r="R266" i="12"/>
  <c r="W414" i="12"/>
  <c r="AA414" i="12" s="1"/>
  <c r="X414" i="12"/>
  <c r="AB414" i="12" s="1"/>
  <c r="R9" i="3"/>
  <c r="AF9" i="3" s="1"/>
  <c r="X207" i="12"/>
  <c r="AB207" i="12" s="1"/>
  <c r="W207" i="12"/>
  <c r="AA207" i="12" s="1"/>
  <c r="W333" i="12"/>
  <c r="AA333" i="12" s="1"/>
  <c r="X333" i="12"/>
  <c r="AB333" i="12" s="1"/>
  <c r="R234" i="12"/>
  <c r="Q234" i="12" s="1"/>
  <c r="AE234" i="12" s="1"/>
  <c r="AG8" i="12"/>
  <c r="AI8" i="12" s="1"/>
  <c r="AH8" i="12"/>
  <c r="AJ8" i="12" s="1"/>
  <c r="R18" i="12"/>
  <c r="AF18" i="12" s="1"/>
  <c r="T34" i="14"/>
  <c r="AD34" i="14" s="1"/>
  <c r="S34" i="14"/>
  <c r="AC34" i="14" s="1"/>
  <c r="AK490" i="12"/>
  <c r="AM490" i="12" s="1"/>
  <c r="AL490" i="12"/>
  <c r="AN490" i="12" s="1"/>
  <c r="AG85" i="12"/>
  <c r="AI85" i="12" s="1"/>
  <c r="AH85" i="12"/>
  <c r="AJ85" i="12" s="1"/>
  <c r="AH27" i="12"/>
  <c r="AJ27" i="12" s="1"/>
  <c r="AG27" i="12"/>
  <c r="X234" i="16"/>
  <c r="AB234" i="16" s="1"/>
  <c r="W234" i="16"/>
  <c r="AA234" i="16" s="1"/>
  <c r="V229" i="16"/>
  <c r="Z229" i="16" s="1"/>
  <c r="U229" i="16"/>
  <c r="Y229" i="16" s="1"/>
  <c r="W16" i="3"/>
  <c r="AA16" i="3" s="1"/>
  <c r="X16" i="3"/>
  <c r="AB16" i="3" s="1"/>
  <c r="R19" i="3"/>
  <c r="V24" i="3"/>
  <c r="Z24" i="3" s="1"/>
  <c r="U24" i="3"/>
  <c r="Y24" i="3" s="1"/>
  <c r="AH25" i="3"/>
  <c r="AJ25" i="3" s="1"/>
  <c r="AG25" i="3"/>
  <c r="AI25" i="3" s="1"/>
  <c r="W23" i="3"/>
  <c r="AA23" i="3" s="1"/>
  <c r="X23" i="3"/>
  <c r="AB23" i="3" s="1"/>
  <c r="V18" i="3"/>
  <c r="Z18" i="3" s="1"/>
  <c r="U18" i="3"/>
  <c r="Y18" i="3" s="1"/>
  <c r="V15" i="3"/>
  <c r="Z15" i="3" s="1"/>
  <c r="U15" i="3"/>
  <c r="Y15" i="3" s="1"/>
  <c r="AK24" i="3"/>
  <c r="AL24" i="3"/>
  <c r="AN24" i="3" s="1"/>
  <c r="U14" i="3"/>
  <c r="Y14" i="3" s="1"/>
  <c r="V14" i="3"/>
  <c r="Z14" i="3" s="1"/>
  <c r="AG193" i="12"/>
  <c r="AI193" i="12" s="1"/>
  <c r="AH193" i="12"/>
  <c r="AJ193" i="12" s="1"/>
  <c r="W377" i="12"/>
  <c r="AA377" i="12" s="1"/>
  <c r="X377" i="12"/>
  <c r="R65" i="12"/>
  <c r="Q65" i="12" s="1"/>
  <c r="AE65" i="12" s="1"/>
  <c r="AK32" i="15"/>
  <c r="AM32" i="15" s="1"/>
  <c r="AL32" i="15"/>
  <c r="AN32" i="15" s="1"/>
  <c r="X463" i="12"/>
  <c r="W463" i="12"/>
  <c r="AA463" i="12" s="1"/>
  <c r="AG88" i="15"/>
  <c r="AH88" i="15"/>
  <c r="AJ88" i="15" s="1"/>
  <c r="R251" i="12"/>
  <c r="Q251" i="12" s="1"/>
  <c r="AE251" i="12" s="1"/>
  <c r="U186" i="16"/>
  <c r="Y186" i="16" s="1"/>
  <c r="V186" i="16"/>
  <c r="R94" i="12"/>
  <c r="AF94" i="12" s="1"/>
  <c r="R58" i="12"/>
  <c r="AF58" i="12" s="1"/>
  <c r="V355" i="12"/>
  <c r="U355" i="12"/>
  <c r="Y355" i="12" s="1"/>
  <c r="V68" i="12"/>
  <c r="U68" i="12"/>
  <c r="Y68" i="12" s="1"/>
  <c r="T156" i="16"/>
  <c r="AD156" i="16" s="1"/>
  <c r="S156" i="16"/>
  <c r="AC156" i="16" s="1"/>
  <c r="U500" i="12"/>
  <c r="Y500" i="12" s="1"/>
  <c r="V500" i="12"/>
  <c r="Z500" i="12" s="1"/>
  <c r="AL28" i="14"/>
  <c r="AN28" i="14" s="1"/>
  <c r="AK28" i="14"/>
  <c r="AM28" i="14" s="1"/>
  <c r="W24" i="13"/>
  <c r="AA24" i="13" s="1"/>
  <c r="X24" i="13"/>
  <c r="AB24" i="13" s="1"/>
  <c r="U26" i="16"/>
  <c r="Y26" i="16" s="1"/>
  <c r="V26" i="16"/>
  <c r="U47" i="12"/>
  <c r="Y47" i="12" s="1"/>
  <c r="V47" i="12"/>
  <c r="Z47" i="12" s="1"/>
  <c r="T68" i="15"/>
  <c r="AD68" i="15" s="1"/>
  <c r="S68" i="15"/>
  <c r="AC68" i="15" s="1"/>
  <c r="S323" i="12"/>
  <c r="AC323" i="12" s="1"/>
  <c r="T323" i="12"/>
  <c r="AD323" i="12" s="1"/>
  <c r="AH489" i="12"/>
  <c r="AJ489" i="12" s="1"/>
  <c r="AG489" i="12"/>
  <c r="T99" i="15"/>
  <c r="AD99" i="15" s="1"/>
  <c r="S99" i="15"/>
  <c r="AC99" i="15" s="1"/>
  <c r="AG63" i="16"/>
  <c r="AH63" i="16"/>
  <c r="AJ63" i="16" s="1"/>
  <c r="AL12" i="15"/>
  <c r="AN12" i="15" s="1"/>
  <c r="AK12" i="15"/>
  <c r="AM12" i="15" s="1"/>
  <c r="AG140" i="12"/>
  <c r="AH140" i="12"/>
  <c r="AJ140" i="12" s="1"/>
  <c r="V218" i="12"/>
  <c r="Z218" i="12" s="1"/>
  <c r="U218" i="12"/>
  <c r="Y218" i="12" s="1"/>
  <c r="U178" i="12"/>
  <c r="Y178" i="12" s="1"/>
  <c r="V178" i="12"/>
  <c r="Z178" i="12" s="1"/>
  <c r="AH12" i="12"/>
  <c r="AJ12" i="12" s="1"/>
  <c r="AG12" i="12"/>
  <c r="AI12" i="12" s="1"/>
  <c r="W285" i="12"/>
  <c r="AA285" i="12" s="1"/>
  <c r="X285" i="12"/>
  <c r="V31" i="12"/>
  <c r="Z31" i="12" s="1"/>
  <c r="U31" i="12"/>
  <c r="Y31" i="12" s="1"/>
  <c r="X307" i="12"/>
  <c r="AB307" i="12" s="1"/>
  <c r="W307" i="12"/>
  <c r="AA307" i="12" s="1"/>
  <c r="AG511" i="12"/>
  <c r="AI511" i="12" s="1"/>
  <c r="AH511" i="12"/>
  <c r="AJ511" i="12" s="1"/>
  <c r="V412" i="12"/>
  <c r="Z412" i="12" s="1"/>
  <c r="U412" i="12"/>
  <c r="Y412" i="12" s="1"/>
  <c r="AK390" i="12"/>
  <c r="AM390" i="12" s="1"/>
  <c r="AL390" i="12"/>
  <c r="R21" i="12"/>
  <c r="Q21" i="12" s="1"/>
  <c r="AE21" i="12" s="1"/>
  <c r="V471" i="12"/>
  <c r="Z471" i="12" s="1"/>
  <c r="U471" i="12"/>
  <c r="Y471" i="12" s="1"/>
  <c r="X351" i="12"/>
  <c r="W351" i="12"/>
  <c r="AA351" i="12" s="1"/>
  <c r="T23" i="13"/>
  <c r="AD23" i="13" s="1"/>
  <c r="S23" i="13"/>
  <c r="AC23" i="13" s="1"/>
  <c r="T406" i="12"/>
  <c r="AD406" i="12" s="1"/>
  <c r="S406" i="12"/>
  <c r="AC406" i="12" s="1"/>
  <c r="U404" i="12"/>
  <c r="Y404" i="12" s="1"/>
  <c r="V404" i="12"/>
  <c r="V14" i="14"/>
  <c r="U14" i="14"/>
  <c r="Y14" i="14" s="1"/>
  <c r="X504" i="12"/>
  <c r="W504" i="12"/>
  <c r="AA504" i="12" s="1"/>
  <c r="W408" i="12"/>
  <c r="AA408" i="12" s="1"/>
  <c r="X408" i="12"/>
  <c r="AB408" i="12" s="1"/>
  <c r="V78" i="12"/>
  <c r="U78" i="12"/>
  <c r="Y78" i="12" s="1"/>
  <c r="AH431" i="12"/>
  <c r="AJ431" i="12" s="1"/>
  <c r="AG431" i="12"/>
  <c r="AI431" i="12" s="1"/>
  <c r="X167" i="12"/>
  <c r="W167" i="12"/>
  <c r="AA167" i="12" s="1"/>
  <c r="R73" i="16"/>
  <c r="W317" i="12"/>
  <c r="AA317" i="12" s="1"/>
  <c r="X317" i="12"/>
  <c r="AB317" i="12" s="1"/>
  <c r="S483" i="12"/>
  <c r="AC483" i="12" s="1"/>
  <c r="T483" i="12"/>
  <c r="AD483" i="12" s="1"/>
  <c r="W461" i="12"/>
  <c r="AA461" i="12" s="1"/>
  <c r="X461" i="12"/>
  <c r="AL197" i="16"/>
  <c r="AN197" i="16" s="1"/>
  <c r="AK197" i="16"/>
  <c r="AM197" i="16" s="1"/>
  <c r="AG53" i="15"/>
  <c r="AH53" i="15"/>
  <c r="AJ53" i="15" s="1"/>
  <c r="U165" i="12"/>
  <c r="Y165" i="12" s="1"/>
  <c r="V165" i="12"/>
  <c r="V397" i="12"/>
  <c r="U397" i="12"/>
  <c r="Y397" i="12" s="1"/>
  <c r="AG18" i="14"/>
  <c r="AI18" i="14" s="1"/>
  <c r="AH18" i="14"/>
  <c r="AJ18" i="14" s="1"/>
  <c r="AL364" i="12"/>
  <c r="AN364" i="12" s="1"/>
  <c r="AK364" i="12"/>
  <c r="AM364" i="12" s="1"/>
  <c r="X13" i="3"/>
  <c r="W13" i="3"/>
  <c r="AA13" i="3" s="1"/>
  <c r="AK18" i="3"/>
  <c r="AM18" i="3" s="1"/>
  <c r="AL18" i="3"/>
  <c r="AN18" i="3" s="1"/>
  <c r="V413" i="12"/>
  <c r="Z413" i="12" s="1"/>
  <c r="U413" i="12"/>
  <c r="Y413" i="12" s="1"/>
  <c r="W366" i="12"/>
  <c r="AA366" i="12" s="1"/>
  <c r="X366" i="12"/>
  <c r="AH67" i="16"/>
  <c r="AJ67" i="16" s="1"/>
  <c r="AG67" i="16"/>
  <c r="U249" i="12"/>
  <c r="Y249" i="12" s="1"/>
  <c r="V249" i="12"/>
  <c r="Z249" i="12" s="1"/>
  <c r="V24" i="14"/>
  <c r="U24" i="14"/>
  <c r="Y24" i="14" s="1"/>
  <c r="R367" i="12"/>
  <c r="AF367" i="12" s="1"/>
  <c r="X157" i="16"/>
  <c r="AB157" i="16" s="1"/>
  <c r="W157" i="16"/>
  <c r="AA157" i="16" s="1"/>
  <c r="AK285" i="12"/>
  <c r="AM285" i="12" s="1"/>
  <c r="AL285" i="12"/>
  <c r="AN285" i="12" s="1"/>
  <c r="AK43" i="16"/>
  <c r="AM43" i="16" s="1"/>
  <c r="AL43" i="16"/>
  <c r="V108" i="12"/>
  <c r="Z108" i="12" s="1"/>
  <c r="U108" i="12"/>
  <c r="Y108" i="12" s="1"/>
  <c r="AK71" i="12"/>
  <c r="AM71" i="12" s="1"/>
  <c r="AL71" i="12"/>
  <c r="AN71" i="12" s="1"/>
  <c r="S10" i="3"/>
  <c r="T10" i="3"/>
  <c r="AL67" i="15"/>
  <c r="AN67" i="15" s="1"/>
  <c r="AK67" i="15"/>
  <c r="AM67" i="15" s="1"/>
  <c r="X359" i="12"/>
  <c r="W359" i="12"/>
  <c r="AA359" i="12" s="1"/>
  <c r="U101" i="12"/>
  <c r="Y101" i="12" s="1"/>
  <c r="V101" i="12"/>
  <c r="T471" i="12"/>
  <c r="AD471" i="12" s="1"/>
  <c r="S471" i="12"/>
  <c r="AC471" i="12" s="1"/>
  <c r="X7" i="12"/>
  <c r="AB7" i="12" s="1"/>
  <c r="W7" i="12"/>
  <c r="AA7" i="12" s="1"/>
  <c r="AG246" i="16"/>
  <c r="AH246" i="16"/>
  <c r="AJ246" i="16" s="1"/>
  <c r="V322" i="12"/>
  <c r="Z322" i="12" s="1"/>
  <c r="U322" i="12"/>
  <c r="Y322" i="12" s="1"/>
  <c r="U306" i="12"/>
  <c r="Y306" i="12" s="1"/>
  <c r="V306" i="12"/>
  <c r="Z306" i="12" s="1"/>
  <c r="S78" i="12"/>
  <c r="AC78" i="12" s="1"/>
  <c r="T78" i="12"/>
  <c r="AD78" i="12" s="1"/>
  <c r="T163" i="12"/>
  <c r="AD163" i="12" s="1"/>
  <c r="S163" i="12"/>
  <c r="AC163" i="12" s="1"/>
  <c r="T15" i="3"/>
  <c r="S15" i="3"/>
  <c r="R20" i="3"/>
  <c r="AF20" i="3" s="1"/>
  <c r="R13" i="3"/>
  <c r="AF13" i="3" s="1"/>
  <c r="V95" i="16"/>
  <c r="U95" i="16"/>
  <c r="Y95" i="16" s="1"/>
  <c r="T409" i="12"/>
  <c r="AD409" i="12" s="1"/>
  <c r="S409" i="12"/>
  <c r="R118" i="16"/>
  <c r="Q118" i="16" s="1"/>
  <c r="AE118" i="16" s="1"/>
  <c r="X15" i="13"/>
  <c r="W15" i="13"/>
  <c r="AA15" i="13" s="1"/>
  <c r="R509" i="12"/>
  <c r="AK185" i="12"/>
  <c r="AM185" i="12" s="1"/>
  <c r="AL185" i="12"/>
  <c r="AN185" i="12" s="1"/>
  <c r="V18" i="13"/>
  <c r="Z18" i="13" s="1"/>
  <c r="U18" i="13"/>
  <c r="Y18" i="13" s="1"/>
  <c r="T467" i="12"/>
  <c r="AD467" i="12" s="1"/>
  <c r="S467" i="12"/>
  <c r="AC467" i="12" s="1"/>
  <c r="U484" i="12"/>
  <c r="Y484" i="12" s="1"/>
  <c r="V484" i="12"/>
  <c r="X346" i="12"/>
  <c r="AB346" i="12" s="1"/>
  <c r="W346" i="12"/>
  <c r="AA346" i="12" s="1"/>
  <c r="AL27" i="14"/>
  <c r="AN27" i="14" s="1"/>
  <c r="AK27" i="14"/>
  <c r="AM27" i="14" s="1"/>
  <c r="R330" i="12"/>
  <c r="AF330" i="12" s="1"/>
  <c r="R14" i="14"/>
  <c r="AG460" i="12"/>
  <c r="AI460" i="12" s="1"/>
  <c r="AH460" i="12"/>
  <c r="AJ460" i="12" s="1"/>
  <c r="R25" i="13"/>
  <c r="AF25" i="13" s="1"/>
  <c r="V157" i="12"/>
  <c r="U157" i="12"/>
  <c r="Y157" i="12" s="1"/>
  <c r="AH91" i="12"/>
  <c r="AJ91" i="12" s="1"/>
  <c r="AG91" i="12"/>
  <c r="U286" i="12"/>
  <c r="Y286" i="12" s="1"/>
  <c r="V286" i="12"/>
  <c r="U37" i="14"/>
  <c r="Y37" i="14" s="1"/>
  <c r="V37" i="14"/>
  <c r="AK227" i="12"/>
  <c r="AM227" i="12" s="1"/>
  <c r="AL227" i="12"/>
  <c r="AN227" i="12" s="1"/>
  <c r="S143" i="12"/>
  <c r="AC143" i="12" s="1"/>
  <c r="T143" i="12"/>
  <c r="AD143" i="12" s="1"/>
  <c r="AG212" i="12"/>
  <c r="AH212" i="12"/>
  <c r="AJ212" i="12" s="1"/>
  <c r="R375" i="12"/>
  <c r="R171" i="12"/>
  <c r="U485" i="12"/>
  <c r="Y485" i="12" s="1"/>
  <c r="V485" i="12"/>
  <c r="Z485" i="12" s="1"/>
  <c r="AL27" i="12"/>
  <c r="AN27" i="12" s="1"/>
  <c r="AK27" i="12"/>
  <c r="AM27" i="12" s="1"/>
  <c r="T18" i="13"/>
  <c r="AD18" i="13" s="1"/>
  <c r="S18" i="13"/>
  <c r="AC18" i="13" s="1"/>
  <c r="AK217" i="16"/>
  <c r="AM217" i="16" s="1"/>
  <c r="AL217" i="16"/>
  <c r="AN217" i="16" s="1"/>
  <c r="U13" i="3"/>
  <c r="Y13" i="3" s="1"/>
  <c r="V13" i="3"/>
  <c r="Z13" i="3" s="1"/>
  <c r="R23" i="3"/>
  <c r="R24" i="3"/>
  <c r="R146" i="16"/>
  <c r="AF146" i="16" s="1"/>
  <c r="AG225" i="16"/>
  <c r="AH225" i="16"/>
  <c r="AJ225" i="16" s="1"/>
  <c r="R200" i="12"/>
  <c r="V66" i="12"/>
  <c r="Z66" i="12" s="1"/>
  <c r="U66" i="12"/>
  <c r="Y66" i="12" s="1"/>
  <c r="X128" i="12"/>
  <c r="W128" i="12"/>
  <c r="AA128" i="12" s="1"/>
  <c r="R163" i="12"/>
  <c r="AF163" i="12" s="1"/>
  <c r="AL212" i="16"/>
  <c r="AK212" i="16"/>
  <c r="AM212" i="16" s="1"/>
  <c r="X485" i="12"/>
  <c r="AB485" i="12" s="1"/>
  <c r="W485" i="12"/>
  <c r="AA485" i="12" s="1"/>
  <c r="R410" i="12"/>
  <c r="U73" i="16"/>
  <c r="Y73" i="16" s="1"/>
  <c r="V73" i="16"/>
  <c r="S11" i="12"/>
  <c r="AC11" i="12" s="1"/>
  <c r="T11" i="12"/>
  <c r="AD11" i="12" s="1"/>
  <c r="R39" i="16"/>
  <c r="AF39" i="16" s="1"/>
  <c r="AH248" i="12"/>
  <c r="AJ248" i="12" s="1"/>
  <c r="AG248" i="12"/>
  <c r="AI248" i="12" s="1"/>
  <c r="AK23" i="12"/>
  <c r="AM23" i="12" s="1"/>
  <c r="AL23" i="12"/>
  <c r="AN23" i="12" s="1"/>
  <c r="AH138" i="12"/>
  <c r="AJ138" i="12" s="1"/>
  <c r="AG138" i="12"/>
  <c r="S178" i="16"/>
  <c r="T178" i="16"/>
  <c r="AD178" i="16" s="1"/>
  <c r="R31" i="14"/>
  <c r="U496" i="12"/>
  <c r="Y496" i="12" s="1"/>
  <c r="V496" i="12"/>
  <c r="Z496" i="12" s="1"/>
  <c r="T46" i="14"/>
  <c r="AD46" i="14" s="1"/>
  <c r="S46" i="14"/>
  <c r="AC46" i="14" s="1"/>
  <c r="R19" i="13"/>
  <c r="Q19" i="13" s="1"/>
  <c r="X53" i="15"/>
  <c r="W53" i="15"/>
  <c r="AA53" i="15" s="1"/>
  <c r="AH34" i="13"/>
  <c r="AJ34" i="13" s="1"/>
  <c r="AG34" i="13"/>
  <c r="AG298" i="12"/>
  <c r="AH298" i="12"/>
  <c r="AJ298" i="12" s="1"/>
  <c r="W283" i="12"/>
  <c r="AA283" i="12" s="1"/>
  <c r="X283" i="12"/>
  <c r="AB283" i="12" s="1"/>
  <c r="S196" i="12"/>
  <c r="T196" i="12"/>
  <c r="AD196" i="12" s="1"/>
  <c r="S192" i="16"/>
  <c r="T192" i="16"/>
  <c r="AD192" i="16" s="1"/>
  <c r="T446" i="12"/>
  <c r="AD446" i="12" s="1"/>
  <c r="S446" i="12"/>
  <c r="AC446" i="12" s="1"/>
  <c r="AK458" i="12"/>
  <c r="AM458" i="12" s="1"/>
  <c r="AL458" i="12"/>
  <c r="AH215" i="16"/>
  <c r="AJ215" i="16" s="1"/>
  <c r="AG215" i="16"/>
  <c r="R476" i="12"/>
  <c r="AF476" i="12" s="1"/>
  <c r="AL21" i="3"/>
  <c r="AN21" i="3" s="1"/>
  <c r="AK21" i="3"/>
  <c r="AM21" i="3" s="1"/>
  <c r="AL16" i="3"/>
  <c r="AN16" i="3" s="1"/>
  <c r="AK16" i="3"/>
  <c r="AM16" i="3" s="1"/>
  <c r="V16" i="3"/>
  <c r="Z16" i="3" s="1"/>
  <c r="U16" i="3"/>
  <c r="Y16" i="3" s="1"/>
  <c r="T16" i="3"/>
  <c r="AD16" i="3" s="1"/>
  <c r="S16" i="3"/>
  <c r="AC16" i="3" s="1"/>
  <c r="S13" i="3"/>
  <c r="T13" i="3"/>
  <c r="AD13" i="3" s="1"/>
  <c r="T25" i="3"/>
  <c r="AD25" i="3" s="1"/>
  <c r="S25" i="3"/>
  <c r="AC25" i="3" s="1"/>
  <c r="T12" i="3"/>
  <c r="AD12" i="3" s="1"/>
  <c r="S12" i="3"/>
  <c r="T21" i="3"/>
  <c r="AD21" i="3" s="1"/>
  <c r="S21" i="3"/>
  <c r="AC21" i="3" s="1"/>
  <c r="V22" i="3"/>
  <c r="Z22" i="3" s="1"/>
  <c r="U22" i="3"/>
  <c r="R17" i="3"/>
  <c r="V26" i="3"/>
  <c r="Z26" i="3" s="1"/>
  <c r="U26" i="3"/>
  <c r="Y26" i="3" s="1"/>
  <c r="AG14" i="3"/>
  <c r="AH14" i="3"/>
  <c r="AJ14" i="3" s="1"/>
  <c r="S20" i="3"/>
  <c r="AC20" i="3" s="1"/>
  <c r="T20" i="3"/>
  <c r="AD20" i="3" s="1"/>
  <c r="R26" i="3"/>
  <c r="AL20" i="3"/>
  <c r="AN20" i="3" s="1"/>
  <c r="AK20" i="3"/>
  <c r="AM20" i="3" s="1"/>
  <c r="AG67" i="15"/>
  <c r="AH67" i="15"/>
  <c r="AJ67" i="15" s="1"/>
  <c r="T206" i="12"/>
  <c r="AD206" i="12" s="1"/>
  <c r="S206" i="12"/>
  <c r="AH414" i="12"/>
  <c r="AJ414" i="12" s="1"/>
  <c r="AG414" i="12"/>
  <c r="AH52" i="12"/>
  <c r="AJ52" i="12" s="1"/>
  <c r="AG52" i="12"/>
  <c r="R121" i="12"/>
  <c r="W483" i="12"/>
  <c r="AA483" i="12" s="1"/>
  <c r="X483" i="12"/>
  <c r="W15" i="12"/>
  <c r="AA15" i="12" s="1"/>
  <c r="X15" i="12"/>
  <c r="AB15" i="12" s="1"/>
  <c r="X42" i="15"/>
  <c r="AB42" i="15" s="1"/>
  <c r="W42" i="15"/>
  <c r="AA42" i="15" s="1"/>
  <c r="AH191" i="12"/>
  <c r="AJ191" i="12" s="1"/>
  <c r="AG191" i="12"/>
  <c r="AI191" i="12" s="1"/>
  <c r="R320" i="12"/>
  <c r="Q320" i="12" s="1"/>
  <c r="AE320" i="12" s="1"/>
  <c r="T77" i="16"/>
  <c r="AD77" i="16" s="1"/>
  <c r="S77" i="16"/>
  <c r="AC77" i="16" s="1"/>
  <c r="U247" i="12"/>
  <c r="Y247" i="12" s="1"/>
  <c r="V247" i="12"/>
  <c r="AL499" i="12"/>
  <c r="AN499" i="12" s="1"/>
  <c r="AK499" i="12"/>
  <c r="AM499" i="12" s="1"/>
  <c r="T97" i="12"/>
  <c r="AD97" i="12" s="1"/>
  <c r="S97" i="12"/>
  <c r="AC97" i="12" s="1"/>
  <c r="AK63" i="12"/>
  <c r="AM63" i="12" s="1"/>
  <c r="AL63" i="12"/>
  <c r="AN63" i="12" s="1"/>
  <c r="W88" i="12"/>
  <c r="AA88" i="12" s="1"/>
  <c r="X88" i="12"/>
  <c r="AB88" i="12" s="1"/>
  <c r="S183" i="16"/>
  <c r="AC183" i="16" s="1"/>
  <c r="T183" i="16"/>
  <c r="AD183" i="16" s="1"/>
  <c r="V501" i="12"/>
  <c r="U501" i="12"/>
  <c r="Y501" i="12" s="1"/>
  <c r="AG39" i="15"/>
  <c r="AI39" i="15" s="1"/>
  <c r="AH39" i="15"/>
  <c r="AJ39" i="15" s="1"/>
  <c r="X9" i="3"/>
  <c r="AB9" i="3" s="1"/>
  <c r="W9" i="3"/>
  <c r="AA9" i="3" s="1"/>
  <c r="R382" i="12"/>
  <c r="R54" i="16"/>
  <c r="R13" i="12"/>
  <c r="Q13" i="12" s="1"/>
  <c r="AE13" i="12" s="1"/>
  <c r="AL176" i="12"/>
  <c r="AN176" i="12" s="1"/>
  <c r="AK176" i="12"/>
  <c r="AM176" i="12" s="1"/>
  <c r="W376" i="12"/>
  <c r="AA376" i="12" s="1"/>
  <c r="X376" i="12"/>
  <c r="AB376" i="12" s="1"/>
  <c r="AH297" i="12"/>
  <c r="AJ297" i="12" s="1"/>
  <c r="AG297" i="12"/>
  <c r="S8" i="15"/>
  <c r="T8" i="15"/>
  <c r="AD8" i="15" s="1"/>
  <c r="W265" i="12"/>
  <c r="AA265" i="12" s="1"/>
  <c r="X265" i="12"/>
  <c r="AK10" i="12"/>
  <c r="AM10" i="12" s="1"/>
  <c r="AL10" i="12"/>
  <c r="AN10" i="12" s="1"/>
  <c r="AH293" i="12"/>
  <c r="AJ293" i="12" s="1"/>
  <c r="AG293" i="12"/>
  <c r="AH300" i="12"/>
  <c r="AJ300" i="12" s="1"/>
  <c r="AG300" i="12"/>
  <c r="AI300" i="12" s="1"/>
  <c r="W64" i="16"/>
  <c r="AA64" i="16" s="1"/>
  <c r="X64" i="16"/>
  <c r="AB64" i="16" s="1"/>
  <c r="V204" i="16"/>
  <c r="Z204" i="16" s="1"/>
  <c r="U204" i="16"/>
  <c r="Y204" i="16" s="1"/>
  <c r="X208" i="16"/>
  <c r="AB208" i="16" s="1"/>
  <c r="W208" i="16"/>
  <c r="AA208" i="16" s="1"/>
  <c r="AK87" i="12"/>
  <c r="AM87" i="12" s="1"/>
  <c r="AL87" i="12"/>
  <c r="U511" i="12"/>
  <c r="Y511" i="12" s="1"/>
  <c r="V511" i="12"/>
  <c r="Z511" i="12" s="1"/>
  <c r="S102" i="16"/>
  <c r="AC102" i="16" s="1"/>
  <c r="T102" i="16"/>
  <c r="AD102" i="16" s="1"/>
  <c r="AH437" i="12"/>
  <c r="AJ437" i="12" s="1"/>
  <c r="AG437" i="12"/>
  <c r="X434" i="12"/>
  <c r="AB434" i="12" s="1"/>
  <c r="W434" i="12"/>
  <c r="AA434" i="12" s="1"/>
  <c r="AL181" i="12"/>
  <c r="AN181" i="12" s="1"/>
  <c r="AK181" i="12"/>
  <c r="AM181" i="12" s="1"/>
  <c r="W85" i="16"/>
  <c r="AA85" i="16" s="1"/>
  <c r="X85" i="16"/>
  <c r="AB85" i="16" s="1"/>
  <c r="V265" i="12"/>
  <c r="U265" i="12"/>
  <c r="Y265" i="12" s="1"/>
  <c r="R468" i="12"/>
  <c r="Q468" i="12" s="1"/>
  <c r="AE468" i="12" s="1"/>
  <c r="AG164" i="16"/>
  <c r="AI164" i="16" s="1"/>
  <c r="AH164" i="16"/>
  <c r="AJ164" i="16" s="1"/>
  <c r="AK35" i="12"/>
  <c r="AM35" i="12" s="1"/>
  <c r="AL35" i="12"/>
  <c r="AN35" i="12" s="1"/>
  <c r="V33" i="14"/>
  <c r="U33" i="14"/>
  <c r="Y33" i="14" s="1"/>
  <c r="W256" i="12"/>
  <c r="AA256" i="12" s="1"/>
  <c r="X256" i="12"/>
  <c r="T53" i="12"/>
  <c r="AD53" i="12" s="1"/>
  <c r="S53" i="12"/>
  <c r="AC53" i="12" s="1"/>
  <c r="AL303" i="12"/>
  <c r="AN303" i="12" s="1"/>
  <c r="AK303" i="12"/>
  <c r="AM303" i="12" s="1"/>
  <c r="R40" i="12"/>
  <c r="V27" i="16"/>
  <c r="U27" i="16"/>
  <c r="Y27" i="16" s="1"/>
  <c r="AL199" i="16"/>
  <c r="AN199" i="16" s="1"/>
  <c r="AK199" i="16"/>
  <c r="AM199" i="16" s="1"/>
  <c r="R48" i="12"/>
  <c r="S200" i="12"/>
  <c r="AC200" i="12" s="1"/>
  <c r="T200" i="12"/>
  <c r="AD200" i="12" s="1"/>
  <c r="AK31" i="12"/>
  <c r="AM31" i="12" s="1"/>
  <c r="AL31" i="12"/>
  <c r="AN31" i="12" s="1"/>
  <c r="AK54" i="16"/>
  <c r="AM54" i="16" s="1"/>
  <c r="AL54" i="16"/>
  <c r="AN54" i="16" s="1"/>
  <c r="W74" i="12"/>
  <c r="AA74" i="12" s="1"/>
  <c r="X74" i="12"/>
  <c r="AB74" i="12" s="1"/>
  <c r="S40" i="12"/>
  <c r="AC40" i="12" s="1"/>
  <c r="T40" i="12"/>
  <c r="AD40" i="12" s="1"/>
  <c r="S84" i="12"/>
  <c r="T84" i="12"/>
  <c r="AD84" i="12" s="1"/>
  <c r="AH351" i="12"/>
  <c r="AJ351" i="12" s="1"/>
  <c r="AG351" i="12"/>
  <c r="AI351" i="12" s="1"/>
  <c r="R136" i="16"/>
  <c r="R39" i="15"/>
  <c r="T135" i="12"/>
  <c r="AD135" i="12" s="1"/>
  <c r="S135" i="12"/>
  <c r="AL446" i="12"/>
  <c r="AN446" i="12" s="1"/>
  <c r="AK446" i="12"/>
  <c r="AM446" i="12" s="1"/>
  <c r="AK486" i="12"/>
  <c r="AM486" i="12" s="1"/>
  <c r="AL486" i="12"/>
  <c r="AN486" i="12" s="1"/>
  <c r="X337" i="12"/>
  <c r="W337" i="12"/>
  <c r="AA337" i="12" s="1"/>
  <c r="W52" i="15"/>
  <c r="AA52" i="15" s="1"/>
  <c r="X52" i="15"/>
  <c r="AB52" i="15" s="1"/>
  <c r="V146" i="12"/>
  <c r="Z146" i="12" s="1"/>
  <c r="U146" i="12"/>
  <c r="Y146" i="12" s="1"/>
  <c r="R32" i="16"/>
  <c r="R42" i="12"/>
  <c r="R462" i="12"/>
  <c r="AK91" i="12"/>
  <c r="AM91" i="12" s="1"/>
  <c r="AL91" i="12"/>
  <c r="AN91" i="12" s="1"/>
  <c r="AL420" i="12"/>
  <c r="AN420" i="12" s="1"/>
  <c r="AK420" i="12"/>
  <c r="AM420" i="12" s="1"/>
  <c r="R214" i="16"/>
  <c r="AF214" i="16" s="1"/>
  <c r="S424" i="12"/>
  <c r="T424" i="12"/>
  <c r="AD424" i="12" s="1"/>
  <c r="T208" i="12"/>
  <c r="AD208" i="12" s="1"/>
  <c r="S208" i="12"/>
  <c r="AC208" i="12" s="1"/>
  <c r="AK246" i="12"/>
  <c r="AM246" i="12" s="1"/>
  <c r="AL246" i="12"/>
  <c r="AN246" i="12" s="1"/>
  <c r="AH15" i="3"/>
  <c r="AJ15" i="3" s="1"/>
  <c r="AG15" i="3"/>
  <c r="AI15" i="3" s="1"/>
  <c r="R22" i="3"/>
  <c r="AF22" i="3" s="1"/>
  <c r="U66" i="15"/>
  <c r="Y66" i="15" s="1"/>
  <c r="V66" i="15"/>
  <c r="Z66" i="15" s="1"/>
  <c r="X23" i="14"/>
  <c r="W23" i="14"/>
  <c r="AA23" i="14" s="1"/>
  <c r="AH31" i="16"/>
  <c r="AJ31" i="16" s="1"/>
  <c r="AG31" i="16"/>
  <c r="AI31" i="16" s="1"/>
  <c r="AG284" i="12"/>
  <c r="AH284" i="12"/>
  <c r="AJ284" i="12" s="1"/>
  <c r="U73" i="15"/>
  <c r="Y73" i="15" s="1"/>
  <c r="V73" i="15"/>
  <c r="X122" i="12"/>
  <c r="AB122" i="12" s="1"/>
  <c r="W122" i="12"/>
  <c r="AA122" i="12" s="1"/>
  <c r="R253" i="12"/>
  <c r="T365" i="12"/>
  <c r="AD365" i="12" s="1"/>
  <c r="S365" i="12"/>
  <c r="AC365" i="12" s="1"/>
  <c r="AL92" i="15"/>
  <c r="AN92" i="15" s="1"/>
  <c r="AK92" i="15"/>
  <c r="AM92" i="15" s="1"/>
  <c r="T373" i="12"/>
  <c r="AD373" i="12" s="1"/>
  <c r="S373" i="12"/>
  <c r="AC373" i="12" s="1"/>
  <c r="X7" i="15"/>
  <c r="W7" i="15"/>
  <c r="AA7" i="15" s="1"/>
  <c r="V29" i="14"/>
  <c r="U29" i="14"/>
  <c r="Y29" i="14" s="1"/>
  <c r="R100" i="15"/>
  <c r="Q100" i="15" s="1"/>
  <c r="AE100" i="15" s="1"/>
  <c r="R110" i="12"/>
  <c r="Q110" i="12" s="1"/>
  <c r="AE110" i="12" s="1"/>
  <c r="U371" i="12"/>
  <c r="Y371" i="12" s="1"/>
  <c r="V371" i="12"/>
  <c r="Z371" i="12" s="1"/>
  <c r="U164" i="12"/>
  <c r="Y164" i="12" s="1"/>
  <c r="V164" i="12"/>
  <c r="Z164" i="12" s="1"/>
  <c r="R127" i="12"/>
  <c r="AF127" i="12" s="1"/>
  <c r="AG166" i="16"/>
  <c r="AH166" i="16"/>
  <c r="AJ166" i="16" s="1"/>
  <c r="T17" i="3"/>
  <c r="S17" i="3"/>
  <c r="S27" i="3"/>
  <c r="T27" i="3"/>
  <c r="AD27" i="3" s="1"/>
  <c r="W21" i="3"/>
  <c r="AA21" i="3" s="1"/>
  <c r="X21" i="3"/>
  <c r="AB21" i="3" s="1"/>
  <c r="AG20" i="3"/>
  <c r="AI20" i="3" s="1"/>
  <c r="AH20" i="3"/>
  <c r="AJ20" i="3" s="1"/>
  <c r="S355" i="12"/>
  <c r="AC355" i="12" s="1"/>
  <c r="T355" i="12"/>
  <c r="AD355" i="12" s="1"/>
  <c r="V239" i="16"/>
  <c r="U239" i="16"/>
  <c r="Y239" i="16" s="1"/>
  <c r="AK294" i="12"/>
  <c r="AM294" i="12" s="1"/>
  <c r="AL294" i="12"/>
  <c r="AN294" i="12" s="1"/>
  <c r="W103" i="15"/>
  <c r="AA103" i="15" s="1"/>
  <c r="X103" i="15"/>
  <c r="AB103" i="15" s="1"/>
  <c r="R30" i="12"/>
  <c r="Q30" i="12" s="1"/>
  <c r="AK97" i="15"/>
  <c r="AM97" i="15" s="1"/>
  <c r="AL97" i="15"/>
  <c r="S341" i="12"/>
  <c r="T341" i="12"/>
  <c r="AD341" i="12" s="1"/>
  <c r="R288" i="12"/>
  <c r="T155" i="16"/>
  <c r="AD155" i="16" s="1"/>
  <c r="S155" i="16"/>
  <c r="AK220" i="12"/>
  <c r="AM220" i="12" s="1"/>
  <c r="AL220" i="12"/>
  <c r="AN220" i="12" s="1"/>
  <c r="W412" i="12"/>
  <c r="AA412" i="12" s="1"/>
  <c r="X412" i="12"/>
  <c r="AB412" i="12" s="1"/>
  <c r="S100" i="12"/>
  <c r="AC100" i="12" s="1"/>
  <c r="T100" i="12"/>
  <c r="AD100" i="12" s="1"/>
  <c r="V186" i="12"/>
  <c r="U186" i="12"/>
  <c r="Y186" i="12" s="1"/>
  <c r="T31" i="13"/>
  <c r="AD31" i="13" s="1"/>
  <c r="S31" i="13"/>
  <c r="AC31" i="13" s="1"/>
  <c r="T363" i="12"/>
  <c r="AD363" i="12" s="1"/>
  <c r="S363" i="12"/>
  <c r="AC363" i="12" s="1"/>
  <c r="R19" i="15"/>
  <c r="AF19" i="15" s="1"/>
  <c r="X449" i="12"/>
  <c r="W449" i="12"/>
  <c r="AA449" i="12" s="1"/>
  <c r="U303" i="12"/>
  <c r="Y303" i="12" s="1"/>
  <c r="V303" i="12"/>
  <c r="Z303" i="12" s="1"/>
  <c r="R112" i="12"/>
  <c r="AK345" i="12"/>
  <c r="AM345" i="12" s="1"/>
  <c r="AL345" i="12"/>
  <c r="AN345" i="12" s="1"/>
  <c r="S250" i="12"/>
  <c r="AC250" i="12" s="1"/>
  <c r="T250" i="12"/>
  <c r="AD250" i="12" s="1"/>
  <c r="V464" i="12"/>
  <c r="Z464" i="12" s="1"/>
  <c r="U464" i="12"/>
  <c r="Y464" i="12" s="1"/>
  <c r="S9" i="13"/>
  <c r="AC9" i="13" s="1"/>
  <c r="T9" i="13"/>
  <c r="AD9" i="13" s="1"/>
  <c r="AK35" i="15"/>
  <c r="AM35" i="15" s="1"/>
  <c r="AL35" i="15"/>
  <c r="AN35" i="15" s="1"/>
  <c r="AK122" i="12"/>
  <c r="AM122" i="12" s="1"/>
  <c r="AL122" i="12"/>
  <c r="AN122" i="12" s="1"/>
  <c r="X379" i="12"/>
  <c r="AB379" i="12" s="1"/>
  <c r="W379" i="12"/>
  <c r="AA379" i="12" s="1"/>
  <c r="W296" i="12"/>
  <c r="AA296" i="12" s="1"/>
  <c r="X296" i="12"/>
  <c r="AB296" i="12" s="1"/>
  <c r="U457" i="12"/>
  <c r="Y457" i="12" s="1"/>
  <c r="V457" i="12"/>
  <c r="Z457" i="12" s="1"/>
  <c r="X17" i="3"/>
  <c r="AB17" i="3" s="1"/>
  <c r="W17" i="3"/>
  <c r="AA17" i="3" s="1"/>
  <c r="U23" i="3"/>
  <c r="Y23" i="3" s="1"/>
  <c r="V23" i="3"/>
  <c r="Z23" i="3" s="1"/>
  <c r="AL19" i="3"/>
  <c r="AN19" i="3" s="1"/>
  <c r="AK19" i="3"/>
  <c r="AM19" i="3" s="1"/>
  <c r="AH23" i="3"/>
  <c r="AJ23" i="3" s="1"/>
  <c r="AG23" i="3"/>
  <c r="AI23" i="3" s="1"/>
  <c r="W110" i="12"/>
  <c r="AA110" i="12" s="1"/>
  <c r="X110" i="12"/>
  <c r="AB110" i="12" s="1"/>
  <c r="AH234" i="12"/>
  <c r="AJ234" i="12" s="1"/>
  <c r="AG234" i="12"/>
  <c r="AI234" i="12" s="1"/>
  <c r="R504" i="12"/>
  <c r="Q504" i="12" s="1"/>
  <c r="AE504" i="12" s="1"/>
  <c r="AH234" i="16"/>
  <c r="AJ234" i="16" s="1"/>
  <c r="AG234" i="16"/>
  <c r="AI234" i="16" s="1"/>
  <c r="U140" i="12"/>
  <c r="Y140" i="12" s="1"/>
  <c r="V140" i="12"/>
  <c r="X179" i="12"/>
  <c r="AB179" i="12" s="1"/>
  <c r="W179" i="12"/>
  <c r="AA179" i="12" s="1"/>
  <c r="X110" i="16"/>
  <c r="W110" i="16"/>
  <c r="AA110" i="16" s="1"/>
  <c r="U255" i="12"/>
  <c r="Y255" i="12" s="1"/>
  <c r="V255" i="12"/>
  <c r="Z255" i="12" s="1"/>
  <c r="S506" i="12"/>
  <c r="T506" i="12"/>
  <c r="AD506" i="12" s="1"/>
  <c r="S203" i="16"/>
  <c r="AC203" i="16" s="1"/>
  <c r="T203" i="16"/>
  <c r="AD203" i="16" s="1"/>
  <c r="AK142" i="16"/>
  <c r="AM142" i="16" s="1"/>
  <c r="AL142" i="16"/>
  <c r="AN142" i="16" s="1"/>
  <c r="S65" i="12"/>
  <c r="AC65" i="12" s="1"/>
  <c r="T65" i="12"/>
  <c r="AD65" i="12" s="1"/>
  <c r="X409" i="12"/>
  <c r="AB409" i="12" s="1"/>
  <c r="W409" i="12"/>
  <c r="AA409" i="12" s="1"/>
  <c r="R22" i="15"/>
  <c r="Q22" i="15" s="1"/>
  <c r="AE22" i="15" s="1"/>
  <c r="X202" i="16"/>
  <c r="AB202" i="16" s="1"/>
  <c r="W202" i="16"/>
  <c r="AA202" i="16" s="1"/>
  <c r="AH96" i="16"/>
  <c r="AJ96" i="16" s="1"/>
  <c r="AG96" i="16"/>
  <c r="AI96" i="16" s="1"/>
  <c r="AK11" i="3"/>
  <c r="AL11" i="3"/>
  <c r="AN11" i="3" s="1"/>
  <c r="V460" i="12"/>
  <c r="Z460" i="12" s="1"/>
  <c r="U460" i="12"/>
  <c r="Y460" i="12" s="1"/>
  <c r="W466" i="12"/>
  <c r="AA466" i="12" s="1"/>
  <c r="X466" i="12"/>
  <c r="AB466" i="12" s="1"/>
  <c r="V14" i="15"/>
  <c r="Z14" i="15" s="1"/>
  <c r="U14" i="15"/>
  <c r="Y14" i="15" s="1"/>
  <c r="R18" i="3"/>
  <c r="AF18" i="3" s="1"/>
  <c r="T14" i="3"/>
  <c r="AD14" i="3" s="1"/>
  <c r="S14" i="3"/>
  <c r="S23" i="3"/>
  <c r="AC23" i="3" s="1"/>
  <c r="T23" i="3"/>
  <c r="AD23" i="3" s="1"/>
  <c r="R21" i="3"/>
  <c r="AF21" i="3" s="1"/>
  <c r="AK23" i="3"/>
  <c r="AM23" i="3" s="1"/>
  <c r="AL23" i="3"/>
  <c r="AN23" i="3" s="1"/>
  <c r="V27" i="3"/>
  <c r="Z27" i="3" s="1"/>
  <c r="U27" i="3"/>
  <c r="Y27" i="3" s="1"/>
  <c r="R15" i="3"/>
  <c r="U20" i="3"/>
  <c r="Y20" i="3" s="1"/>
  <c r="V20" i="3"/>
  <c r="Z20" i="3" s="1"/>
  <c r="X18" i="3"/>
  <c r="AB18" i="3" s="1"/>
  <c r="W18" i="3"/>
  <c r="AA18" i="3" s="1"/>
  <c r="AG12" i="3"/>
  <c r="AI12" i="3" s="1"/>
  <c r="AH12" i="3"/>
  <c r="AJ12" i="3" s="1"/>
  <c r="V12" i="3"/>
  <c r="U12" i="3"/>
  <c r="AK17" i="3"/>
  <c r="AM17" i="3" s="1"/>
  <c r="AL17" i="3"/>
  <c r="AN17" i="3" s="1"/>
  <c r="R12" i="3"/>
  <c r="AF12" i="3" s="1"/>
  <c r="R290" i="12"/>
  <c r="AF290" i="12" s="1"/>
  <c r="W27" i="16"/>
  <c r="AA27" i="16" s="1"/>
  <c r="X27" i="16"/>
  <c r="X372" i="12"/>
  <c r="W372" i="12"/>
  <c r="AA372" i="12" s="1"/>
  <c r="X295" i="12"/>
  <c r="W295" i="12"/>
  <c r="AA295" i="12" s="1"/>
  <c r="U85" i="15"/>
  <c r="Y85" i="15" s="1"/>
  <c r="V85" i="15"/>
  <c r="AH453" i="12"/>
  <c r="AJ453" i="12" s="1"/>
  <c r="AG453" i="12"/>
  <c r="W389" i="12"/>
  <c r="AA389" i="12" s="1"/>
  <c r="X389" i="12"/>
  <c r="AB389" i="12" s="1"/>
  <c r="AG98" i="12"/>
  <c r="AH98" i="12"/>
  <c r="AJ98" i="12" s="1"/>
  <c r="V163" i="12"/>
  <c r="Z163" i="12" s="1"/>
  <c r="U163" i="12"/>
  <c r="Y163" i="12" s="1"/>
  <c r="T226" i="16"/>
  <c r="AD226" i="16" s="1"/>
  <c r="S226" i="16"/>
  <c r="S185" i="12"/>
  <c r="AC185" i="12" s="1"/>
  <c r="T185" i="12"/>
  <c r="AD185" i="12" s="1"/>
  <c r="X274" i="12"/>
  <c r="W274" i="12"/>
  <c r="AA274" i="12" s="1"/>
  <c r="AL63" i="16"/>
  <c r="AN63" i="16" s="1"/>
  <c r="AK63" i="16"/>
  <c r="AM63" i="16" s="1"/>
  <c r="V426" i="12"/>
  <c r="Z426" i="12" s="1"/>
  <c r="U426" i="12"/>
  <c r="Y426" i="12" s="1"/>
  <c r="R158" i="12"/>
  <c r="AH35" i="12"/>
  <c r="AJ35" i="12" s="1"/>
  <c r="AG35" i="12"/>
  <c r="R301" i="12"/>
  <c r="Q301" i="12" s="1"/>
  <c r="T348" i="12"/>
  <c r="AD348" i="12" s="1"/>
  <c r="S348" i="12"/>
  <c r="AC348" i="12" s="1"/>
  <c r="T327" i="12"/>
  <c r="AD327" i="12" s="1"/>
  <c r="S327" i="12"/>
  <c r="U299" i="12"/>
  <c r="Y299" i="12" s="1"/>
  <c r="V299" i="12"/>
  <c r="Z299" i="12" s="1"/>
  <c r="AL298" i="12"/>
  <c r="AN298" i="12" s="1"/>
  <c r="AK298" i="12"/>
  <c r="AM298" i="12" s="1"/>
  <c r="S362" i="12"/>
  <c r="T362" i="12"/>
  <c r="AD362" i="12" s="1"/>
  <c r="AH262" i="12"/>
  <c r="AJ262" i="12" s="1"/>
  <c r="AG262" i="12"/>
  <c r="AI262" i="12" s="1"/>
  <c r="AK22" i="15"/>
  <c r="AM22" i="15" s="1"/>
  <c r="AL22" i="15"/>
  <c r="AN22" i="15" s="1"/>
  <c r="AG130" i="12"/>
  <c r="AI130" i="12" s="1"/>
  <c r="AH130" i="12"/>
  <c r="AJ130" i="12" s="1"/>
  <c r="T195" i="12"/>
  <c r="AD195" i="12" s="1"/>
  <c r="S195" i="12"/>
  <c r="AK11" i="15"/>
  <c r="AM11" i="15" s="1"/>
  <c r="AL11" i="15"/>
  <c r="AN11" i="15" s="1"/>
  <c r="AK411" i="12"/>
  <c r="AM411" i="12" s="1"/>
  <c r="AL411" i="12"/>
  <c r="AN411" i="12" s="1"/>
  <c r="X279" i="12"/>
  <c r="AB279" i="12" s="1"/>
  <c r="W279" i="12"/>
  <c r="AA279" i="12" s="1"/>
  <c r="R14" i="12"/>
  <c r="Q14" i="12" s="1"/>
  <c r="AK24" i="14"/>
  <c r="AM24" i="14" s="1"/>
  <c r="AL24" i="14"/>
  <c r="R71" i="12"/>
  <c r="Q71" i="12" s="1"/>
  <c r="AE71" i="12" s="1"/>
  <c r="V431" i="12"/>
  <c r="U431" i="12"/>
  <c r="Y431" i="12" s="1"/>
  <c r="AH315" i="12"/>
  <c r="AJ315" i="12" s="1"/>
  <c r="AG315" i="12"/>
  <c r="V447" i="12"/>
  <c r="Z447" i="12" s="1"/>
  <c r="U447" i="12"/>
  <c r="Y447" i="12" s="1"/>
  <c r="T63" i="15"/>
  <c r="AD63" i="15" s="1"/>
  <c r="S63" i="15"/>
  <c r="AK266" i="12"/>
  <c r="AM266" i="12" s="1"/>
  <c r="AL266" i="12"/>
  <c r="AN266" i="12" s="1"/>
  <c r="AG269" i="12"/>
  <c r="AH269" i="12"/>
  <c r="AJ269" i="12" s="1"/>
  <c r="X233" i="12"/>
  <c r="W233" i="12"/>
  <c r="AA233" i="12" s="1"/>
  <c r="AK146" i="12"/>
  <c r="AM146" i="12" s="1"/>
  <c r="AL146" i="12"/>
  <c r="AN146" i="12" s="1"/>
  <c r="X254" i="12"/>
  <c r="W254" i="12"/>
  <c r="AA254" i="12" s="1"/>
  <c r="AL199" i="12"/>
  <c r="AN199" i="12" s="1"/>
  <c r="AK199" i="12"/>
  <c r="AM199" i="12" s="1"/>
  <c r="R457" i="12"/>
  <c r="Q457" i="12" s="1"/>
  <c r="AE457" i="12" s="1"/>
  <c r="W142" i="16"/>
  <c r="AA142" i="16" s="1"/>
  <c r="X142" i="16"/>
  <c r="R216" i="12"/>
  <c r="AF216" i="12" s="1"/>
  <c r="X94" i="12"/>
  <c r="AB94" i="12" s="1"/>
  <c r="W94" i="12"/>
  <c r="AA94" i="12" s="1"/>
  <c r="V202" i="12"/>
  <c r="U202" i="12"/>
  <c r="Y202" i="12" s="1"/>
  <c r="AL50" i="16"/>
  <c r="AN50" i="16" s="1"/>
  <c r="AK50" i="16"/>
  <c r="AM50" i="16" s="1"/>
  <c r="R32" i="13"/>
  <c r="AF32" i="13" s="1"/>
  <c r="AK439" i="12"/>
  <c r="AM439" i="12" s="1"/>
  <c r="AL439" i="12"/>
  <c r="AN439" i="12" s="1"/>
  <c r="AK418" i="12"/>
  <c r="AM418" i="12" s="1"/>
  <c r="AL418" i="12"/>
  <c r="AN418" i="12" s="1"/>
  <c r="R97" i="16"/>
  <c r="Q97" i="16" s="1"/>
  <c r="AE97" i="16" s="1"/>
  <c r="R363" i="12"/>
  <c r="V38" i="15"/>
  <c r="Z38" i="15" s="1"/>
  <c r="U38" i="15"/>
  <c r="Y38" i="15" s="1"/>
  <c r="R224" i="12"/>
  <c r="Q224" i="12" s="1"/>
  <c r="AE224" i="12" s="1"/>
  <c r="X238" i="16"/>
  <c r="W238" i="16"/>
  <c r="AA238" i="16" s="1"/>
  <c r="AL435" i="12"/>
  <c r="AN435" i="12" s="1"/>
  <c r="AK435" i="12"/>
  <c r="AM435" i="12" s="1"/>
  <c r="AH232" i="12"/>
  <c r="AJ232" i="12" s="1"/>
  <c r="AG232" i="12"/>
  <c r="V171" i="12"/>
  <c r="U171" i="12"/>
  <c r="Y171" i="12" s="1"/>
  <c r="S468" i="12"/>
  <c r="AC468" i="12" s="1"/>
  <c r="T468" i="12"/>
  <c r="AD468" i="12" s="1"/>
  <c r="R213" i="16"/>
  <c r="Q213" i="16" s="1"/>
  <c r="AE213" i="16" s="1"/>
  <c r="AH371" i="12"/>
  <c r="AJ371" i="12" s="1"/>
  <c r="AG371" i="12"/>
  <c r="W16" i="14"/>
  <c r="AA16" i="14" s="1"/>
  <c r="X16" i="14"/>
  <c r="AB16" i="14" s="1"/>
  <c r="R186" i="12"/>
  <c r="Q186" i="12" s="1"/>
  <c r="V176" i="16"/>
  <c r="Z176" i="16" s="1"/>
  <c r="U176" i="16"/>
  <c r="Y176" i="16" s="1"/>
  <c r="R390" i="12"/>
  <c r="T159" i="12"/>
  <c r="AD159" i="12" s="1"/>
  <c r="S159" i="12"/>
  <c r="AC159" i="12" s="1"/>
  <c r="AH230" i="16"/>
  <c r="AJ230" i="16" s="1"/>
  <c r="AG230" i="16"/>
  <c r="R215" i="12"/>
  <c r="AF215" i="12" s="1"/>
  <c r="S43" i="14"/>
  <c r="T43" i="14"/>
  <c r="AD43" i="14" s="1"/>
  <c r="X286" i="12"/>
  <c r="W286" i="12"/>
  <c r="AA286" i="12" s="1"/>
  <c r="AK23" i="16"/>
  <c r="AM23" i="16" s="1"/>
  <c r="AL23" i="16"/>
  <c r="AN23" i="16" s="1"/>
  <c r="U364" i="12"/>
  <c r="Y364" i="12" s="1"/>
  <c r="V364" i="12"/>
  <c r="T13" i="13"/>
  <c r="AD13" i="13" s="1"/>
  <c r="S13" i="13"/>
  <c r="AC13" i="13" s="1"/>
  <c r="AK193" i="16"/>
  <c r="AM193" i="16" s="1"/>
  <c r="AL193" i="16"/>
  <c r="AN193" i="16" s="1"/>
  <c r="W13" i="14"/>
  <c r="AA13" i="14" s="1"/>
  <c r="X13" i="14"/>
  <c r="AB13" i="14" s="1"/>
  <c r="R393" i="12"/>
  <c r="R208" i="16"/>
  <c r="R348" i="12"/>
  <c r="AF348" i="12" s="1"/>
  <c r="AG216" i="12"/>
  <c r="AI216" i="12" s="1"/>
  <c r="AH216" i="12"/>
  <c r="AJ216" i="12" s="1"/>
  <c r="AG334" i="12"/>
  <c r="AI334" i="12" s="1"/>
  <c r="AH334" i="12"/>
  <c r="AJ334" i="12" s="1"/>
  <c r="T273" i="12"/>
  <c r="AD273" i="12" s="1"/>
  <c r="S273" i="12"/>
  <c r="W405" i="12"/>
  <c r="AA405" i="12" s="1"/>
  <c r="X405" i="12"/>
  <c r="AB405" i="12" s="1"/>
  <c r="S264" i="12"/>
  <c r="AC264" i="12" s="1"/>
  <c r="T264" i="12"/>
  <c r="AD264" i="12" s="1"/>
  <c r="X267" i="12"/>
  <c r="W267" i="12"/>
  <c r="AA267" i="12" s="1"/>
  <c r="V21" i="16"/>
  <c r="Z21" i="16" s="1"/>
  <c r="U21" i="16"/>
  <c r="Y21" i="16" s="1"/>
  <c r="U63" i="15"/>
  <c r="Y63" i="15" s="1"/>
  <c r="V63" i="15"/>
  <c r="R345" i="12"/>
  <c r="Q345" i="12" s="1"/>
  <c r="AE345" i="12" s="1"/>
  <c r="R332" i="12"/>
  <c r="Q332" i="12" s="1"/>
  <c r="AE332" i="12" s="1"/>
  <c r="W357" i="12"/>
  <c r="AA357" i="12" s="1"/>
  <c r="X357" i="12"/>
  <c r="AB357" i="12" s="1"/>
  <c r="AH401" i="12"/>
  <c r="AJ401" i="12" s="1"/>
  <c r="AG401" i="12"/>
  <c r="U187" i="16"/>
  <c r="Y187" i="16" s="1"/>
  <c r="V187" i="16"/>
  <c r="Z187" i="16" s="1"/>
  <c r="AH34" i="15"/>
  <c r="AJ34" i="15" s="1"/>
  <c r="AG34" i="15"/>
  <c r="AL262" i="12"/>
  <c r="AN262" i="12" s="1"/>
  <c r="AK262" i="12"/>
  <c r="AM262" i="12" s="1"/>
  <c r="AG354" i="12"/>
  <c r="AH354" i="12"/>
  <c r="AJ354" i="12" s="1"/>
  <c r="T23" i="14"/>
  <c r="AD23" i="14" s="1"/>
  <c r="S23" i="14"/>
  <c r="AH440" i="12"/>
  <c r="AJ440" i="12" s="1"/>
  <c r="AG440" i="12"/>
  <c r="S351" i="12"/>
  <c r="T351" i="12"/>
  <c r="AD351" i="12" s="1"/>
  <c r="V40" i="15"/>
  <c r="Z40" i="15" s="1"/>
  <c r="U40" i="15"/>
  <c r="Y40" i="15" s="1"/>
  <c r="AL32" i="12"/>
  <c r="AN32" i="12" s="1"/>
  <c r="AK32" i="12"/>
  <c r="AM32" i="12" s="1"/>
  <c r="R225" i="12"/>
  <c r="S140" i="16"/>
  <c r="T140" i="16"/>
  <c r="AD140" i="16" s="1"/>
  <c r="W250" i="12"/>
  <c r="AA250" i="12" s="1"/>
  <c r="X250" i="12"/>
  <c r="AB250" i="12" s="1"/>
  <c r="AH216" i="16"/>
  <c r="AJ216" i="16" s="1"/>
  <c r="AG216" i="16"/>
  <c r="W22" i="12"/>
  <c r="AA22" i="12" s="1"/>
  <c r="X22" i="12"/>
  <c r="AB22" i="12" s="1"/>
  <c r="S46" i="16"/>
  <c r="T46" i="16"/>
  <c r="AD46" i="16" s="1"/>
  <c r="V87" i="16"/>
  <c r="U87" i="16"/>
  <c r="Y87" i="16" s="1"/>
  <c r="AH96" i="12"/>
  <c r="AJ96" i="12" s="1"/>
  <c r="AG96" i="12"/>
  <c r="U200" i="16"/>
  <c r="Y200" i="16" s="1"/>
  <c r="V200" i="16"/>
  <c r="W369" i="12"/>
  <c r="AA369" i="12" s="1"/>
  <c r="X369" i="12"/>
  <c r="AH481" i="12"/>
  <c r="AJ481" i="12" s="1"/>
  <c r="AG481" i="12"/>
  <c r="AI481" i="12" s="1"/>
  <c r="AL19" i="13"/>
  <c r="AN19" i="13" s="1"/>
  <c r="AK19" i="13"/>
  <c r="AM19" i="13" s="1"/>
  <c r="S480" i="12"/>
  <c r="T480" i="12"/>
  <c r="AD480" i="12" s="1"/>
  <c r="X259" i="12"/>
  <c r="AB259" i="12" s="1"/>
  <c r="W259" i="12"/>
  <c r="AA259" i="12" s="1"/>
  <c r="R70" i="15"/>
  <c r="R296" i="12"/>
  <c r="Q296" i="12" s="1"/>
  <c r="AE296" i="12" s="1"/>
  <c r="U213" i="12"/>
  <c r="Y213" i="12" s="1"/>
  <c r="V213" i="12"/>
  <c r="AH411" i="12"/>
  <c r="AJ411" i="12" s="1"/>
  <c r="AG411" i="12"/>
  <c r="AI411" i="12" s="1"/>
  <c r="W36" i="15"/>
  <c r="AA36" i="15" s="1"/>
  <c r="X36" i="15"/>
  <c r="W210" i="16"/>
  <c r="AA210" i="16" s="1"/>
  <c r="X210" i="16"/>
  <c r="AB210" i="16" s="1"/>
  <c r="X44" i="14"/>
  <c r="AB44" i="14" s="1"/>
  <c r="W44" i="14"/>
  <c r="AA44" i="14" s="1"/>
  <c r="R482" i="12"/>
  <c r="AF482" i="12" s="1"/>
  <c r="AK321" i="12"/>
  <c r="AM321" i="12" s="1"/>
  <c r="AL321" i="12"/>
  <c r="AN321" i="12" s="1"/>
  <c r="U142" i="12"/>
  <c r="Y142" i="12" s="1"/>
  <c r="V142" i="12"/>
  <c r="X180" i="12"/>
  <c r="AB180" i="12" s="1"/>
  <c r="W180" i="12"/>
  <c r="AA180" i="12" s="1"/>
  <c r="U28" i="12"/>
  <c r="Y28" i="12" s="1"/>
  <c r="V28" i="12"/>
  <c r="R494" i="12"/>
  <c r="Q494" i="12" s="1"/>
  <c r="AE494" i="12" s="1"/>
  <c r="AH390" i="12"/>
  <c r="AJ390" i="12" s="1"/>
  <c r="AG390" i="12"/>
  <c r="U8" i="3"/>
  <c r="V8" i="3"/>
  <c r="Z8" i="3" s="1"/>
  <c r="AH71" i="12"/>
  <c r="AJ71" i="12" s="1"/>
  <c r="AG71" i="12"/>
  <c r="R208" i="12"/>
  <c r="Q208" i="12" s="1"/>
  <c r="AE208" i="12" s="1"/>
  <c r="R157" i="12"/>
  <c r="AK62" i="15"/>
  <c r="AM62" i="15" s="1"/>
  <c r="AL62" i="15"/>
  <c r="AN62" i="15" s="1"/>
  <c r="T15" i="13"/>
  <c r="AD15" i="13" s="1"/>
  <c r="S15" i="13"/>
  <c r="AC15" i="13" s="1"/>
  <c r="S20" i="14"/>
  <c r="AC20" i="14" s="1"/>
  <c r="T20" i="14"/>
  <c r="AD20" i="14" s="1"/>
  <c r="U376" i="12"/>
  <c r="Y376" i="12" s="1"/>
  <c r="V376" i="12"/>
  <c r="T205" i="12"/>
  <c r="AD205" i="12" s="1"/>
  <c r="S205" i="12"/>
  <c r="AK385" i="12"/>
  <c r="AM385" i="12" s="1"/>
  <c r="AL385" i="12"/>
  <c r="AN385" i="12" s="1"/>
  <c r="AL78" i="12"/>
  <c r="AK78" i="12"/>
  <c r="AM78" i="12" s="1"/>
  <c r="S199" i="12"/>
  <c r="AC199" i="12" s="1"/>
  <c r="T199" i="12"/>
  <c r="AD199" i="12" s="1"/>
  <c r="AK353" i="12"/>
  <c r="AM353" i="12" s="1"/>
  <c r="AL353" i="12"/>
  <c r="AN353" i="12" s="1"/>
  <c r="AK453" i="12"/>
  <c r="AM453" i="12" s="1"/>
  <c r="AL453" i="12"/>
  <c r="AN453" i="12" s="1"/>
  <c r="R58" i="15"/>
  <c r="T159" i="16"/>
  <c r="AD159" i="16" s="1"/>
  <c r="S159" i="16"/>
  <c r="AC159" i="16" s="1"/>
  <c r="AH217" i="16"/>
  <c r="AJ217" i="16" s="1"/>
  <c r="AG217" i="16"/>
  <c r="V274" i="12"/>
  <c r="U274" i="12"/>
  <c r="Y274" i="12" s="1"/>
  <c r="S29" i="12"/>
  <c r="T29" i="12"/>
  <c r="AD29" i="12" s="1"/>
  <c r="S361" i="12"/>
  <c r="AC361" i="12" s="1"/>
  <c r="T361" i="12"/>
  <c r="AD361" i="12" s="1"/>
  <c r="X255" i="12"/>
  <c r="AB255" i="12" s="1"/>
  <c r="W255" i="12"/>
  <c r="AA255" i="12" s="1"/>
  <c r="W326" i="12"/>
  <c r="AA326" i="12" s="1"/>
  <c r="X326" i="12"/>
  <c r="U99" i="12"/>
  <c r="Y99" i="12" s="1"/>
  <c r="V99" i="12"/>
  <c r="Z99" i="12" s="1"/>
  <c r="V9" i="14"/>
  <c r="Z9" i="14" s="1"/>
  <c r="U9" i="14"/>
  <c r="Y9" i="14" s="1"/>
  <c r="T233" i="12"/>
  <c r="AD233" i="12" s="1"/>
  <c r="S233" i="12"/>
  <c r="V43" i="15"/>
  <c r="Z43" i="15" s="1"/>
  <c r="U43" i="15"/>
  <c r="Y43" i="15" s="1"/>
  <c r="AG449" i="12"/>
  <c r="AI449" i="12" s="1"/>
  <c r="AH449" i="12"/>
  <c r="AJ449" i="12" s="1"/>
  <c r="AG19" i="12"/>
  <c r="AH19" i="12"/>
  <c r="AJ19" i="12" s="1"/>
  <c r="X322" i="12"/>
  <c r="AB322" i="12" s="1"/>
  <c r="W322" i="12"/>
  <c r="AA322" i="12" s="1"/>
  <c r="AL231" i="16"/>
  <c r="AN231" i="16" s="1"/>
  <c r="AK231" i="16"/>
  <c r="AM231" i="16" s="1"/>
  <c r="AH330" i="12"/>
  <c r="AJ330" i="12" s="1"/>
  <c r="AG330" i="12"/>
  <c r="AI330" i="12" s="1"/>
  <c r="U251" i="12"/>
  <c r="Y251" i="12" s="1"/>
  <c r="V251" i="12"/>
  <c r="Z251" i="12" s="1"/>
  <c r="R146" i="12"/>
  <c r="AF146" i="12" s="1"/>
  <c r="W90" i="12"/>
  <c r="AA90" i="12" s="1"/>
  <c r="X90" i="12"/>
  <c r="R76" i="15"/>
  <c r="R234" i="16"/>
  <c r="V57" i="16"/>
  <c r="U57" i="16"/>
  <c r="Y57" i="16" s="1"/>
  <c r="AH194" i="12"/>
  <c r="AJ194" i="12" s="1"/>
  <c r="AG194" i="12"/>
  <c r="AI194" i="12" s="1"/>
  <c r="AL43" i="15"/>
  <c r="AN43" i="15" s="1"/>
  <c r="AK43" i="15"/>
  <c r="AM43" i="15" s="1"/>
  <c r="U383" i="12"/>
  <c r="Y383" i="12" s="1"/>
  <c r="V383" i="12"/>
  <c r="AH254" i="12"/>
  <c r="AJ254" i="12" s="1"/>
  <c r="AG254" i="12"/>
  <c r="R159" i="12"/>
  <c r="X77" i="15"/>
  <c r="W77" i="15"/>
  <c r="AA77" i="15" s="1"/>
  <c r="S59" i="15"/>
  <c r="T59" i="15"/>
  <c r="AD59" i="15" s="1"/>
  <c r="U212" i="12"/>
  <c r="Y212" i="12" s="1"/>
  <c r="V212" i="12"/>
  <c r="Z212" i="12" s="1"/>
  <c r="AH106" i="15"/>
  <c r="AJ106" i="15" s="1"/>
  <c r="AG106" i="15"/>
  <c r="W153" i="12"/>
  <c r="AA153" i="12" s="1"/>
  <c r="X153" i="12"/>
  <c r="AB153" i="12" s="1"/>
  <c r="AG180" i="12"/>
  <c r="AI180" i="12" s="1"/>
  <c r="AH180" i="12"/>
  <c r="AJ180" i="12" s="1"/>
  <c r="W192" i="12"/>
  <c r="AA192" i="12" s="1"/>
  <c r="X192" i="12"/>
  <c r="AB192" i="12" s="1"/>
  <c r="AK242" i="12"/>
  <c r="AM242" i="12" s="1"/>
  <c r="AL242" i="12"/>
  <c r="AN242" i="12" s="1"/>
  <c r="S40" i="16"/>
  <c r="AC40" i="16" s="1"/>
  <c r="T40" i="16"/>
  <c r="AD40" i="16" s="1"/>
  <c r="AH86" i="16"/>
  <c r="AJ86" i="16" s="1"/>
  <c r="AG86" i="16"/>
  <c r="AI86" i="16" s="1"/>
  <c r="W11" i="3"/>
  <c r="AA11" i="3" s="1"/>
  <c r="X11" i="3"/>
  <c r="AB11" i="3" s="1"/>
  <c r="U454" i="12"/>
  <c r="Y454" i="12" s="1"/>
  <c r="V454" i="12"/>
  <c r="Z454" i="12" s="1"/>
  <c r="V192" i="12"/>
  <c r="U192" i="12"/>
  <c r="Y192" i="12" s="1"/>
  <c r="AH504" i="12"/>
  <c r="AJ504" i="12" s="1"/>
  <c r="AG504" i="12"/>
  <c r="V98" i="12"/>
  <c r="U98" i="12"/>
  <c r="Y98" i="12" s="1"/>
  <c r="AK33" i="15"/>
  <c r="AM33" i="15" s="1"/>
  <c r="AL33" i="15"/>
  <c r="AN33" i="15" s="1"/>
  <c r="R85" i="15"/>
  <c r="Q85" i="15" s="1"/>
  <c r="AE85" i="15" s="1"/>
  <c r="AK50" i="12"/>
  <c r="AM50" i="12" s="1"/>
  <c r="AL50" i="12"/>
  <c r="AN50" i="12" s="1"/>
  <c r="V54" i="16"/>
  <c r="U54" i="16"/>
  <c r="Y54" i="16" s="1"/>
  <c r="R181" i="12"/>
  <c r="AL481" i="12"/>
  <c r="AN481" i="12" s="1"/>
  <c r="AK481" i="12"/>
  <c r="AL195" i="16"/>
  <c r="AN195" i="16" s="1"/>
  <c r="AK195" i="16"/>
  <c r="AM195" i="16" s="1"/>
  <c r="S345" i="12"/>
  <c r="AC345" i="12" s="1"/>
  <c r="T345" i="12"/>
  <c r="AD345" i="12" s="1"/>
  <c r="AL200" i="12"/>
  <c r="AN200" i="12" s="1"/>
  <c r="AK200" i="12"/>
  <c r="AM200" i="12" s="1"/>
  <c r="U160" i="16"/>
  <c r="Y160" i="16" s="1"/>
  <c r="V160" i="16"/>
  <c r="AH279" i="12"/>
  <c r="AJ279" i="12" s="1"/>
  <c r="AG279" i="12"/>
  <c r="AL399" i="12"/>
  <c r="AN399" i="12" s="1"/>
  <c r="AK399" i="12"/>
  <c r="AM399" i="12" s="1"/>
  <c r="AL141" i="16"/>
  <c r="AN141" i="16" s="1"/>
  <c r="AK141" i="16"/>
  <c r="AM141" i="16" s="1"/>
  <c r="AG8" i="3"/>
  <c r="AH8" i="3"/>
  <c r="AJ8" i="3" s="1"/>
  <c r="R425" i="12"/>
  <c r="W18" i="14"/>
  <c r="AA18" i="14" s="1"/>
  <c r="X18" i="14"/>
  <c r="AB18" i="14" s="1"/>
  <c r="T211" i="16"/>
  <c r="AD211" i="16" s="1"/>
  <c r="S211" i="16"/>
  <c r="R194" i="16"/>
  <c r="AF194" i="16" s="1"/>
  <c r="AK35" i="14"/>
  <c r="AM35" i="14" s="1"/>
  <c r="AL35" i="14"/>
  <c r="AN35" i="14" s="1"/>
  <c r="X117" i="16"/>
  <c r="AB117" i="16" s="1"/>
  <c r="W117" i="16"/>
  <c r="AA117" i="16" s="1"/>
  <c r="U372" i="12"/>
  <c r="Y372" i="12" s="1"/>
  <c r="V372" i="12"/>
  <c r="U479" i="12"/>
  <c r="Y479" i="12" s="1"/>
  <c r="V479" i="12"/>
  <c r="Z479" i="12" s="1"/>
  <c r="V100" i="15"/>
  <c r="Z100" i="15" s="1"/>
  <c r="U100" i="15"/>
  <c r="Y100" i="15" s="1"/>
  <c r="AH101" i="12"/>
  <c r="AJ101" i="12" s="1"/>
  <c r="AG101" i="12"/>
  <c r="R55" i="16"/>
  <c r="V32" i="13"/>
  <c r="Z32" i="13" s="1"/>
  <c r="U32" i="13"/>
  <c r="Y32" i="13" s="1"/>
  <c r="V55" i="12"/>
  <c r="Z55" i="12" s="1"/>
  <c r="U55" i="12"/>
  <c r="Y55" i="12" s="1"/>
  <c r="R166" i="12"/>
  <c r="V429" i="12"/>
  <c r="U429" i="12"/>
  <c r="Y429" i="12" s="1"/>
  <c r="R170" i="16"/>
  <c r="R220" i="12"/>
  <c r="W168" i="16"/>
  <c r="AA168" i="16" s="1"/>
  <c r="X168" i="16"/>
  <c r="AB168" i="16" s="1"/>
  <c r="AK456" i="12"/>
  <c r="AM456" i="12" s="1"/>
  <c r="AL456" i="12"/>
  <c r="AN456" i="12" s="1"/>
  <c r="AG131" i="12"/>
  <c r="AH131" i="12"/>
  <c r="AJ131" i="12" s="1"/>
  <c r="U24" i="15"/>
  <c r="Y24" i="15" s="1"/>
  <c r="V24" i="15"/>
  <c r="W247" i="16"/>
  <c r="AA247" i="16" s="1"/>
  <c r="X247" i="16"/>
  <c r="AB247" i="16" s="1"/>
  <c r="U170" i="12"/>
  <c r="Y170" i="12" s="1"/>
  <c r="V170" i="12"/>
  <c r="V128" i="12"/>
  <c r="U128" i="12"/>
  <c r="Y128" i="12" s="1"/>
  <c r="V59" i="15"/>
  <c r="U59" i="15"/>
  <c r="Y59" i="15" s="1"/>
  <c r="W212" i="12"/>
  <c r="AA212" i="12" s="1"/>
  <c r="X212" i="12"/>
  <c r="AB212" i="12" s="1"/>
  <c r="AH465" i="12"/>
  <c r="AJ465" i="12" s="1"/>
  <c r="AG465" i="12"/>
  <c r="AI465" i="12" s="1"/>
  <c r="T428" i="12"/>
  <c r="AD428" i="12" s="1"/>
  <c r="S428" i="12"/>
  <c r="AC428" i="12" s="1"/>
  <c r="W488" i="12"/>
  <c r="AA488" i="12" s="1"/>
  <c r="X488" i="12"/>
  <c r="S30" i="15"/>
  <c r="T30" i="15"/>
  <c r="AD30" i="15" s="1"/>
  <c r="R497" i="12"/>
  <c r="AG12" i="14"/>
  <c r="AH12" i="14"/>
  <c r="AJ12" i="14" s="1"/>
  <c r="AK95" i="15"/>
  <c r="AM95" i="15" s="1"/>
  <c r="AL95" i="15"/>
  <c r="AN95" i="15" s="1"/>
  <c r="V370" i="12"/>
  <c r="U370" i="12"/>
  <c r="Y370" i="12" s="1"/>
  <c r="T92" i="12"/>
  <c r="AD92" i="12" s="1"/>
  <c r="S92" i="12"/>
  <c r="AC92" i="12" s="1"/>
  <c r="V37" i="12"/>
  <c r="U37" i="12"/>
  <c r="Y37" i="12" s="1"/>
  <c r="T8" i="13"/>
  <c r="AD8" i="13" s="1"/>
  <c r="S8" i="13"/>
  <c r="AC8" i="13" s="1"/>
  <c r="T213" i="12"/>
  <c r="AD213" i="12" s="1"/>
  <c r="S213" i="12"/>
  <c r="AC213" i="12" s="1"/>
  <c r="V202" i="16"/>
  <c r="U202" i="16"/>
  <c r="Y202" i="16" s="1"/>
  <c r="AG391" i="12"/>
  <c r="AI391" i="12" s="1"/>
  <c r="AH391" i="12"/>
  <c r="AJ391" i="12" s="1"/>
  <c r="V57" i="12"/>
  <c r="Z57" i="12" s="1"/>
  <c r="U57" i="12"/>
  <c r="Y57" i="12" s="1"/>
  <c r="V473" i="12"/>
  <c r="Z473" i="12" s="1"/>
  <c r="U473" i="12"/>
  <c r="Y473" i="12" s="1"/>
  <c r="W155" i="12"/>
  <c r="AA155" i="12" s="1"/>
  <c r="X155" i="12"/>
  <c r="AB155" i="12" s="1"/>
  <c r="V54" i="12"/>
  <c r="Z54" i="12" s="1"/>
  <c r="U54" i="12"/>
  <c r="Y54" i="12" s="1"/>
  <c r="R486" i="12"/>
  <c r="Q486" i="12" s="1"/>
  <c r="AE486" i="12" s="1"/>
  <c r="AL86" i="12"/>
  <c r="AN86" i="12" s="1"/>
  <c r="AK86" i="12"/>
  <c r="AM86" i="12" s="1"/>
  <c r="T407" i="12"/>
  <c r="S407" i="12"/>
  <c r="AC407" i="12" s="1"/>
  <c r="U15" i="15"/>
  <c r="Y15" i="15" s="1"/>
  <c r="V15" i="15"/>
  <c r="Z15" i="15" s="1"/>
  <c r="AH332" i="12"/>
  <c r="AJ332" i="12" s="1"/>
  <c r="AG332" i="12"/>
  <c r="AI332" i="12" s="1"/>
  <c r="R178" i="12"/>
  <c r="AF178" i="12" s="1"/>
  <c r="R16" i="14"/>
  <c r="R24" i="16"/>
  <c r="AK384" i="12"/>
  <c r="AM384" i="12" s="1"/>
  <c r="AL384" i="12"/>
  <c r="AN384" i="12" s="1"/>
  <c r="W206" i="12"/>
  <c r="AA206" i="12" s="1"/>
  <c r="X206" i="12"/>
  <c r="R22" i="12"/>
  <c r="S82" i="15"/>
  <c r="T82" i="15"/>
  <c r="AD82" i="15" s="1"/>
  <c r="V134" i="16"/>
  <c r="U134" i="16"/>
  <c r="Y134" i="16" s="1"/>
  <c r="R411" i="12"/>
  <c r="X219" i="16"/>
  <c r="W219" i="16"/>
  <c r="AA219" i="16" s="1"/>
  <c r="R7" i="3"/>
  <c r="U81" i="12"/>
  <c r="Y81" i="12" s="1"/>
  <c r="V81" i="12"/>
  <c r="AK269" i="12"/>
  <c r="AM269" i="12" s="1"/>
  <c r="AL269" i="12"/>
  <c r="AL35" i="16"/>
  <c r="AN35" i="16" s="1"/>
  <c r="AK35" i="16"/>
  <c r="AM35" i="16" s="1"/>
  <c r="W75" i="12"/>
  <c r="AA75" i="12" s="1"/>
  <c r="X75" i="12"/>
  <c r="AB75" i="12" s="1"/>
  <c r="X172" i="12"/>
  <c r="AB172" i="12" s="1"/>
  <c r="W172" i="12"/>
  <c r="AA172" i="12" s="1"/>
  <c r="R313" i="12"/>
  <c r="R354" i="12"/>
  <c r="Q354" i="12" s="1"/>
  <c r="AE354" i="12" s="1"/>
  <c r="AK231" i="12"/>
  <c r="AM231" i="12" s="1"/>
  <c r="AL231" i="12"/>
  <c r="AN231" i="12" s="1"/>
  <c r="AK73" i="16"/>
  <c r="AM73" i="16" s="1"/>
  <c r="AL73" i="16"/>
  <c r="AN73" i="16" s="1"/>
  <c r="AG47" i="16"/>
  <c r="AH47" i="16"/>
  <c r="AJ47" i="16" s="1"/>
  <c r="U206" i="12"/>
  <c r="Y206" i="12" s="1"/>
  <c r="V206" i="12"/>
  <c r="AK53" i="15"/>
  <c r="AM53" i="15" s="1"/>
  <c r="AL53" i="15"/>
  <c r="AN53" i="15" s="1"/>
  <c r="V189" i="12"/>
  <c r="Z189" i="12" s="1"/>
  <c r="U189" i="12"/>
  <c r="Y189" i="12" s="1"/>
  <c r="AH21" i="12"/>
  <c r="AJ21" i="12" s="1"/>
  <c r="AG21" i="12"/>
  <c r="AI21" i="12" s="1"/>
  <c r="AH34" i="12"/>
  <c r="AJ34" i="12" s="1"/>
  <c r="AG34" i="12"/>
  <c r="AI34" i="12" s="1"/>
  <c r="R305" i="12"/>
  <c r="W31" i="16"/>
  <c r="AA31" i="16" s="1"/>
  <c r="X31" i="16"/>
  <c r="AB31" i="16" s="1"/>
  <c r="AL318" i="12"/>
  <c r="AN318" i="12" s="1"/>
  <c r="AK318" i="12"/>
  <c r="AM318" i="12" s="1"/>
  <c r="AL421" i="12"/>
  <c r="AN421" i="12" s="1"/>
  <c r="AK421" i="12"/>
  <c r="AM421" i="12" s="1"/>
  <c r="AH76" i="12"/>
  <c r="AJ76" i="12" s="1"/>
  <c r="AG76" i="12"/>
  <c r="AI76" i="12" s="1"/>
  <c r="AK320" i="12"/>
  <c r="AM320" i="12" s="1"/>
  <c r="AL320" i="12"/>
  <c r="AN320" i="12" s="1"/>
  <c r="R28" i="16"/>
  <c r="U332" i="12"/>
  <c r="Y332" i="12" s="1"/>
  <c r="V332" i="12"/>
  <c r="Z332" i="12" s="1"/>
  <c r="AH196" i="16"/>
  <c r="AJ196" i="16" s="1"/>
  <c r="AG196" i="16"/>
  <c r="U23" i="16"/>
  <c r="Y23" i="16" s="1"/>
  <c r="V23" i="16"/>
  <c r="Z23" i="16" s="1"/>
  <c r="U115" i="16"/>
  <c r="Y115" i="16" s="1"/>
  <c r="V115" i="16"/>
  <c r="X33" i="12"/>
  <c r="AB33" i="12" s="1"/>
  <c r="W33" i="12"/>
  <c r="AA33" i="12" s="1"/>
  <c r="W26" i="13"/>
  <c r="AA26" i="13" s="1"/>
  <c r="X26" i="13"/>
  <c r="AK334" i="12"/>
  <c r="AM334" i="12" s="1"/>
  <c r="AL334" i="12"/>
  <c r="AN334" i="12" s="1"/>
  <c r="X97" i="15"/>
  <c r="AB97" i="15" s="1"/>
  <c r="W97" i="15"/>
  <c r="AA97" i="15" s="1"/>
  <c r="R246" i="12"/>
  <c r="U259" i="12"/>
  <c r="Y259" i="12" s="1"/>
  <c r="V259" i="12"/>
  <c r="Z259" i="12" s="1"/>
  <c r="AH24" i="12"/>
  <c r="AJ24" i="12" s="1"/>
  <c r="AG24" i="12"/>
  <c r="V25" i="16"/>
  <c r="Z25" i="16" s="1"/>
  <c r="U25" i="16"/>
  <c r="Y25" i="16" s="1"/>
  <c r="R315" i="12"/>
  <c r="Q315" i="12" s="1"/>
  <c r="X252" i="12"/>
  <c r="AB252" i="12" s="1"/>
  <c r="W252" i="12"/>
  <c r="AA252" i="12" s="1"/>
  <c r="W73" i="15"/>
  <c r="AA73" i="15" s="1"/>
  <c r="X73" i="15"/>
  <c r="AB73" i="15" s="1"/>
  <c r="V427" i="12"/>
  <c r="Z427" i="12" s="1"/>
  <c r="U427" i="12"/>
  <c r="Y427" i="12" s="1"/>
  <c r="R162" i="12"/>
  <c r="X416" i="12"/>
  <c r="AB416" i="12" s="1"/>
  <c r="W416" i="12"/>
  <c r="AA416" i="12" s="1"/>
  <c r="V132" i="12"/>
  <c r="U132" i="12"/>
  <c r="Y132" i="12" s="1"/>
  <c r="X78" i="12"/>
  <c r="AB78" i="12" s="1"/>
  <c r="W78" i="12"/>
  <c r="AA78" i="12" s="1"/>
  <c r="W79" i="16"/>
  <c r="AA79" i="16" s="1"/>
  <c r="X79" i="16"/>
  <c r="AB79" i="16" s="1"/>
  <c r="T234" i="12"/>
  <c r="AD234" i="12" s="1"/>
  <c r="S234" i="12"/>
  <c r="AC234" i="12" s="1"/>
  <c r="X189" i="12"/>
  <c r="AB189" i="12" s="1"/>
  <c r="W189" i="12"/>
  <c r="AA189" i="12" s="1"/>
  <c r="V356" i="12"/>
  <c r="U356" i="12"/>
  <c r="Y356" i="12" s="1"/>
  <c r="AH113" i="12"/>
  <c r="AJ113" i="12" s="1"/>
  <c r="AG113" i="12"/>
  <c r="AI113" i="12" s="1"/>
  <c r="R98" i="16"/>
  <c r="Q98" i="16" s="1"/>
  <c r="AE98" i="16" s="1"/>
  <c r="AK461" i="12"/>
  <c r="AM461" i="12" s="1"/>
  <c r="AL461" i="12"/>
  <c r="AN461" i="12" s="1"/>
  <c r="AL9" i="3"/>
  <c r="AN9" i="3" s="1"/>
  <c r="AK9" i="3"/>
  <c r="AM9" i="3" s="1"/>
  <c r="U477" i="12"/>
  <c r="Y477" i="12" s="1"/>
  <c r="V477" i="12"/>
  <c r="Z477" i="12" s="1"/>
  <c r="AL409" i="12"/>
  <c r="AK409" i="12"/>
  <c r="AM409" i="12" s="1"/>
  <c r="AG182" i="12"/>
  <c r="AI182" i="12" s="1"/>
  <c r="AH182" i="12"/>
  <c r="AJ182" i="12" s="1"/>
  <c r="AL248" i="16"/>
  <c r="AN248" i="16" s="1"/>
  <c r="AK248" i="16"/>
  <c r="AM248" i="16" s="1"/>
  <c r="W27" i="13"/>
  <c r="AA27" i="13" s="1"/>
  <c r="X27" i="13"/>
  <c r="AB27" i="13" s="1"/>
  <c r="AL46" i="15"/>
  <c r="AN46" i="15" s="1"/>
  <c r="AK46" i="15"/>
  <c r="AM46" i="15" s="1"/>
  <c r="AH15" i="14"/>
  <c r="AJ15" i="14" s="1"/>
  <c r="AG15" i="14"/>
  <c r="AI15" i="14" s="1"/>
  <c r="U64" i="12"/>
  <c r="Y64" i="12" s="1"/>
  <c r="V64" i="12"/>
  <c r="Z64" i="12" s="1"/>
  <c r="S414" i="12"/>
  <c r="AC414" i="12" s="1"/>
  <c r="T414" i="12"/>
  <c r="AD414" i="12" s="1"/>
  <c r="X116" i="16"/>
  <c r="AB116" i="16" s="1"/>
  <c r="W116" i="16"/>
  <c r="AA116" i="16" s="1"/>
  <c r="AG15" i="15"/>
  <c r="AH15" i="15"/>
  <c r="AJ15" i="15" s="1"/>
  <c r="AL274" i="12"/>
  <c r="AN274" i="12" s="1"/>
  <c r="AK274" i="12"/>
  <c r="AM274" i="12" s="1"/>
  <c r="T100" i="15"/>
  <c r="AD100" i="15" s="1"/>
  <c r="S100" i="15"/>
  <c r="AK351" i="12"/>
  <c r="AL351" i="12"/>
  <c r="AN351" i="12" s="1"/>
  <c r="AK374" i="12"/>
  <c r="AM374" i="12" s="1"/>
  <c r="AL374" i="12"/>
  <c r="AN374" i="12" s="1"/>
  <c r="R74" i="12"/>
  <c r="R122" i="12"/>
  <c r="S127" i="12"/>
  <c r="AC127" i="12" s="1"/>
  <c r="T127" i="12"/>
  <c r="AD127" i="12" s="1"/>
  <c r="AK222" i="16"/>
  <c r="AM222" i="16" s="1"/>
  <c r="AL222" i="16"/>
  <c r="AK379" i="12"/>
  <c r="AM379" i="12" s="1"/>
  <c r="AL379" i="12"/>
  <c r="AN379" i="12" s="1"/>
  <c r="W245" i="16"/>
  <c r="AA245" i="16" s="1"/>
  <c r="X245" i="16"/>
  <c r="AG208" i="16"/>
  <c r="AI208" i="16" s="1"/>
  <c r="AH208" i="16"/>
  <c r="AJ208" i="16" s="1"/>
  <c r="V282" i="12"/>
  <c r="U282" i="12"/>
  <c r="Y282" i="12" s="1"/>
  <c r="AH149" i="12"/>
  <c r="AJ149" i="12" s="1"/>
  <c r="AG149" i="12"/>
  <c r="AI149" i="12" s="1"/>
  <c r="AG188" i="12"/>
  <c r="AI188" i="12" s="1"/>
  <c r="AH188" i="12"/>
  <c r="AJ188" i="12" s="1"/>
  <c r="X58" i="12"/>
  <c r="AB58" i="12" s="1"/>
  <c r="W58" i="12"/>
  <c r="AA58" i="12" s="1"/>
  <c r="AH190" i="16"/>
  <c r="AJ190" i="16" s="1"/>
  <c r="AG190" i="16"/>
  <c r="V408" i="12"/>
  <c r="Z408" i="12" s="1"/>
  <c r="U408" i="12"/>
  <c r="Y408" i="12" s="1"/>
  <c r="V92" i="12"/>
  <c r="Z92" i="12" s="1"/>
  <c r="U92" i="12"/>
  <c r="Y92" i="12" s="1"/>
  <c r="W10" i="15"/>
  <c r="AA10" i="15" s="1"/>
  <c r="X10" i="15"/>
  <c r="AB10" i="15" s="1"/>
  <c r="AH364" i="12"/>
  <c r="AJ364" i="12" s="1"/>
  <c r="AG364" i="12"/>
  <c r="AI364" i="12" s="1"/>
  <c r="W30" i="13"/>
  <c r="AA30" i="13" s="1"/>
  <c r="X30" i="13"/>
  <c r="AB30" i="13" s="1"/>
  <c r="AL292" i="12"/>
  <c r="AN292" i="12" s="1"/>
  <c r="AK292" i="12"/>
  <c r="AM292" i="12" s="1"/>
  <c r="U422" i="12"/>
  <c r="Y422" i="12" s="1"/>
  <c r="V422" i="12"/>
  <c r="Z422" i="12" s="1"/>
  <c r="S43" i="12"/>
  <c r="AC43" i="12" s="1"/>
  <c r="T43" i="12"/>
  <c r="AD43" i="12" s="1"/>
  <c r="V307" i="12"/>
  <c r="Z307" i="12" s="1"/>
  <c r="U307" i="12"/>
  <c r="Y307" i="12" s="1"/>
  <c r="W179" i="16"/>
  <c r="AA179" i="16" s="1"/>
  <c r="X179" i="16"/>
  <c r="AB179" i="16" s="1"/>
  <c r="V242" i="12"/>
  <c r="Z242" i="12" s="1"/>
  <c r="U242" i="12"/>
  <c r="Y242" i="12" s="1"/>
  <c r="AG148" i="12"/>
  <c r="AI148" i="12" s="1"/>
  <c r="AH148" i="12"/>
  <c r="AJ148" i="12" s="1"/>
  <c r="W478" i="12"/>
  <c r="AA478" i="12" s="1"/>
  <c r="X478" i="12"/>
  <c r="AB478" i="12" s="1"/>
  <c r="AK115" i="12"/>
  <c r="AM115" i="12" s="1"/>
  <c r="AL115" i="12"/>
  <c r="AN115" i="12" s="1"/>
  <c r="R459" i="12"/>
  <c r="V92" i="15"/>
  <c r="Z92" i="15" s="1"/>
  <c r="U92" i="15"/>
  <c r="Y92" i="15" s="1"/>
  <c r="AL203" i="12"/>
  <c r="AN203" i="12" s="1"/>
  <c r="AK203" i="12"/>
  <c r="AM203" i="12" s="1"/>
  <c r="S91" i="12"/>
  <c r="AC91" i="12" s="1"/>
  <c r="T91" i="12"/>
  <c r="AD91" i="12" s="1"/>
  <c r="AG324" i="12"/>
  <c r="AH324" i="12"/>
  <c r="AJ324" i="12" s="1"/>
  <c r="R361" i="12"/>
  <c r="AG63" i="12"/>
  <c r="AH63" i="12"/>
  <c r="AJ63" i="12" s="1"/>
  <c r="AL41" i="16"/>
  <c r="AN41" i="16" s="1"/>
  <c r="AK41" i="16"/>
  <c r="AM41" i="16" s="1"/>
  <c r="V406" i="12"/>
  <c r="Z406" i="12" s="1"/>
  <c r="U406" i="12"/>
  <c r="Y406" i="12" s="1"/>
  <c r="AK98" i="12"/>
  <c r="AM98" i="12" s="1"/>
  <c r="AL98" i="12"/>
  <c r="AN98" i="12" s="1"/>
  <c r="R202" i="12"/>
  <c r="R209" i="16"/>
  <c r="AF209" i="16" s="1"/>
  <c r="W423" i="12"/>
  <c r="AA423" i="12" s="1"/>
  <c r="X423" i="12"/>
  <c r="AB423" i="12" s="1"/>
  <c r="AL425" i="12"/>
  <c r="AN425" i="12" s="1"/>
  <c r="AK425" i="12"/>
  <c r="AM425" i="12" s="1"/>
  <c r="AK307" i="12"/>
  <c r="AM307" i="12" s="1"/>
  <c r="AL307" i="12"/>
  <c r="AN307" i="12" s="1"/>
  <c r="AG30" i="16"/>
  <c r="AI30" i="16" s="1"/>
  <c r="AH30" i="16"/>
  <c r="AJ30" i="16" s="1"/>
  <c r="AK9" i="12"/>
  <c r="AM9" i="12" s="1"/>
  <c r="AL9" i="12"/>
  <c r="AN9" i="12" s="1"/>
  <c r="AG202" i="12"/>
  <c r="AI202" i="12" s="1"/>
  <c r="AH202" i="12"/>
  <c r="AJ202" i="12" s="1"/>
  <c r="AH394" i="12"/>
  <c r="AJ394" i="12" s="1"/>
  <c r="AG394" i="12"/>
  <c r="AI394" i="12" s="1"/>
  <c r="W500" i="12"/>
  <c r="AA500" i="12" s="1"/>
  <c r="X500" i="12"/>
  <c r="AG11" i="14"/>
  <c r="AI11" i="14" s="1"/>
  <c r="AH11" i="14"/>
  <c r="AJ11" i="14" s="1"/>
  <c r="R394" i="12"/>
  <c r="Q394" i="12" s="1"/>
  <c r="R379" i="12"/>
  <c r="AF379" i="12" s="1"/>
  <c r="R499" i="12"/>
  <c r="Q499" i="12" s="1"/>
  <c r="AE499" i="12" s="1"/>
  <c r="S236" i="12"/>
  <c r="AC236" i="12" s="1"/>
  <c r="T236" i="12"/>
  <c r="AD236" i="12" s="1"/>
  <c r="V23" i="15"/>
  <c r="Z23" i="15" s="1"/>
  <c r="U23" i="15"/>
  <c r="Y23" i="15" s="1"/>
  <c r="W63" i="12"/>
  <c r="AA63" i="12" s="1"/>
  <c r="X63" i="12"/>
  <c r="AB63" i="12" s="1"/>
  <c r="AK38" i="12"/>
  <c r="AM38" i="12" s="1"/>
  <c r="AL38" i="12"/>
  <c r="AN38" i="12" s="1"/>
  <c r="R96" i="12"/>
  <c r="AF96" i="12" s="1"/>
  <c r="W258" i="12"/>
  <c r="AA258" i="12" s="1"/>
  <c r="X258" i="12"/>
  <c r="AB258" i="12" s="1"/>
  <c r="T404" i="12"/>
  <c r="AD404" i="12" s="1"/>
  <c r="S404" i="12"/>
  <c r="AG176" i="12"/>
  <c r="AI176" i="12" s="1"/>
  <c r="AH176" i="12"/>
  <c r="AJ176" i="12" s="1"/>
  <c r="T86" i="15"/>
  <c r="AD86" i="15" s="1"/>
  <c r="S86" i="15"/>
  <c r="AC86" i="15" s="1"/>
  <c r="AH23" i="14"/>
  <c r="AJ23" i="14" s="1"/>
  <c r="AG23" i="14"/>
  <c r="AI23" i="14" s="1"/>
  <c r="U11" i="3"/>
  <c r="Y11" i="3" s="1"/>
  <c r="V11" i="3"/>
  <c r="AL358" i="12"/>
  <c r="AN358" i="12" s="1"/>
  <c r="AK358" i="12"/>
  <c r="AM358" i="12" s="1"/>
  <c r="R428" i="12"/>
  <c r="AF428" i="12" s="1"/>
  <c r="AK129" i="16"/>
  <c r="AM129" i="16" s="1"/>
  <c r="AL129" i="16"/>
  <c r="U181" i="12"/>
  <c r="Y181" i="12" s="1"/>
  <c r="V181" i="12"/>
  <c r="R74" i="15"/>
  <c r="AH258" i="12"/>
  <c r="AJ258" i="12" s="1"/>
  <c r="AG258" i="12"/>
  <c r="AI258" i="12" s="1"/>
  <c r="U308" i="12"/>
  <c r="Y308" i="12" s="1"/>
  <c r="V308" i="12"/>
  <c r="AH224" i="12"/>
  <c r="AJ224" i="12" s="1"/>
  <c r="AG224" i="12"/>
  <c r="S314" i="12"/>
  <c r="AC314" i="12" s="1"/>
  <c r="T314" i="12"/>
  <c r="AD314" i="12" s="1"/>
  <c r="S222" i="16"/>
  <c r="T222" i="16"/>
  <c r="AD222" i="16" s="1"/>
  <c r="S295" i="12"/>
  <c r="T295" i="12"/>
  <c r="AD295" i="12" s="1"/>
  <c r="AG346" i="12"/>
  <c r="AH346" i="12"/>
  <c r="AJ346" i="12" s="1"/>
  <c r="X69" i="16"/>
  <c r="AB69" i="16" s="1"/>
  <c r="W69" i="16"/>
  <c r="AA69" i="16" s="1"/>
  <c r="X209" i="16"/>
  <c r="AB209" i="16" s="1"/>
  <c r="W209" i="16"/>
  <c r="AA209" i="16" s="1"/>
  <c r="AK18" i="14"/>
  <c r="AM18" i="14" s="1"/>
  <c r="AL18" i="14"/>
  <c r="AN18" i="14" s="1"/>
  <c r="AK347" i="12"/>
  <c r="AM347" i="12" s="1"/>
  <c r="AL347" i="12"/>
  <c r="AN347" i="12" s="1"/>
  <c r="R283" i="12"/>
  <c r="S9" i="3"/>
  <c r="AC9" i="3" s="1"/>
  <c r="T9" i="3"/>
  <c r="AD9" i="3" s="1"/>
  <c r="AK232" i="16"/>
  <c r="AM232" i="16" s="1"/>
  <c r="AL232" i="16"/>
  <c r="AN232" i="16" s="1"/>
  <c r="AK354" i="12"/>
  <c r="AM354" i="12" s="1"/>
  <c r="AL354" i="12"/>
  <c r="AN354" i="12" s="1"/>
  <c r="AL8" i="3"/>
  <c r="AK8" i="3"/>
  <c r="AM8" i="3" s="1"/>
  <c r="AH142" i="12"/>
  <c r="AJ142" i="12" s="1"/>
  <c r="AG142" i="12"/>
  <c r="R9" i="15"/>
  <c r="AF9" i="15" s="1"/>
  <c r="AL242" i="16"/>
  <c r="AN242" i="16" s="1"/>
  <c r="AK242" i="16"/>
  <c r="AM242" i="16" s="1"/>
  <c r="AL150" i="12"/>
  <c r="AN150" i="12" s="1"/>
  <c r="AK150" i="12"/>
  <c r="AM150" i="12" s="1"/>
  <c r="R47" i="12"/>
  <c r="AF47" i="12" s="1"/>
  <c r="AG235" i="12"/>
  <c r="AI235" i="12" s="1"/>
  <c r="AH235" i="12"/>
  <c r="AJ235" i="12" s="1"/>
  <c r="AG85" i="16"/>
  <c r="AH85" i="16"/>
  <c r="AJ85" i="16" s="1"/>
  <c r="R418" i="12"/>
  <c r="AF418" i="12" s="1"/>
  <c r="X61" i="15"/>
  <c r="AB61" i="15" s="1"/>
  <c r="W61" i="15"/>
  <c r="AA61" i="15" s="1"/>
  <c r="X123" i="16"/>
  <c r="AB123" i="16" s="1"/>
  <c r="W123" i="16"/>
  <c r="AA123" i="16" s="1"/>
  <c r="AH173" i="12"/>
  <c r="AJ173" i="12" s="1"/>
  <c r="AG173" i="12"/>
  <c r="AH106" i="16"/>
  <c r="AJ106" i="16" s="1"/>
  <c r="AG106" i="16"/>
  <c r="R374" i="12"/>
  <c r="X162" i="16"/>
  <c r="AB162" i="16" s="1"/>
  <c r="W162" i="16"/>
  <c r="AA162" i="16" s="1"/>
  <c r="V115" i="12"/>
  <c r="Z115" i="12" s="1"/>
  <c r="U115" i="12"/>
  <c r="Y115" i="12" s="1"/>
  <c r="V31" i="16"/>
  <c r="Z31" i="16" s="1"/>
  <c r="U31" i="16"/>
  <c r="Y31" i="16" s="1"/>
  <c r="X11" i="15"/>
  <c r="W11" i="15"/>
  <c r="AA11" i="15" s="1"/>
  <c r="S338" i="12"/>
  <c r="AC338" i="12" s="1"/>
  <c r="T338" i="12"/>
  <c r="AD338" i="12" s="1"/>
  <c r="R149" i="12"/>
  <c r="U177" i="16"/>
  <c r="Y177" i="16" s="1"/>
  <c r="V177" i="16"/>
  <c r="AK244" i="12"/>
  <c r="AM244" i="12" s="1"/>
  <c r="AL244" i="12"/>
  <c r="AN244" i="12" s="1"/>
  <c r="S90" i="15"/>
  <c r="AC90" i="15" s="1"/>
  <c r="T90" i="15"/>
  <c r="AD90" i="15" s="1"/>
  <c r="AL293" i="12"/>
  <c r="AN293" i="12" s="1"/>
  <c r="AK293" i="12"/>
  <c r="AM293" i="12" s="1"/>
  <c r="R430" i="12"/>
  <c r="R97" i="15"/>
  <c r="R180" i="12"/>
  <c r="Q180" i="12" s="1"/>
  <c r="AE180" i="12" s="1"/>
  <c r="AK276" i="12"/>
  <c r="AM276" i="12" s="1"/>
  <c r="AL276" i="12"/>
  <c r="AL398" i="12"/>
  <c r="AN398" i="12" s="1"/>
  <c r="AK398" i="12"/>
  <c r="AM398" i="12" s="1"/>
  <c r="U224" i="12"/>
  <c r="Y224" i="12" s="1"/>
  <c r="V224" i="12"/>
  <c r="Z224" i="12" s="1"/>
  <c r="V432" i="12"/>
  <c r="Z432" i="12" s="1"/>
  <c r="U432" i="12"/>
  <c r="Y432" i="12" s="1"/>
  <c r="R17" i="13"/>
  <c r="Q17" i="13" s="1"/>
  <c r="AE17" i="13" s="1"/>
  <c r="AK258" i="12"/>
  <c r="AM258" i="12" s="1"/>
  <c r="AL258" i="12"/>
  <c r="AN258" i="12" s="1"/>
  <c r="R263" i="12"/>
  <c r="V405" i="12"/>
  <c r="Z405" i="12" s="1"/>
  <c r="U405" i="12"/>
  <c r="Y405" i="12" s="1"/>
  <c r="U130" i="12"/>
  <c r="Y130" i="12" s="1"/>
  <c r="V130" i="12"/>
  <c r="Z130" i="12" s="1"/>
  <c r="W31" i="15"/>
  <c r="AA31" i="15" s="1"/>
  <c r="X31" i="15"/>
  <c r="AB31" i="15" s="1"/>
  <c r="U187" i="12"/>
  <c r="Y187" i="12" s="1"/>
  <c r="V187" i="12"/>
  <c r="Z187" i="12" s="1"/>
  <c r="AH318" i="12"/>
  <c r="AJ318" i="12" s="1"/>
  <c r="AG318" i="12"/>
  <c r="AI318" i="12" s="1"/>
  <c r="AK36" i="12"/>
  <c r="AM36" i="12" s="1"/>
  <c r="AL36" i="12"/>
  <c r="AN36" i="12" s="1"/>
  <c r="R33" i="15"/>
  <c r="Q33" i="15" s="1"/>
  <c r="W8" i="3"/>
  <c r="AA8" i="3" s="1"/>
  <c r="X8" i="3"/>
  <c r="AB8" i="3" s="1"/>
  <c r="V177" i="12"/>
  <c r="U177" i="12"/>
  <c r="Y177" i="12" s="1"/>
  <c r="AK53" i="12"/>
  <c r="AM53" i="12" s="1"/>
  <c r="AL53" i="12"/>
  <c r="AN53" i="12" s="1"/>
  <c r="U223" i="12"/>
  <c r="Y223" i="12" s="1"/>
  <c r="V223" i="12"/>
  <c r="X444" i="12"/>
  <c r="AB444" i="12" s="1"/>
  <c r="W444" i="12"/>
  <c r="AA444" i="12" s="1"/>
  <c r="AH65" i="12"/>
  <c r="AJ65" i="12" s="1"/>
  <c r="AG65" i="12"/>
  <c r="AI65" i="12" s="1"/>
  <c r="S391" i="12"/>
  <c r="T391" i="12"/>
  <c r="AD391" i="12" s="1"/>
  <c r="V168" i="16"/>
  <c r="Z168" i="16" s="1"/>
  <c r="U168" i="16"/>
  <c r="Y168" i="16" s="1"/>
  <c r="U137" i="12"/>
  <c r="Y137" i="12" s="1"/>
  <c r="V137" i="12"/>
  <c r="T405" i="12"/>
  <c r="AD405" i="12" s="1"/>
  <c r="S405" i="12"/>
  <c r="AC405" i="12" s="1"/>
  <c r="R226" i="12"/>
  <c r="AF226" i="12" s="1"/>
  <c r="V200" i="12"/>
  <c r="Z200" i="12" s="1"/>
  <c r="U200" i="12"/>
  <c r="Y200" i="12" s="1"/>
  <c r="AL163" i="12"/>
  <c r="AN163" i="12" s="1"/>
  <c r="AK163" i="12"/>
  <c r="AM163" i="12" s="1"/>
  <c r="U310" i="12"/>
  <c r="Y310" i="12" s="1"/>
  <c r="V310" i="12"/>
  <c r="Z310" i="12" s="1"/>
  <c r="X487" i="12"/>
  <c r="AB487" i="12" s="1"/>
  <c r="W487" i="12"/>
  <c r="AA487" i="12" s="1"/>
  <c r="T329" i="12"/>
  <c r="AD329" i="12" s="1"/>
  <c r="S329" i="12"/>
  <c r="AH283" i="12"/>
  <c r="AJ283" i="12" s="1"/>
  <c r="AG283" i="12"/>
  <c r="AI283" i="12" s="1"/>
  <c r="W471" i="12"/>
  <c r="AA471" i="12" s="1"/>
  <c r="X471" i="12"/>
  <c r="AB471" i="12" s="1"/>
  <c r="U378" i="12"/>
  <c r="Y378" i="12" s="1"/>
  <c r="V378" i="12"/>
  <c r="R443" i="12"/>
  <c r="U93" i="16"/>
  <c r="Y93" i="16" s="1"/>
  <c r="V93" i="16"/>
  <c r="W56" i="16"/>
  <c r="AA56" i="16" s="1"/>
  <c r="X56" i="16"/>
  <c r="AB56" i="16" s="1"/>
  <c r="AG458" i="12"/>
  <c r="AI458" i="12" s="1"/>
  <c r="AH458" i="12"/>
  <c r="AJ458" i="12" s="1"/>
  <c r="AG36" i="14"/>
  <c r="AI36" i="14" s="1"/>
  <c r="AH36" i="14"/>
  <c r="AJ36" i="14" s="1"/>
  <c r="T117" i="12"/>
  <c r="AD117" i="12" s="1"/>
  <c r="S117" i="12"/>
  <c r="AC117" i="12" s="1"/>
  <c r="AG478" i="12"/>
  <c r="AH478" i="12"/>
  <c r="AJ478" i="12" s="1"/>
  <c r="R366" i="12"/>
  <c r="AF366" i="12" s="1"/>
  <c r="AK427" i="12"/>
  <c r="AM427" i="12" s="1"/>
  <c r="AL427" i="12"/>
  <c r="AN427" i="12" s="1"/>
  <c r="AK84" i="15"/>
  <c r="AM84" i="15" s="1"/>
  <c r="AL84" i="15"/>
  <c r="AN84" i="15" s="1"/>
  <c r="T259" i="12"/>
  <c r="AD259" i="12" s="1"/>
  <c r="S259" i="12"/>
  <c r="AC259" i="12" s="1"/>
  <c r="AG221" i="12"/>
  <c r="AH221" i="12"/>
  <c r="AJ221" i="12" s="1"/>
  <c r="AH168" i="12"/>
  <c r="AJ168" i="12" s="1"/>
  <c r="AG168" i="12"/>
  <c r="AI168" i="12" s="1"/>
  <c r="AG421" i="12"/>
  <c r="AH421" i="12"/>
  <c r="AJ421" i="12" s="1"/>
  <c r="S125" i="16"/>
  <c r="T125" i="16"/>
  <c r="AD125" i="16" s="1"/>
  <c r="AK447" i="12"/>
  <c r="AM447" i="12" s="1"/>
  <c r="AL447" i="12"/>
  <c r="AN447" i="12" s="1"/>
  <c r="AK375" i="12"/>
  <c r="AM375" i="12" s="1"/>
  <c r="AL375" i="12"/>
  <c r="AN375" i="12" s="1"/>
  <c r="AL168" i="12"/>
  <c r="AN168" i="12" s="1"/>
  <c r="AK168" i="12"/>
  <c r="AM168" i="12" s="1"/>
  <c r="R103" i="12"/>
  <c r="AF103" i="12" s="1"/>
  <c r="AK365" i="12"/>
  <c r="AM365" i="12" s="1"/>
  <c r="AL365" i="12"/>
  <c r="AN365" i="12" s="1"/>
  <c r="R488" i="12"/>
  <c r="T420" i="12"/>
  <c r="AD420" i="12" s="1"/>
  <c r="S420" i="12"/>
  <c r="T217" i="12"/>
  <c r="AD217" i="12" s="1"/>
  <c r="S217" i="12"/>
  <c r="AC217" i="12" s="1"/>
  <c r="X339" i="12"/>
  <c r="W339" i="12"/>
  <c r="AA339" i="12" s="1"/>
  <c r="T51" i="15"/>
  <c r="AD51" i="15" s="1"/>
  <c r="S51" i="15"/>
  <c r="AG84" i="15"/>
  <c r="AI84" i="15" s="1"/>
  <c r="AH84" i="15"/>
  <c r="AJ84" i="15" s="1"/>
  <c r="U360" i="12"/>
  <c r="Y360" i="12" s="1"/>
  <c r="V360" i="12"/>
  <c r="Z360" i="12" s="1"/>
  <c r="AL224" i="12"/>
  <c r="AN224" i="12" s="1"/>
  <c r="AK224" i="12"/>
  <c r="AM224" i="12" s="1"/>
  <c r="R29" i="13"/>
  <c r="AK410" i="12"/>
  <c r="AM410" i="12" s="1"/>
  <c r="AL410" i="12"/>
  <c r="AN410" i="12" s="1"/>
  <c r="AH11" i="13"/>
  <c r="AJ11" i="13" s="1"/>
  <c r="AG11" i="13"/>
  <c r="X400" i="12"/>
  <c r="AB400" i="12" s="1"/>
  <c r="W400" i="12"/>
  <c r="AA400" i="12" s="1"/>
  <c r="V102" i="15"/>
  <c r="U102" i="15"/>
  <c r="Y102" i="15" s="1"/>
  <c r="V492" i="12"/>
  <c r="U492" i="12"/>
  <c r="Y492" i="12" s="1"/>
  <c r="T53" i="15"/>
  <c r="AD53" i="15" s="1"/>
  <c r="S53" i="15"/>
  <c r="U398" i="12"/>
  <c r="Y398" i="12" s="1"/>
  <c r="V398" i="12"/>
  <c r="AL79" i="15"/>
  <c r="AN79" i="15" s="1"/>
  <c r="AK79" i="15"/>
  <c r="AM79" i="15" s="1"/>
  <c r="AG100" i="15"/>
  <c r="AH100" i="15"/>
  <c r="AJ100" i="15" s="1"/>
  <c r="V64" i="16"/>
  <c r="Z64" i="16" s="1"/>
  <c r="U64" i="16"/>
  <c r="Y64" i="16" s="1"/>
  <c r="AG122" i="16"/>
  <c r="AI122" i="16" s="1"/>
  <c r="AH122" i="16"/>
  <c r="AJ122" i="16" s="1"/>
  <c r="V338" i="12"/>
  <c r="Z338" i="12" s="1"/>
  <c r="U338" i="12"/>
  <c r="Y338" i="12" s="1"/>
  <c r="U217" i="16"/>
  <c r="Y217" i="16" s="1"/>
  <c r="V217" i="16"/>
  <c r="S45" i="14"/>
  <c r="T45" i="14"/>
  <c r="AD45" i="14" s="1"/>
  <c r="S251" i="12"/>
  <c r="AC251" i="12" s="1"/>
  <c r="T251" i="12"/>
  <c r="AD251" i="12" s="1"/>
  <c r="W129" i="12"/>
  <c r="AA129" i="12" s="1"/>
  <c r="X129" i="12"/>
  <c r="V229" i="12"/>
  <c r="Z229" i="12" s="1"/>
  <c r="U229" i="12"/>
  <c r="Y229" i="12" s="1"/>
  <c r="V319" i="12"/>
  <c r="U319" i="12"/>
  <c r="Y319" i="12" s="1"/>
  <c r="AG377" i="12"/>
  <c r="AI377" i="12" s="1"/>
  <c r="AH377" i="12"/>
  <c r="AJ377" i="12" s="1"/>
  <c r="V327" i="12"/>
  <c r="Z327" i="12" s="1"/>
  <c r="U327" i="12"/>
  <c r="Y327" i="12" s="1"/>
  <c r="AH10" i="3"/>
  <c r="AJ10" i="3" s="1"/>
  <c r="AG10" i="3"/>
  <c r="AI10" i="3" s="1"/>
  <c r="R205" i="16"/>
  <c r="AF205" i="16" s="1"/>
  <c r="T443" i="12"/>
  <c r="AD443" i="12" s="1"/>
  <c r="S443" i="12"/>
  <c r="AC443" i="12" s="1"/>
  <c r="AL181" i="16"/>
  <c r="AN181" i="16" s="1"/>
  <c r="AK181" i="16"/>
  <c r="AM181" i="16" s="1"/>
  <c r="U417" i="12"/>
  <c r="Y417" i="12" s="1"/>
  <c r="V417" i="12"/>
  <c r="S354" i="12"/>
  <c r="AC354" i="12" s="1"/>
  <c r="T354" i="12"/>
  <c r="AD354" i="12" s="1"/>
  <c r="U104" i="12"/>
  <c r="Y104" i="12" s="1"/>
  <c r="V104" i="12"/>
  <c r="Z104" i="12" s="1"/>
  <c r="T97" i="16"/>
  <c r="AD97" i="16" s="1"/>
  <c r="S97" i="16"/>
  <c r="AC97" i="16" s="1"/>
  <c r="U190" i="12"/>
  <c r="Y190" i="12" s="1"/>
  <c r="V190" i="12"/>
  <c r="Z190" i="12" s="1"/>
  <c r="X403" i="12"/>
  <c r="W403" i="12"/>
  <c r="AA403" i="12" s="1"/>
  <c r="AH418" i="12"/>
  <c r="AJ418" i="12" s="1"/>
  <c r="AG418" i="12"/>
  <c r="AK315" i="12"/>
  <c r="AM315" i="12" s="1"/>
  <c r="AL315" i="12"/>
  <c r="AN315" i="12" s="1"/>
  <c r="AK492" i="12"/>
  <c r="AM492" i="12" s="1"/>
  <c r="AL492" i="12"/>
  <c r="AN492" i="12" s="1"/>
  <c r="AH175" i="12"/>
  <c r="AJ175" i="12" s="1"/>
  <c r="AG175" i="12"/>
  <c r="S220" i="12"/>
  <c r="AC220" i="12" s="1"/>
  <c r="T220" i="12"/>
  <c r="AD220" i="12" s="1"/>
  <c r="V488" i="12"/>
  <c r="U488" i="12"/>
  <c r="Y488" i="12" s="1"/>
  <c r="AG265" i="12"/>
  <c r="AH265" i="12"/>
  <c r="AJ265" i="12" s="1"/>
  <c r="S80" i="15"/>
  <c r="AC80" i="15" s="1"/>
  <c r="T80" i="15"/>
  <c r="AD80" i="15" s="1"/>
  <c r="T507" i="12"/>
  <c r="AD507" i="12" s="1"/>
  <c r="S507" i="12"/>
  <c r="AC507" i="12" s="1"/>
  <c r="AH446" i="12"/>
  <c r="AJ446" i="12" s="1"/>
  <c r="AG446" i="12"/>
  <c r="AI446" i="12" s="1"/>
  <c r="AG178" i="12"/>
  <c r="AH178" i="12"/>
  <c r="AJ178" i="12" s="1"/>
  <c r="AH31" i="12"/>
  <c r="AJ31" i="12" s="1"/>
  <c r="AG31" i="12"/>
  <c r="AI31" i="12" s="1"/>
  <c r="S235" i="12"/>
  <c r="AC235" i="12" s="1"/>
  <c r="T235" i="12"/>
  <c r="AD235" i="12" s="1"/>
  <c r="AG202" i="16"/>
  <c r="AH202" i="16"/>
  <c r="AJ202" i="16" s="1"/>
  <c r="T430" i="12"/>
  <c r="AD430" i="12" s="1"/>
  <c r="S430" i="12"/>
  <c r="AG210" i="16"/>
  <c r="AI210" i="16" s="1"/>
  <c r="AH210" i="16"/>
  <c r="AJ210" i="16" s="1"/>
  <c r="T19" i="14"/>
  <c r="AD19" i="14" s="1"/>
  <c r="S19" i="14"/>
  <c r="AC19" i="14" s="1"/>
  <c r="AH101" i="16"/>
  <c r="AJ101" i="16" s="1"/>
  <c r="AG101" i="16"/>
  <c r="S67" i="16"/>
  <c r="T67" i="16"/>
  <c r="AD67" i="16" s="1"/>
  <c r="W143" i="12"/>
  <c r="AA143" i="12" s="1"/>
  <c r="X143" i="12"/>
  <c r="AB143" i="12" s="1"/>
  <c r="R76" i="12"/>
  <c r="AL264" i="12"/>
  <c r="AN264" i="12" s="1"/>
  <c r="AK264" i="12"/>
  <c r="AM264" i="12" s="1"/>
  <c r="R244" i="12"/>
  <c r="AH393" i="12"/>
  <c r="AJ393" i="12" s="1"/>
  <c r="AG393" i="12"/>
  <c r="AK508" i="12"/>
  <c r="AM508" i="12" s="1"/>
  <c r="AL508" i="12"/>
  <c r="AN508" i="12" s="1"/>
  <c r="R304" i="12"/>
  <c r="Q304" i="12" s="1"/>
  <c r="AE304" i="12" s="1"/>
  <c r="U445" i="12"/>
  <c r="Y445" i="12" s="1"/>
  <c r="V445" i="12"/>
  <c r="Z445" i="12" s="1"/>
  <c r="X343" i="12"/>
  <c r="AB343" i="12" s="1"/>
  <c r="W343" i="12"/>
  <c r="AA343" i="12" s="1"/>
  <c r="R56" i="12"/>
  <c r="AL190" i="16"/>
  <c r="AN190" i="16" s="1"/>
  <c r="AK190" i="16"/>
  <c r="AM190" i="16" s="1"/>
  <c r="R87" i="16"/>
  <c r="Q87" i="16" s="1"/>
  <c r="V13" i="13"/>
  <c r="U13" i="13"/>
  <c r="Y13" i="13" s="1"/>
  <c r="S294" i="12"/>
  <c r="AC294" i="12" s="1"/>
  <c r="T294" i="12"/>
  <c r="AD294" i="12" s="1"/>
  <c r="AK29" i="12"/>
  <c r="AM29" i="12" s="1"/>
  <c r="AL29" i="12"/>
  <c r="AN29" i="12" s="1"/>
  <c r="X47" i="16"/>
  <c r="AB47" i="16" s="1"/>
  <c r="W47" i="16"/>
  <c r="AA47" i="16" s="1"/>
  <c r="AG118" i="12"/>
  <c r="AH118" i="12"/>
  <c r="AJ118" i="12" s="1"/>
  <c r="T198" i="16"/>
  <c r="S198" i="16"/>
  <c r="AC198" i="16" s="1"/>
  <c r="AH223" i="16"/>
  <c r="AJ223" i="16" s="1"/>
  <c r="AG223" i="16"/>
  <c r="AI223" i="16" s="1"/>
  <c r="AL496" i="12"/>
  <c r="AN496" i="12" s="1"/>
  <c r="AK496" i="12"/>
  <c r="AM496" i="12" s="1"/>
  <c r="T306" i="12"/>
  <c r="AD306" i="12" s="1"/>
  <c r="S306" i="12"/>
  <c r="AC306" i="12" s="1"/>
  <c r="AH21" i="14"/>
  <c r="AJ21" i="14" s="1"/>
  <c r="AG21" i="14"/>
  <c r="AG271" i="12"/>
  <c r="AH271" i="12"/>
  <c r="AJ271" i="12" s="1"/>
  <c r="AG198" i="12"/>
  <c r="AI198" i="12" s="1"/>
  <c r="AH198" i="12"/>
  <c r="AJ198" i="12" s="1"/>
  <c r="R460" i="12"/>
  <c r="AF460" i="12" s="1"/>
  <c r="R383" i="12"/>
  <c r="AF383" i="12" s="1"/>
  <c r="U94" i="15"/>
  <c r="Y94" i="15" s="1"/>
  <c r="V94" i="15"/>
  <c r="Z94" i="15" s="1"/>
  <c r="AK36" i="14"/>
  <c r="AM36" i="14" s="1"/>
  <c r="AL36" i="14"/>
  <c r="AN36" i="14" s="1"/>
  <c r="AK311" i="12"/>
  <c r="AM311" i="12" s="1"/>
  <c r="AL311" i="12"/>
  <c r="AN311" i="12" s="1"/>
  <c r="U142" i="16"/>
  <c r="Y142" i="16" s="1"/>
  <c r="V142" i="16"/>
  <c r="AK252" i="12"/>
  <c r="AM252" i="12" s="1"/>
  <c r="AL252" i="12"/>
  <c r="AN252" i="12" s="1"/>
  <c r="AG424" i="12"/>
  <c r="AH424" i="12"/>
  <c r="AJ424" i="12" s="1"/>
  <c r="R340" i="12"/>
  <c r="Q340" i="12" s="1"/>
  <c r="R323" i="12"/>
  <c r="Q323" i="12" s="1"/>
  <c r="AE323" i="12" s="1"/>
  <c r="AL271" i="12"/>
  <c r="AN271" i="12" s="1"/>
  <c r="AK271" i="12"/>
  <c r="AM271" i="12" s="1"/>
  <c r="AG313" i="12"/>
  <c r="AI313" i="12" s="1"/>
  <c r="AH313" i="12"/>
  <c r="AJ313" i="12" s="1"/>
  <c r="V87" i="15"/>
  <c r="Z87" i="15" s="1"/>
  <c r="U87" i="15"/>
  <c r="Y87" i="15" s="1"/>
  <c r="V16" i="15"/>
  <c r="U16" i="15"/>
  <c r="Y16" i="15" s="1"/>
  <c r="T278" i="12"/>
  <c r="AD278" i="12" s="1"/>
  <c r="S278" i="12"/>
  <c r="AC278" i="12" s="1"/>
  <c r="AK287" i="12"/>
  <c r="AM287" i="12" s="1"/>
  <c r="AL287" i="12"/>
  <c r="AN287" i="12" s="1"/>
  <c r="T11" i="15"/>
  <c r="AD11" i="15" s="1"/>
  <c r="S11" i="15"/>
  <c r="AC11" i="15" s="1"/>
  <c r="AH141" i="16"/>
  <c r="AJ141" i="16" s="1"/>
  <c r="AG141" i="16"/>
  <c r="AI141" i="16" s="1"/>
  <c r="T54" i="12"/>
  <c r="AD54" i="12" s="1"/>
  <c r="S54" i="12"/>
  <c r="AC54" i="12" s="1"/>
  <c r="W73" i="16"/>
  <c r="AA73" i="16" s="1"/>
  <c r="X73" i="16"/>
  <c r="AB73" i="16" s="1"/>
  <c r="AK16" i="14"/>
  <c r="AM16" i="14" s="1"/>
  <c r="AL16" i="14"/>
  <c r="AN16" i="14" s="1"/>
  <c r="U18" i="15"/>
  <c r="Y18" i="15" s="1"/>
  <c r="V18" i="15"/>
  <c r="S451" i="12"/>
  <c r="AC451" i="12" s="1"/>
  <c r="T451" i="12"/>
  <c r="AD451" i="12" s="1"/>
  <c r="V468" i="12"/>
  <c r="U468" i="12"/>
  <c r="Y468" i="12" s="1"/>
  <c r="AK15" i="15"/>
  <c r="AM15" i="15" s="1"/>
  <c r="AL15" i="15"/>
  <c r="AN15" i="15" s="1"/>
  <c r="R463" i="12"/>
  <c r="AK144" i="12"/>
  <c r="AM144" i="12" s="1"/>
  <c r="AL144" i="12"/>
  <c r="AN144" i="12" s="1"/>
  <c r="R106" i="15"/>
  <c r="AG15" i="13"/>
  <c r="AI15" i="13" s="1"/>
  <c r="AH15" i="13"/>
  <c r="AJ15" i="13" s="1"/>
  <c r="W25" i="13"/>
  <c r="AA25" i="13" s="1"/>
  <c r="X25" i="13"/>
  <c r="AB25" i="13" s="1"/>
  <c r="AK111" i="16"/>
  <c r="AM111" i="16" s="1"/>
  <c r="AL111" i="16"/>
  <c r="AN111" i="16" s="1"/>
  <c r="X154" i="16"/>
  <c r="AB154" i="16" s="1"/>
  <c r="W154" i="16"/>
  <c r="AA154" i="16" s="1"/>
  <c r="AG99" i="15"/>
  <c r="AH99" i="15"/>
  <c r="AJ99" i="15" s="1"/>
  <c r="U8" i="12"/>
  <c r="Y8" i="12" s="1"/>
  <c r="V8" i="12"/>
  <c r="R96" i="15"/>
  <c r="AG85" i="15"/>
  <c r="AH85" i="15"/>
  <c r="AJ85" i="15" s="1"/>
  <c r="AH109" i="12"/>
  <c r="AJ109" i="12" s="1"/>
  <c r="AG109" i="12"/>
  <c r="AI109" i="12" s="1"/>
  <c r="AL103" i="15"/>
  <c r="AN103" i="15" s="1"/>
  <c r="AK103" i="15"/>
  <c r="AM103" i="15" s="1"/>
  <c r="T12" i="13"/>
  <c r="AD12" i="13" s="1"/>
  <c r="S12" i="13"/>
  <c r="AC12" i="13" s="1"/>
  <c r="AG372" i="12"/>
  <c r="AH372" i="12"/>
  <c r="AJ372" i="12" s="1"/>
  <c r="AL296" i="12"/>
  <c r="AN296" i="12" s="1"/>
  <c r="AK296" i="12"/>
  <c r="AM296" i="12" s="1"/>
  <c r="S101" i="16"/>
  <c r="T101" i="16"/>
  <c r="AD101" i="16" s="1"/>
  <c r="X32" i="14"/>
  <c r="W32" i="14"/>
  <c r="AA32" i="14" s="1"/>
  <c r="AH7" i="15"/>
  <c r="AJ7" i="15" s="1"/>
  <c r="AG7" i="15"/>
  <c r="AH228" i="16"/>
  <c r="AJ228" i="16" s="1"/>
  <c r="AG228" i="16"/>
  <c r="AI228" i="16" s="1"/>
  <c r="T231" i="16"/>
  <c r="AD231" i="16" s="1"/>
  <c r="S231" i="16"/>
  <c r="AK71" i="15"/>
  <c r="AM71" i="15" s="1"/>
  <c r="AL71" i="15"/>
  <c r="AN71" i="15" s="1"/>
  <c r="AH49" i="16"/>
  <c r="AJ49" i="16" s="1"/>
  <c r="AG49" i="16"/>
  <c r="S22" i="12"/>
  <c r="AC22" i="12" s="1"/>
  <c r="T22" i="12"/>
  <c r="AD22" i="12" s="1"/>
  <c r="U10" i="13"/>
  <c r="Y10" i="13" s="1"/>
  <c r="V10" i="13"/>
  <c r="U505" i="12"/>
  <c r="Y505" i="12" s="1"/>
  <c r="V505" i="12"/>
  <c r="R281" i="12"/>
  <c r="U31" i="15"/>
  <c r="Y31" i="15" s="1"/>
  <c r="V31" i="15"/>
  <c r="Z31" i="15" s="1"/>
  <c r="R358" i="12"/>
  <c r="W479" i="12"/>
  <c r="AA479" i="12" s="1"/>
  <c r="X479" i="12"/>
  <c r="AB479" i="12" s="1"/>
  <c r="S375" i="12"/>
  <c r="AC375" i="12" s="1"/>
  <c r="T375" i="12"/>
  <c r="AD375" i="12" s="1"/>
  <c r="U295" i="12"/>
  <c r="Y295" i="12" s="1"/>
  <c r="V295" i="12"/>
  <c r="R339" i="12"/>
  <c r="AF339" i="12" s="1"/>
  <c r="R174" i="12"/>
  <c r="Q174" i="12" s="1"/>
  <c r="AE174" i="12" s="1"/>
  <c r="X92" i="12"/>
  <c r="AB92" i="12" s="1"/>
  <c r="W92" i="12"/>
  <c r="AA92" i="12" s="1"/>
  <c r="V469" i="12"/>
  <c r="U469" i="12"/>
  <c r="Y469" i="12" s="1"/>
  <c r="AL344" i="12"/>
  <c r="AN344" i="12" s="1"/>
  <c r="AK344" i="12"/>
  <c r="AL81" i="16"/>
  <c r="AN81" i="16" s="1"/>
  <c r="AK81" i="16"/>
  <c r="AM81" i="16" s="1"/>
  <c r="S56" i="16"/>
  <c r="AC56" i="16" s="1"/>
  <c r="T56" i="16"/>
  <c r="AD56" i="16" s="1"/>
  <c r="AL58" i="12"/>
  <c r="AK58" i="12"/>
  <c r="AM58" i="12" s="1"/>
  <c r="X141" i="12"/>
  <c r="AB141" i="12" s="1"/>
  <c r="W141" i="12"/>
  <c r="AA141" i="12" s="1"/>
  <c r="R346" i="12"/>
  <c r="AK383" i="12"/>
  <c r="AM383" i="12" s="1"/>
  <c r="AL383" i="12"/>
  <c r="AN383" i="12" s="1"/>
  <c r="S24" i="13"/>
  <c r="AC24" i="13" s="1"/>
  <c r="T24" i="13"/>
  <c r="AD24" i="13" s="1"/>
  <c r="R20" i="16"/>
  <c r="T248" i="12"/>
  <c r="AD248" i="12" s="1"/>
  <c r="S248" i="12"/>
  <c r="AC248" i="12" s="1"/>
  <c r="AL16" i="13"/>
  <c r="AN16" i="13" s="1"/>
  <c r="AK16" i="13"/>
  <c r="AM16" i="13" s="1"/>
  <c r="U95" i="12"/>
  <c r="Y95" i="12" s="1"/>
  <c r="V95" i="12"/>
  <c r="Z95" i="12" s="1"/>
  <c r="U34" i="15"/>
  <c r="Y34" i="15" s="1"/>
  <c r="V34" i="15"/>
  <c r="Z34" i="15" s="1"/>
  <c r="S193" i="16"/>
  <c r="T193" i="16"/>
  <c r="AD193" i="16" s="1"/>
  <c r="V105" i="15"/>
  <c r="Z105" i="15" s="1"/>
  <c r="U105" i="15"/>
  <c r="Y105" i="15" s="1"/>
  <c r="R471" i="12"/>
  <c r="W87" i="15"/>
  <c r="AA87" i="15" s="1"/>
  <c r="X87" i="15"/>
  <c r="AB87" i="15" s="1"/>
  <c r="X125" i="16"/>
  <c r="AB125" i="16" s="1"/>
  <c r="W125" i="16"/>
  <c r="AA125" i="16" s="1"/>
  <c r="T498" i="12"/>
  <c r="AD498" i="12" s="1"/>
  <c r="S498" i="12"/>
  <c r="AC498" i="12" s="1"/>
  <c r="AL133" i="16"/>
  <c r="AN133" i="16" s="1"/>
  <c r="AK133" i="16"/>
  <c r="AM133" i="16" s="1"/>
  <c r="V175" i="16"/>
  <c r="Z175" i="16" s="1"/>
  <c r="U175" i="16"/>
  <c r="Y175" i="16" s="1"/>
  <c r="T210" i="16"/>
  <c r="AD210" i="16" s="1"/>
  <c r="S210" i="16"/>
  <c r="AC210" i="16" s="1"/>
  <c r="AH42" i="12"/>
  <c r="AJ42" i="12" s="1"/>
  <c r="AG42" i="12"/>
  <c r="AI42" i="12" s="1"/>
  <c r="AH125" i="12"/>
  <c r="AJ125" i="12" s="1"/>
  <c r="AG125" i="12"/>
  <c r="AI125" i="12" s="1"/>
  <c r="T298" i="12"/>
  <c r="AD298" i="12" s="1"/>
  <c r="S298" i="12"/>
  <c r="T388" i="12"/>
  <c r="AD388" i="12" s="1"/>
  <c r="S388" i="12"/>
  <c r="AC388" i="12" s="1"/>
  <c r="S173" i="12"/>
  <c r="T173" i="12"/>
  <c r="AD173" i="12" s="1"/>
  <c r="V203" i="12"/>
  <c r="U203" i="12"/>
  <c r="Y203" i="12" s="1"/>
  <c r="AH374" i="12"/>
  <c r="AJ374" i="12" s="1"/>
  <c r="AG374" i="12"/>
  <c r="U228" i="16"/>
  <c r="Y228" i="16" s="1"/>
  <c r="V228" i="16"/>
  <c r="Z228" i="16" s="1"/>
  <c r="AK473" i="12"/>
  <c r="AM473" i="12" s="1"/>
  <c r="AL473" i="12"/>
  <c r="AN473" i="12" s="1"/>
  <c r="X140" i="16"/>
  <c r="AB140" i="16" s="1"/>
  <c r="W140" i="16"/>
  <c r="AA140" i="16" s="1"/>
  <c r="T485" i="12"/>
  <c r="AD485" i="12" s="1"/>
  <c r="S485" i="12"/>
  <c r="AC485" i="12" s="1"/>
  <c r="V56" i="12"/>
  <c r="U56" i="12"/>
  <c r="Y56" i="12" s="1"/>
  <c r="V76" i="15"/>
  <c r="U76" i="15"/>
  <c r="Y76" i="15" s="1"/>
  <c r="AH206" i="16"/>
  <c r="AJ206" i="16" s="1"/>
  <c r="AG206" i="16"/>
  <c r="AG243" i="16"/>
  <c r="AI243" i="16" s="1"/>
  <c r="AH243" i="16"/>
  <c r="AJ243" i="16" s="1"/>
  <c r="X103" i="12"/>
  <c r="AB103" i="12" s="1"/>
  <c r="W103" i="12"/>
  <c r="AA103" i="12" s="1"/>
  <c r="X401" i="12"/>
  <c r="AB401" i="12" s="1"/>
  <c r="W401" i="12"/>
  <c r="AA401" i="12" s="1"/>
  <c r="U48" i="12"/>
  <c r="Y48" i="12" s="1"/>
  <c r="V48" i="12"/>
  <c r="Z48" i="12" s="1"/>
  <c r="W94" i="15"/>
  <c r="AA94" i="15" s="1"/>
  <c r="X94" i="15"/>
  <c r="AB94" i="15" s="1"/>
  <c r="U221" i="12"/>
  <c r="Y221" i="12" s="1"/>
  <c r="V221" i="12"/>
  <c r="AG179" i="12"/>
  <c r="AH179" i="12"/>
  <c r="AJ179" i="12" s="1"/>
  <c r="V153" i="16"/>
  <c r="U153" i="16"/>
  <c r="Y153" i="16" s="1"/>
  <c r="AG201" i="16"/>
  <c r="AH201" i="16"/>
  <c r="AJ201" i="16" s="1"/>
  <c r="R92" i="12"/>
  <c r="S74" i="12"/>
  <c r="AC74" i="12" s="1"/>
  <c r="T74" i="12"/>
  <c r="AD74" i="12" s="1"/>
  <c r="AG144" i="12"/>
  <c r="AI144" i="12" s="1"/>
  <c r="AH144" i="12"/>
  <c r="AJ144" i="12" s="1"/>
  <c r="X216" i="12"/>
  <c r="AB216" i="12" s="1"/>
  <c r="W216" i="12"/>
  <c r="AA216" i="12" s="1"/>
  <c r="AL247" i="12"/>
  <c r="AN247" i="12" s="1"/>
  <c r="AK247" i="12"/>
  <c r="AM247" i="12" s="1"/>
  <c r="W211" i="12"/>
  <c r="AA211" i="12" s="1"/>
  <c r="X211" i="12"/>
  <c r="R70" i="12"/>
  <c r="AF70" i="12" s="1"/>
  <c r="S400" i="12"/>
  <c r="AC400" i="12" s="1"/>
  <c r="T400" i="12"/>
  <c r="AD400" i="12" s="1"/>
  <c r="V320" i="12"/>
  <c r="Z320" i="12" s="1"/>
  <c r="U320" i="12"/>
  <c r="Y320" i="12" s="1"/>
  <c r="X216" i="16"/>
  <c r="AB216" i="16" s="1"/>
  <c r="W216" i="16"/>
  <c r="AA216" i="16" s="1"/>
  <c r="AG407" i="12"/>
  <c r="AI407" i="12" s="1"/>
  <c r="AH407" i="12"/>
  <c r="AJ407" i="12" s="1"/>
  <c r="S98" i="12"/>
  <c r="AC98" i="12" s="1"/>
  <c r="T98" i="12"/>
  <c r="AD98" i="12" s="1"/>
  <c r="X306" i="12"/>
  <c r="AB306" i="12" s="1"/>
  <c r="W306" i="12"/>
  <c r="AA306" i="12" s="1"/>
  <c r="AG236" i="12"/>
  <c r="AI236" i="12" s="1"/>
  <c r="AH236" i="12"/>
  <c r="AJ236" i="12" s="1"/>
  <c r="AL511" i="12"/>
  <c r="AN511" i="12" s="1"/>
  <c r="AK511" i="12"/>
  <c r="AM511" i="12" s="1"/>
  <c r="AH23" i="16"/>
  <c r="AJ23" i="16" s="1"/>
  <c r="AG23" i="16"/>
  <c r="AI23" i="16" s="1"/>
  <c r="W105" i="15"/>
  <c r="AA105" i="15" s="1"/>
  <c r="X105" i="15"/>
  <c r="AH133" i="16"/>
  <c r="AJ133" i="16" s="1"/>
  <c r="AG133" i="16"/>
  <c r="AG29" i="14"/>
  <c r="AH29" i="14"/>
  <c r="AJ29" i="14" s="1"/>
  <c r="S130" i="12"/>
  <c r="AC130" i="12" s="1"/>
  <c r="T130" i="12"/>
  <c r="AD130" i="12" s="1"/>
  <c r="X9" i="13"/>
  <c r="AB9" i="13" s="1"/>
  <c r="W9" i="13"/>
  <c r="AA9" i="13" s="1"/>
  <c r="AG467" i="12"/>
  <c r="AH467" i="12"/>
  <c r="AJ467" i="12" s="1"/>
  <c r="W134" i="16"/>
  <c r="AA134" i="16" s="1"/>
  <c r="X134" i="16"/>
  <c r="U17" i="12"/>
  <c r="Y17" i="12" s="1"/>
  <c r="V17" i="12"/>
  <c r="Z17" i="12" s="1"/>
  <c r="AL108" i="12"/>
  <c r="AN108" i="12" s="1"/>
  <c r="AK108" i="12"/>
  <c r="AM108" i="12" s="1"/>
  <c r="U27" i="13"/>
  <c r="Y27" i="13" s="1"/>
  <c r="V27" i="13"/>
  <c r="Z27" i="13" s="1"/>
  <c r="R212" i="12"/>
  <c r="Q212" i="12" s="1"/>
  <c r="AE212" i="12" s="1"/>
  <c r="R510" i="12"/>
  <c r="AF510" i="12" s="1"/>
  <c r="U236" i="16"/>
  <c r="Y236" i="16" s="1"/>
  <c r="V236" i="16"/>
  <c r="Z236" i="16" s="1"/>
  <c r="U38" i="14"/>
  <c r="Y38" i="14" s="1"/>
  <c r="V38" i="14"/>
  <c r="Z38" i="14" s="1"/>
  <c r="W278" i="12"/>
  <c r="AA278" i="12" s="1"/>
  <c r="X278" i="12"/>
  <c r="AB278" i="12" s="1"/>
  <c r="R453" i="12"/>
  <c r="AF453" i="12" s="1"/>
  <c r="X72" i="12"/>
  <c r="AB72" i="12" s="1"/>
  <c r="W72" i="12"/>
  <c r="AA72" i="12" s="1"/>
  <c r="T466" i="12"/>
  <c r="AD466" i="12" s="1"/>
  <c r="S466" i="12"/>
  <c r="AC466" i="12" s="1"/>
  <c r="V73" i="12"/>
  <c r="U73" i="12"/>
  <c r="Y73" i="12" s="1"/>
  <c r="U172" i="12"/>
  <c r="Y172" i="12" s="1"/>
  <c r="V172" i="12"/>
  <c r="Z172" i="12" s="1"/>
  <c r="X490" i="12"/>
  <c r="AB490" i="12" s="1"/>
  <c r="W490" i="12"/>
  <c r="AA490" i="12" s="1"/>
  <c r="AK32" i="13"/>
  <c r="AM32" i="13" s="1"/>
  <c r="AL32" i="13"/>
  <c r="AN32" i="13" s="1"/>
  <c r="V248" i="16"/>
  <c r="U248" i="16"/>
  <c r="Y248" i="16" s="1"/>
  <c r="U289" i="12"/>
  <c r="Y289" i="12" s="1"/>
  <c r="V289" i="12"/>
  <c r="W228" i="16"/>
  <c r="AA228" i="16" s="1"/>
  <c r="X228" i="16"/>
  <c r="AB228" i="16" s="1"/>
  <c r="AH22" i="14"/>
  <c r="AJ22" i="14" s="1"/>
  <c r="AG22" i="14"/>
  <c r="AH469" i="12"/>
  <c r="AJ469" i="12" s="1"/>
  <c r="AG469" i="12"/>
  <c r="AI469" i="12" s="1"/>
  <c r="U154" i="16"/>
  <c r="Y154" i="16" s="1"/>
  <c r="V154" i="16"/>
  <c r="Z154" i="16" s="1"/>
  <c r="U273" i="12"/>
  <c r="Y273" i="12" s="1"/>
  <c r="V273" i="12"/>
  <c r="X220" i="12"/>
  <c r="AB220" i="12" s="1"/>
  <c r="W220" i="12"/>
  <c r="AA220" i="12" s="1"/>
  <c r="U32" i="14"/>
  <c r="Y32" i="14" s="1"/>
  <c r="V32" i="14"/>
  <c r="S438" i="12"/>
  <c r="T438" i="12"/>
  <c r="AD438" i="12" s="1"/>
  <c r="W206" i="16"/>
  <c r="AA206" i="16" s="1"/>
  <c r="X206" i="16"/>
  <c r="R65" i="15"/>
  <c r="X508" i="12"/>
  <c r="AB508" i="12" s="1"/>
  <c r="W508" i="12"/>
  <c r="AA508" i="12" s="1"/>
  <c r="AH160" i="16"/>
  <c r="AJ160" i="16" s="1"/>
  <c r="AG160" i="16"/>
  <c r="T196" i="16"/>
  <c r="AD196" i="16" s="1"/>
  <c r="S196" i="16"/>
  <c r="AC196" i="16" s="1"/>
  <c r="R26" i="15"/>
  <c r="R169" i="12"/>
  <c r="Q169" i="12" s="1"/>
  <c r="W469" i="12"/>
  <c r="AA469" i="12" s="1"/>
  <c r="X469" i="12"/>
  <c r="X44" i="15"/>
  <c r="AB44" i="15" s="1"/>
  <c r="W44" i="15"/>
  <c r="AA44" i="15" s="1"/>
  <c r="AG19" i="14"/>
  <c r="AI19" i="14" s="1"/>
  <c r="AH19" i="14"/>
  <c r="AJ19" i="14" s="1"/>
  <c r="W361" i="12"/>
  <c r="AA361" i="12" s="1"/>
  <c r="X361" i="12"/>
  <c r="AB361" i="12" s="1"/>
  <c r="U283" i="12"/>
  <c r="Y283" i="12" s="1"/>
  <c r="V283" i="12"/>
  <c r="Z283" i="12" s="1"/>
  <c r="T315" i="12"/>
  <c r="AD315" i="12" s="1"/>
  <c r="S315" i="12"/>
  <c r="W248" i="12"/>
  <c r="AA248" i="12" s="1"/>
  <c r="X248" i="12"/>
  <c r="AB248" i="12" s="1"/>
  <c r="AL223" i="16"/>
  <c r="AK223" i="16"/>
  <c r="AM223" i="16" s="1"/>
  <c r="AK170" i="12"/>
  <c r="AM170" i="12" s="1"/>
  <c r="AL170" i="12"/>
  <c r="AN170" i="12" s="1"/>
  <c r="AG14" i="12"/>
  <c r="AI14" i="12" s="1"/>
  <c r="AH14" i="12"/>
  <c r="AJ14" i="12" s="1"/>
  <c r="S224" i="16"/>
  <c r="AC224" i="16" s="1"/>
  <c r="T224" i="16"/>
  <c r="AD224" i="16" s="1"/>
  <c r="T31" i="15"/>
  <c r="AD31" i="15" s="1"/>
  <c r="S31" i="15"/>
  <c r="AC31" i="15" s="1"/>
  <c r="S188" i="12"/>
  <c r="AC188" i="12" s="1"/>
  <c r="T188" i="12"/>
  <c r="AD188" i="12" s="1"/>
  <c r="U166" i="12"/>
  <c r="Y166" i="12" s="1"/>
  <c r="V166" i="12"/>
  <c r="Z166" i="12" s="1"/>
  <c r="AH308" i="12"/>
  <c r="AJ308" i="12" s="1"/>
  <c r="AG308" i="12"/>
  <c r="AG142" i="16"/>
  <c r="AI142" i="16" s="1"/>
  <c r="AH142" i="16"/>
  <c r="AJ142" i="16" s="1"/>
  <c r="R303" i="12"/>
  <c r="AK188" i="16"/>
  <c r="AM188" i="16" s="1"/>
  <c r="AL188" i="16"/>
  <c r="AN188" i="16" s="1"/>
  <c r="AH32" i="16"/>
  <c r="AJ32" i="16" s="1"/>
  <c r="AG32" i="16"/>
  <c r="AG38" i="14"/>
  <c r="AH38" i="14"/>
  <c r="AJ38" i="14" s="1"/>
  <c r="R406" i="12"/>
  <c r="U155" i="16"/>
  <c r="Y155" i="16" s="1"/>
  <c r="V155" i="16"/>
  <c r="Z155" i="16" s="1"/>
  <c r="S134" i="16"/>
  <c r="AC134" i="16" s="1"/>
  <c r="T134" i="16"/>
  <c r="AD134" i="16" s="1"/>
  <c r="S285" i="12"/>
  <c r="AC285" i="12" s="1"/>
  <c r="T285" i="12"/>
  <c r="AD285" i="12" s="1"/>
  <c r="X32" i="16"/>
  <c r="AB32" i="16" s="1"/>
  <c r="W32" i="16"/>
  <c r="AA32" i="16" s="1"/>
  <c r="S149" i="16"/>
  <c r="T149" i="16"/>
  <c r="AD149" i="16" s="1"/>
  <c r="AK407" i="12"/>
  <c r="AM407" i="12" s="1"/>
  <c r="AL407" i="12"/>
  <c r="AN407" i="12" s="1"/>
  <c r="T39" i="12"/>
  <c r="AD39" i="12" s="1"/>
  <c r="S39" i="12"/>
  <c r="AC39" i="12" s="1"/>
  <c r="U71" i="16"/>
  <c r="Y71" i="16" s="1"/>
  <c r="V71" i="16"/>
  <c r="Z71" i="16" s="1"/>
  <c r="R31" i="15"/>
  <c r="Q31" i="15" s="1"/>
  <c r="AE31" i="15" s="1"/>
  <c r="AL37" i="14"/>
  <c r="AN37" i="14" s="1"/>
  <c r="AK37" i="14"/>
  <c r="AM37" i="14" s="1"/>
  <c r="S202" i="16"/>
  <c r="AC202" i="16" s="1"/>
  <c r="T202" i="16"/>
  <c r="AD202" i="16" s="1"/>
  <c r="AL127" i="12"/>
  <c r="AN127" i="12" s="1"/>
  <c r="AK127" i="12"/>
  <c r="AM127" i="12" s="1"/>
  <c r="W23" i="13"/>
  <c r="AA23" i="13" s="1"/>
  <c r="X23" i="13"/>
  <c r="S489" i="12"/>
  <c r="AC489" i="12" s="1"/>
  <c r="T489" i="12"/>
  <c r="AD489" i="12" s="1"/>
  <c r="R173" i="16"/>
  <c r="V284" i="12"/>
  <c r="Z284" i="12" s="1"/>
  <c r="U284" i="12"/>
  <c r="Y284" i="12" s="1"/>
  <c r="W166" i="12"/>
  <c r="AA166" i="12" s="1"/>
  <c r="X166" i="12"/>
  <c r="AB166" i="12" s="1"/>
  <c r="R490" i="12"/>
  <c r="R66" i="12"/>
  <c r="T35" i="12"/>
  <c r="AD35" i="12" s="1"/>
  <c r="S35" i="12"/>
  <c r="AK18" i="12"/>
  <c r="AM18" i="12" s="1"/>
  <c r="AL18" i="12"/>
  <c r="AN18" i="12" s="1"/>
  <c r="U487" i="12"/>
  <c r="Y487" i="12" s="1"/>
  <c r="V487" i="12"/>
  <c r="Z487" i="12" s="1"/>
  <c r="AH292" i="12"/>
  <c r="AJ292" i="12" s="1"/>
  <c r="AG292" i="12"/>
  <c r="AI292" i="12" s="1"/>
  <c r="AL29" i="13"/>
  <c r="AN29" i="13" s="1"/>
  <c r="AK29" i="13"/>
  <c r="AM29" i="13" s="1"/>
  <c r="V161" i="12"/>
  <c r="U161" i="12"/>
  <c r="Y161" i="12" s="1"/>
  <c r="T118" i="12"/>
  <c r="AD118" i="12" s="1"/>
  <c r="S118" i="12"/>
  <c r="U455" i="12"/>
  <c r="Y455" i="12" s="1"/>
  <c r="V455" i="12"/>
  <c r="Z455" i="12" s="1"/>
  <c r="V30" i="14"/>
  <c r="Z30" i="14" s="1"/>
  <c r="U30" i="14"/>
  <c r="Y30" i="14" s="1"/>
  <c r="T88" i="16"/>
  <c r="AD88" i="16" s="1"/>
  <c r="S88" i="16"/>
  <c r="AL107" i="15"/>
  <c r="AN107" i="15" s="1"/>
  <c r="AK107" i="15"/>
  <c r="AM107" i="15" s="1"/>
  <c r="R192" i="16"/>
  <c r="X197" i="12"/>
  <c r="W197" i="12"/>
  <c r="AA197" i="12" s="1"/>
  <c r="S300" i="12"/>
  <c r="AC300" i="12" s="1"/>
  <c r="T300" i="12"/>
  <c r="AD300" i="12" s="1"/>
  <c r="AL139" i="16"/>
  <c r="AN139" i="16" s="1"/>
  <c r="AK139" i="16"/>
  <c r="AM139" i="16" s="1"/>
  <c r="R67" i="16"/>
  <c r="AF67" i="16" s="1"/>
  <c r="AL21" i="14"/>
  <c r="AN21" i="14" s="1"/>
  <c r="AK21" i="14"/>
  <c r="AM21" i="14" s="1"/>
  <c r="AK121" i="12"/>
  <c r="AM121" i="12" s="1"/>
  <c r="AL121" i="12"/>
  <c r="AN121" i="12" s="1"/>
  <c r="AL474" i="12"/>
  <c r="AK474" i="12"/>
  <c r="AM474" i="12" s="1"/>
  <c r="AH435" i="12"/>
  <c r="AJ435" i="12" s="1"/>
  <c r="AG435" i="12"/>
  <c r="AI435" i="12" s="1"/>
  <c r="R17" i="15"/>
  <c r="AH433" i="12"/>
  <c r="AJ433" i="12" s="1"/>
  <c r="AG433" i="12"/>
  <c r="U182" i="16"/>
  <c r="Y182" i="16" s="1"/>
  <c r="V182" i="16"/>
  <c r="Z182" i="16" s="1"/>
  <c r="R442" i="12"/>
  <c r="Q442" i="12" s="1"/>
  <c r="AE442" i="12" s="1"/>
  <c r="U39" i="16"/>
  <c r="Y39" i="16" s="1"/>
  <c r="V39" i="16"/>
  <c r="Z39" i="16" s="1"/>
  <c r="AH78" i="12"/>
  <c r="AJ78" i="12" s="1"/>
  <c r="AG78" i="12"/>
  <c r="AI78" i="12" s="1"/>
  <c r="T277" i="12"/>
  <c r="AD277" i="12" s="1"/>
  <c r="S277" i="12"/>
  <c r="X233" i="16"/>
  <c r="W233" i="16"/>
  <c r="AA233" i="16" s="1"/>
  <c r="S393" i="12"/>
  <c r="T393" i="12"/>
  <c r="AD393" i="12" s="1"/>
  <c r="R405" i="12"/>
  <c r="AF405" i="12" s="1"/>
  <c r="X45" i="15"/>
  <c r="AB45" i="15" s="1"/>
  <c r="W45" i="15"/>
  <c r="AA45" i="15" s="1"/>
  <c r="AH75" i="15"/>
  <c r="AJ75" i="15" s="1"/>
  <c r="AG75" i="15"/>
  <c r="AH286" i="12"/>
  <c r="AJ286" i="12" s="1"/>
  <c r="AG286" i="12"/>
  <c r="AK330" i="12"/>
  <c r="AM330" i="12" s="1"/>
  <c r="AL330" i="12"/>
  <c r="AN330" i="12" s="1"/>
  <c r="U298" i="12"/>
  <c r="Y298" i="12" s="1"/>
  <c r="V298" i="12"/>
  <c r="T268" i="12"/>
  <c r="AD268" i="12" s="1"/>
  <c r="S268" i="12"/>
  <c r="AC268" i="12" s="1"/>
  <c r="AG20" i="15"/>
  <c r="AH20" i="15"/>
  <c r="AJ20" i="15" s="1"/>
  <c r="AH496" i="12"/>
  <c r="AJ496" i="12" s="1"/>
  <c r="AG496" i="12"/>
  <c r="AI496" i="12" s="1"/>
  <c r="AH30" i="14"/>
  <c r="AJ30" i="14" s="1"/>
  <c r="AG30" i="14"/>
  <c r="AI30" i="14" s="1"/>
  <c r="S381" i="12"/>
  <c r="T381" i="12"/>
  <c r="AD381" i="12" s="1"/>
  <c r="W10" i="3"/>
  <c r="AA10" i="3" s="1"/>
  <c r="X10" i="3"/>
  <c r="AB10" i="3" s="1"/>
  <c r="R8" i="3"/>
  <c r="AF8" i="3" s="1"/>
  <c r="W338" i="12"/>
  <c r="AA338" i="12" s="1"/>
  <c r="X338" i="12"/>
  <c r="AB338" i="12" s="1"/>
  <c r="T503" i="12"/>
  <c r="AD503" i="12" s="1"/>
  <c r="S503" i="12"/>
  <c r="AC503" i="12" s="1"/>
  <c r="V51" i="15"/>
  <c r="U51" i="15"/>
  <c r="Y51" i="15" s="1"/>
  <c r="AH112" i="16"/>
  <c r="AJ112" i="16" s="1"/>
  <c r="AG112" i="16"/>
  <c r="AI112" i="16" s="1"/>
  <c r="AL19" i="12"/>
  <c r="AN19" i="12" s="1"/>
  <c r="AK19" i="12"/>
  <c r="AM19" i="12" s="1"/>
  <c r="T14" i="14"/>
  <c r="AD14" i="14" s="1"/>
  <c r="S14" i="14"/>
  <c r="AK8" i="12"/>
  <c r="AM8" i="12" s="1"/>
  <c r="AL8" i="12"/>
  <c r="AN8" i="12" s="1"/>
  <c r="AH76" i="15"/>
  <c r="AJ76" i="15" s="1"/>
  <c r="AG76" i="15"/>
  <c r="S10" i="12"/>
  <c r="AC10" i="12" s="1"/>
  <c r="T10" i="12"/>
  <c r="AD10" i="12" s="1"/>
  <c r="AG102" i="15"/>
  <c r="AI102" i="15" s="1"/>
  <c r="AH102" i="15"/>
  <c r="AJ102" i="15" s="1"/>
  <c r="T87" i="15"/>
  <c r="AD87" i="15" s="1"/>
  <c r="S87" i="15"/>
  <c r="AC87" i="15" s="1"/>
  <c r="U39" i="12"/>
  <c r="Y39" i="12" s="1"/>
  <c r="V39" i="12"/>
  <c r="T240" i="12"/>
  <c r="AD240" i="12" s="1"/>
  <c r="S240" i="12"/>
  <c r="AC240" i="12" s="1"/>
  <c r="R52" i="15"/>
  <c r="AF52" i="15" s="1"/>
  <c r="AL187" i="12"/>
  <c r="AN187" i="12" s="1"/>
  <c r="AK187" i="12"/>
  <c r="AM187" i="12" s="1"/>
  <c r="AL46" i="12"/>
  <c r="AN46" i="12" s="1"/>
  <c r="AK46" i="12"/>
  <c r="AM46" i="12" s="1"/>
  <c r="AH326" i="12"/>
  <c r="AJ326" i="12" s="1"/>
  <c r="AG326" i="12"/>
  <c r="R35" i="12"/>
  <c r="S129" i="12"/>
  <c r="AC129" i="12" s="1"/>
  <c r="T129" i="12"/>
  <c r="AD129" i="12" s="1"/>
  <c r="U203" i="16"/>
  <c r="Y203" i="16" s="1"/>
  <c r="V203" i="16"/>
  <c r="AL338" i="12"/>
  <c r="AN338" i="12" s="1"/>
  <c r="AK338" i="12"/>
  <c r="AM338" i="12" s="1"/>
  <c r="T473" i="12"/>
  <c r="AD473" i="12" s="1"/>
  <c r="S473" i="12"/>
  <c r="AC473" i="12" s="1"/>
  <c r="AG21" i="15"/>
  <c r="AH21" i="15"/>
  <c r="AJ21" i="15" s="1"/>
  <c r="V416" i="12"/>
  <c r="Z416" i="12" s="1"/>
  <c r="U416" i="12"/>
  <c r="Y416" i="12" s="1"/>
  <c r="X131" i="12"/>
  <c r="W131" i="12"/>
  <c r="AA131" i="12" s="1"/>
  <c r="X188" i="16"/>
  <c r="AB188" i="16" s="1"/>
  <c r="W188" i="16"/>
  <c r="AA188" i="16" s="1"/>
  <c r="X506" i="12"/>
  <c r="W506" i="12"/>
  <c r="AA506" i="12" s="1"/>
  <c r="AL368" i="12"/>
  <c r="AN368" i="12" s="1"/>
  <c r="AK368" i="12"/>
  <c r="AM368" i="12" s="1"/>
  <c r="T44" i="12"/>
  <c r="AD44" i="12" s="1"/>
  <c r="S44" i="12"/>
  <c r="AC44" i="12" s="1"/>
  <c r="AG395" i="12"/>
  <c r="AH395" i="12"/>
  <c r="AJ395" i="12" s="1"/>
  <c r="AK98" i="16"/>
  <c r="AM98" i="16" s="1"/>
  <c r="AL98" i="16"/>
  <c r="AN98" i="16" s="1"/>
  <c r="W243" i="16"/>
  <c r="AA243" i="16" s="1"/>
  <c r="X243" i="16"/>
  <c r="AB243" i="16" s="1"/>
  <c r="U245" i="12"/>
  <c r="Y245" i="12" s="1"/>
  <c r="V245" i="12"/>
  <c r="Z245" i="12" s="1"/>
  <c r="AG238" i="16"/>
  <c r="AH238" i="16"/>
  <c r="AJ238" i="16" s="1"/>
  <c r="U137" i="16"/>
  <c r="Y137" i="16" s="1"/>
  <c r="V137" i="16"/>
  <c r="Z137" i="16" s="1"/>
  <c r="T326" i="12"/>
  <c r="AD326" i="12" s="1"/>
  <c r="S326" i="12"/>
  <c r="R72" i="15"/>
  <c r="AF72" i="15" s="1"/>
  <c r="T16" i="12"/>
  <c r="AD16" i="12" s="1"/>
  <c r="S16" i="12"/>
  <c r="AC16" i="12" s="1"/>
  <c r="R25" i="16"/>
  <c r="AF25" i="16" s="1"/>
  <c r="R55" i="15"/>
  <c r="Q55" i="15" s="1"/>
  <c r="AE55" i="15" s="1"/>
  <c r="R129" i="16"/>
  <c r="Q129" i="16" s="1"/>
  <c r="AE129" i="16" s="1"/>
  <c r="AH270" i="12"/>
  <c r="AJ270" i="12" s="1"/>
  <c r="AG270" i="12"/>
  <c r="AI270" i="12" s="1"/>
  <c r="AL249" i="12"/>
  <c r="AN249" i="12" s="1"/>
  <c r="AK249" i="12"/>
  <c r="AM249" i="12" s="1"/>
  <c r="R262" i="12"/>
  <c r="Q262" i="12" s="1"/>
  <c r="AE262" i="12" s="1"/>
  <c r="V30" i="12"/>
  <c r="Z30" i="12" s="1"/>
  <c r="U30" i="12"/>
  <c r="Y30" i="12" s="1"/>
  <c r="AG241" i="12"/>
  <c r="AH241" i="12"/>
  <c r="AJ241" i="12" s="1"/>
  <c r="R120" i="16"/>
  <c r="T394" i="12"/>
  <c r="AD394" i="12" s="1"/>
  <c r="S394" i="12"/>
  <c r="AC394" i="12" s="1"/>
  <c r="V444" i="12"/>
  <c r="Z444" i="12" s="1"/>
  <c r="U444" i="12"/>
  <c r="Y444" i="12" s="1"/>
  <c r="AG370" i="12"/>
  <c r="AH370" i="12"/>
  <c r="AJ370" i="12" s="1"/>
  <c r="W364" i="12"/>
  <c r="AA364" i="12" s="1"/>
  <c r="X364" i="12"/>
  <c r="AB364" i="12" s="1"/>
  <c r="R378" i="12"/>
  <c r="R59" i="15"/>
  <c r="AG436" i="12"/>
  <c r="AH436" i="12"/>
  <c r="AJ436" i="12" s="1"/>
  <c r="U453" i="12"/>
  <c r="Y453" i="12" s="1"/>
  <c r="V453" i="12"/>
  <c r="U384" i="12"/>
  <c r="Y384" i="12" s="1"/>
  <c r="V384" i="12"/>
  <c r="AG439" i="12"/>
  <c r="AH439" i="12"/>
  <c r="AJ439" i="12" s="1"/>
  <c r="W59" i="16"/>
  <c r="AA59" i="16" s="1"/>
  <c r="X59" i="16"/>
  <c r="AH121" i="16"/>
  <c r="AJ121" i="16" s="1"/>
  <c r="AG121" i="16"/>
  <c r="AI121" i="16" s="1"/>
  <c r="X87" i="12"/>
  <c r="AB87" i="12" s="1"/>
  <c r="W87" i="12"/>
  <c r="AA87" i="12" s="1"/>
  <c r="R124" i="12"/>
  <c r="R69" i="15"/>
  <c r="AF69" i="15" s="1"/>
  <c r="U126" i="12"/>
  <c r="Y126" i="12" s="1"/>
  <c r="V126" i="12"/>
  <c r="Z126" i="12" s="1"/>
  <c r="R324" i="12"/>
  <c r="AF324" i="12" s="1"/>
  <c r="R203" i="12"/>
  <c r="Q203" i="12" s="1"/>
  <c r="AE203" i="12" s="1"/>
  <c r="S13" i="14"/>
  <c r="AC13" i="14" s="1"/>
  <c r="T13" i="14"/>
  <c r="AD13" i="14" s="1"/>
  <c r="U33" i="15"/>
  <c r="Y33" i="15" s="1"/>
  <c r="V33" i="15"/>
  <c r="Z33" i="15" s="1"/>
  <c r="R73" i="12"/>
  <c r="AH473" i="12"/>
  <c r="AJ473" i="12" s="1"/>
  <c r="AG473" i="12"/>
  <c r="AI473" i="12" s="1"/>
  <c r="W54" i="15"/>
  <c r="AA54" i="15" s="1"/>
  <c r="X54" i="15"/>
  <c r="AB54" i="15" s="1"/>
  <c r="R159" i="16"/>
  <c r="U172" i="16"/>
  <c r="Y172" i="16" s="1"/>
  <c r="V172" i="16"/>
  <c r="Z172" i="16" s="1"/>
  <c r="AL229" i="12"/>
  <c r="AN229" i="12" s="1"/>
  <c r="AK229" i="12"/>
  <c r="AM229" i="12" s="1"/>
  <c r="AK198" i="16"/>
  <c r="AL198" i="16"/>
  <c r="AN198" i="16" s="1"/>
  <c r="R274" i="12"/>
  <c r="V32" i="15"/>
  <c r="Z32" i="15" s="1"/>
  <c r="U32" i="15"/>
  <c r="Y32" i="15" s="1"/>
  <c r="R91" i="15"/>
  <c r="S18" i="12"/>
  <c r="T18" i="12"/>
  <c r="AD18" i="12" s="1"/>
  <c r="T372" i="12"/>
  <c r="AD372" i="12" s="1"/>
  <c r="S372" i="12"/>
  <c r="R38" i="12"/>
  <c r="Q38" i="12" s="1"/>
  <c r="AH7" i="14"/>
  <c r="AJ7" i="14" s="1"/>
  <c r="AG7" i="14"/>
  <c r="AI7" i="14" s="1"/>
  <c r="S123" i="16"/>
  <c r="T123" i="16"/>
  <c r="AD123" i="16" s="1"/>
  <c r="AL393" i="12"/>
  <c r="AK393" i="12"/>
  <c r="AM393" i="12" s="1"/>
  <c r="X225" i="12"/>
  <c r="AB225" i="12" s="1"/>
  <c r="W225" i="12"/>
  <c r="AA225" i="12" s="1"/>
  <c r="R407" i="12"/>
  <c r="AH232" i="16"/>
  <c r="AJ232" i="16" s="1"/>
  <c r="AG232" i="16"/>
  <c r="AI232" i="16" s="1"/>
  <c r="U294" i="12"/>
  <c r="Y294" i="12" s="1"/>
  <c r="V294" i="12"/>
  <c r="Z294" i="12" s="1"/>
  <c r="AK460" i="12"/>
  <c r="AM460" i="12" s="1"/>
  <c r="AL460" i="12"/>
  <c r="AN460" i="12" s="1"/>
  <c r="W462" i="12"/>
  <c r="AA462" i="12" s="1"/>
  <c r="X462" i="12"/>
  <c r="AB462" i="12" s="1"/>
  <c r="R62" i="12"/>
  <c r="AL449" i="12"/>
  <c r="AN449" i="12" s="1"/>
  <c r="AK449" i="12"/>
  <c r="AM449" i="12" s="1"/>
  <c r="AH23" i="12"/>
  <c r="AJ23" i="12" s="1"/>
  <c r="AG23" i="12"/>
  <c r="AL202" i="12"/>
  <c r="AN202" i="12" s="1"/>
  <c r="AK202" i="12"/>
  <c r="AM202" i="12" s="1"/>
  <c r="AK20" i="16"/>
  <c r="AM20" i="16" s="1"/>
  <c r="AL20" i="16"/>
  <c r="AN20" i="16" s="1"/>
  <c r="AK175" i="12"/>
  <c r="AM175" i="12" s="1"/>
  <c r="AL175" i="12"/>
  <c r="AN175" i="12" s="1"/>
  <c r="AH306" i="12"/>
  <c r="AJ306" i="12" s="1"/>
  <c r="AG306" i="12"/>
  <c r="AI306" i="12" s="1"/>
  <c r="T16" i="13"/>
  <c r="AD16" i="13" s="1"/>
  <c r="S16" i="13"/>
  <c r="AC16" i="13" s="1"/>
  <c r="R24" i="12"/>
  <c r="Q24" i="12" s="1"/>
  <c r="R36" i="14"/>
  <c r="AH382" i="12"/>
  <c r="AJ382" i="12" s="1"/>
  <c r="AG382" i="12"/>
  <c r="R353" i="12"/>
  <c r="X62" i="12"/>
  <c r="AB62" i="12" s="1"/>
  <c r="W62" i="12"/>
  <c r="AA62" i="12" s="1"/>
  <c r="S190" i="12"/>
  <c r="AC190" i="12" s="1"/>
  <c r="T190" i="12"/>
  <c r="AD190" i="12" s="1"/>
  <c r="AH46" i="16"/>
  <c r="AJ46" i="16" s="1"/>
  <c r="AG46" i="16"/>
  <c r="U209" i="12"/>
  <c r="Y209" i="12" s="1"/>
  <c r="V209" i="12"/>
  <c r="AH22" i="13"/>
  <c r="AJ22" i="13" s="1"/>
  <c r="AG22" i="13"/>
  <c r="AI22" i="13" s="1"/>
  <c r="R286" i="12"/>
  <c r="Q286" i="12" s="1"/>
  <c r="AE286" i="12" s="1"/>
  <c r="X352" i="12"/>
  <c r="W352" i="12"/>
  <c r="AA352" i="12" s="1"/>
  <c r="X197" i="16"/>
  <c r="W197" i="16"/>
  <c r="AA197" i="16" s="1"/>
  <c r="U227" i="12"/>
  <c r="Y227" i="12" s="1"/>
  <c r="V227" i="12"/>
  <c r="X460" i="12"/>
  <c r="W460" i="12"/>
  <c r="AA460" i="12" s="1"/>
  <c r="AL250" i="12"/>
  <c r="AN250" i="12" s="1"/>
  <c r="AK250" i="12"/>
  <c r="AM250" i="12" s="1"/>
  <c r="W93" i="15"/>
  <c r="AA93" i="15" s="1"/>
  <c r="X93" i="15"/>
  <c r="AB93" i="15" s="1"/>
  <c r="AG200" i="12"/>
  <c r="AI200" i="12" s="1"/>
  <c r="AH200" i="12"/>
  <c r="AJ200" i="12" s="1"/>
  <c r="AH485" i="12"/>
  <c r="AJ485" i="12" s="1"/>
  <c r="AG485" i="12"/>
  <c r="AI485" i="12" s="1"/>
  <c r="W264" i="12"/>
  <c r="AA264" i="12" s="1"/>
  <c r="X264" i="12"/>
  <c r="AB264" i="12" s="1"/>
  <c r="T63" i="12"/>
  <c r="AD63" i="12" s="1"/>
  <c r="S63" i="12"/>
  <c r="AC63" i="12" s="1"/>
  <c r="S224" i="12"/>
  <c r="T224" i="12"/>
  <c r="AD224" i="12" s="1"/>
  <c r="AL41" i="12"/>
  <c r="AN41" i="12" s="1"/>
  <c r="AK41" i="12"/>
  <c r="AM41" i="12" s="1"/>
  <c r="W277" i="12"/>
  <c r="AA277" i="12" s="1"/>
  <c r="X277" i="12"/>
  <c r="AB277" i="12" s="1"/>
  <c r="S187" i="12"/>
  <c r="AC187" i="12" s="1"/>
  <c r="T187" i="12"/>
  <c r="AD187" i="12" s="1"/>
  <c r="R327" i="12"/>
  <c r="AF327" i="12" s="1"/>
  <c r="R359" i="12"/>
  <c r="V340" i="12"/>
  <c r="Z340" i="12" s="1"/>
  <c r="U340" i="12"/>
  <c r="Y340" i="12" s="1"/>
  <c r="W106" i="12"/>
  <c r="AA106" i="12" s="1"/>
  <c r="X106" i="12"/>
  <c r="W81" i="15"/>
  <c r="AA81" i="15" s="1"/>
  <c r="X81" i="15"/>
  <c r="AB81" i="15" s="1"/>
  <c r="X65" i="16"/>
  <c r="AB65" i="16" s="1"/>
  <c r="W65" i="16"/>
  <c r="AA65" i="16" s="1"/>
  <c r="AG87" i="12"/>
  <c r="AH87" i="12"/>
  <c r="AJ87" i="12" s="1"/>
  <c r="W457" i="12"/>
  <c r="AA457" i="12" s="1"/>
  <c r="X457" i="12"/>
  <c r="AB457" i="12" s="1"/>
  <c r="R107" i="16"/>
  <c r="AG19" i="16"/>
  <c r="AH19" i="16"/>
  <c r="AJ19" i="16" s="1"/>
  <c r="AK64" i="15"/>
  <c r="AM64" i="15" s="1"/>
  <c r="AL64" i="15"/>
  <c r="AN64" i="15" s="1"/>
  <c r="V84" i="15"/>
  <c r="Z84" i="15" s="1"/>
  <c r="U84" i="15"/>
  <c r="Y84" i="15" s="1"/>
  <c r="S208" i="16"/>
  <c r="AC208" i="16" s="1"/>
  <c r="T208" i="16"/>
  <c r="AD208" i="16" s="1"/>
  <c r="AH348" i="12"/>
  <c r="AJ348" i="12" s="1"/>
  <c r="AG348" i="12"/>
  <c r="AI348" i="12" s="1"/>
  <c r="U349" i="12"/>
  <c r="Y349" i="12" s="1"/>
  <c r="V349" i="12"/>
  <c r="AL69" i="15"/>
  <c r="AK69" i="15"/>
  <c r="AM69" i="15" s="1"/>
  <c r="R439" i="12"/>
  <c r="AH198" i="16"/>
  <c r="AJ198" i="16" s="1"/>
  <c r="AG198" i="16"/>
  <c r="AI198" i="16" s="1"/>
  <c r="AK136" i="16"/>
  <c r="AL136" i="16"/>
  <c r="AN136" i="16" s="1"/>
  <c r="W397" i="12"/>
  <c r="AA397" i="12" s="1"/>
  <c r="X397" i="12"/>
  <c r="T89" i="15"/>
  <c r="AD89" i="15" s="1"/>
  <c r="S89" i="15"/>
  <c r="R424" i="12"/>
  <c r="R219" i="16"/>
  <c r="Q219" i="16" s="1"/>
  <c r="V53" i="15"/>
  <c r="U53" i="15"/>
  <c r="Y53" i="15" s="1"/>
  <c r="AG40" i="14"/>
  <c r="AI40" i="14" s="1"/>
  <c r="AH40" i="14"/>
  <c r="AJ40" i="14" s="1"/>
  <c r="AL41" i="14"/>
  <c r="AN41" i="14" s="1"/>
  <c r="AK41" i="14"/>
  <c r="AM41" i="14" s="1"/>
  <c r="AK241" i="16"/>
  <c r="AM241" i="16" s="1"/>
  <c r="AL241" i="16"/>
  <c r="AN241" i="16" s="1"/>
  <c r="AK197" i="12"/>
  <c r="AM197" i="12" s="1"/>
  <c r="AL197" i="12"/>
  <c r="S20" i="12"/>
  <c r="T20" i="12"/>
  <c r="AD20" i="12" s="1"/>
  <c r="S64" i="15"/>
  <c r="AC64" i="15" s="1"/>
  <c r="T64" i="15"/>
  <c r="AD64" i="15" s="1"/>
  <c r="R52" i="12"/>
  <c r="AL68" i="16"/>
  <c r="AN68" i="16" s="1"/>
  <c r="AK68" i="16"/>
  <c r="AM68" i="16" s="1"/>
  <c r="W139" i="12"/>
  <c r="AA139" i="12" s="1"/>
  <c r="X139" i="12"/>
  <c r="X41" i="14"/>
  <c r="AB41" i="14" s="1"/>
  <c r="W41" i="14"/>
  <c r="AA41" i="14" s="1"/>
  <c r="R289" i="12"/>
  <c r="Q289" i="12" s="1"/>
  <c r="AE289" i="12" s="1"/>
  <c r="AK132" i="16"/>
  <c r="AM132" i="16" s="1"/>
  <c r="AL132" i="16"/>
  <c r="AN132" i="16" s="1"/>
  <c r="R164" i="12"/>
  <c r="X145" i="16"/>
  <c r="W145" i="16"/>
  <c r="AA145" i="16" s="1"/>
  <c r="W101" i="16"/>
  <c r="AA101" i="16" s="1"/>
  <c r="X101" i="16"/>
  <c r="AB101" i="16" s="1"/>
  <c r="U194" i="12"/>
  <c r="Y194" i="12" s="1"/>
  <c r="V194" i="12"/>
  <c r="Z194" i="12" s="1"/>
  <c r="R84" i="16"/>
  <c r="Q84" i="16" s="1"/>
  <c r="X96" i="15"/>
  <c r="AB96" i="15" s="1"/>
  <c r="W96" i="15"/>
  <c r="AA96" i="15" s="1"/>
  <c r="U58" i="12"/>
  <c r="Y58" i="12" s="1"/>
  <c r="V58" i="12"/>
  <c r="Z58" i="12" s="1"/>
  <c r="X76" i="12"/>
  <c r="W76" i="12"/>
  <c r="AA76" i="12" s="1"/>
  <c r="V490" i="12"/>
  <c r="Z490" i="12" s="1"/>
  <c r="U490" i="12"/>
  <c r="Y490" i="12" s="1"/>
  <c r="W163" i="16"/>
  <c r="AA163" i="16" s="1"/>
  <c r="X163" i="16"/>
  <c r="S178" i="12"/>
  <c r="T178" i="12"/>
  <c r="AD178" i="12" s="1"/>
  <c r="AK17" i="13"/>
  <c r="AM17" i="13" s="1"/>
  <c r="AL17" i="13"/>
  <c r="AN17" i="13" s="1"/>
  <c r="AG47" i="15"/>
  <c r="AH47" i="15"/>
  <c r="AJ47" i="15" s="1"/>
  <c r="AK85" i="12"/>
  <c r="AM85" i="12" s="1"/>
  <c r="AL85" i="12"/>
  <c r="T432" i="12"/>
  <c r="AD432" i="12" s="1"/>
  <c r="S432" i="12"/>
  <c r="AC432" i="12" s="1"/>
  <c r="T367" i="12"/>
  <c r="AD367" i="12" s="1"/>
  <c r="S367" i="12"/>
  <c r="AC367" i="12" s="1"/>
  <c r="R44" i="12"/>
  <c r="AF44" i="12" s="1"/>
  <c r="X382" i="12"/>
  <c r="AB382" i="12" s="1"/>
  <c r="W382" i="12"/>
  <c r="AA382" i="12" s="1"/>
  <c r="AH72" i="15"/>
  <c r="AJ72" i="15" s="1"/>
  <c r="AG72" i="15"/>
  <c r="U38" i="12"/>
  <c r="Y38" i="12" s="1"/>
  <c r="V38" i="12"/>
  <c r="Z38" i="12" s="1"/>
  <c r="AK357" i="12"/>
  <c r="AM357" i="12" s="1"/>
  <c r="AL357" i="12"/>
  <c r="AN357" i="12" s="1"/>
  <c r="S435" i="12"/>
  <c r="AC435" i="12" s="1"/>
  <c r="T435" i="12"/>
  <c r="AD435" i="12" s="1"/>
  <c r="U196" i="16"/>
  <c r="Y196" i="16" s="1"/>
  <c r="V196" i="16"/>
  <c r="U470" i="12"/>
  <c r="Y470" i="12" s="1"/>
  <c r="V470" i="12"/>
  <c r="U41" i="14"/>
  <c r="Y41" i="14" s="1"/>
  <c r="V41" i="14"/>
  <c r="Z41" i="14" s="1"/>
  <c r="AG242" i="12"/>
  <c r="AI242" i="12" s="1"/>
  <c r="AH242" i="12"/>
  <c r="AJ242" i="12" s="1"/>
  <c r="R18" i="13"/>
  <c r="V42" i="16"/>
  <c r="Z42" i="16" s="1"/>
  <c r="U42" i="16"/>
  <c r="Y42" i="16" s="1"/>
  <c r="AL380" i="12"/>
  <c r="AN380" i="12" s="1"/>
  <c r="AK380" i="12"/>
  <c r="AM380" i="12" s="1"/>
  <c r="AL465" i="12"/>
  <c r="AN465" i="12" s="1"/>
  <c r="AK465" i="12"/>
  <c r="AM465" i="12" s="1"/>
  <c r="W243" i="12"/>
  <c r="AA243" i="12" s="1"/>
  <c r="X243" i="12"/>
  <c r="AB243" i="12" s="1"/>
  <c r="AH13" i="13"/>
  <c r="AJ13" i="13" s="1"/>
  <c r="AG13" i="13"/>
  <c r="R223" i="12"/>
  <c r="W292" i="12"/>
  <c r="AA292" i="12" s="1"/>
  <c r="X292" i="12"/>
  <c r="AB292" i="12" s="1"/>
  <c r="X181" i="12"/>
  <c r="W181" i="12"/>
  <c r="AA181" i="12" s="1"/>
  <c r="W29" i="13"/>
  <c r="AA29" i="13" s="1"/>
  <c r="X29" i="13"/>
  <c r="AB29" i="13" s="1"/>
  <c r="V440" i="12"/>
  <c r="U440" i="12"/>
  <c r="Y440" i="12" s="1"/>
  <c r="X218" i="12"/>
  <c r="AB218" i="12" s="1"/>
  <c r="W218" i="12"/>
  <c r="AA218" i="12" s="1"/>
  <c r="S19" i="12"/>
  <c r="AC19" i="12" s="1"/>
  <c r="T19" i="12"/>
  <c r="AD19" i="12" s="1"/>
  <c r="AK317" i="12"/>
  <c r="AM317" i="12" s="1"/>
  <c r="AL317" i="12"/>
  <c r="AN317" i="12" s="1"/>
  <c r="AG79" i="12"/>
  <c r="AH79" i="12"/>
  <c r="AJ79" i="12" s="1"/>
  <c r="AK381" i="12"/>
  <c r="AM381" i="12" s="1"/>
  <c r="AL381" i="12"/>
  <c r="AN381" i="12" s="1"/>
  <c r="R259" i="12"/>
  <c r="AF259" i="12" s="1"/>
  <c r="AL75" i="15"/>
  <c r="AN75" i="15" s="1"/>
  <c r="AK75" i="15"/>
  <c r="AM75" i="15" s="1"/>
  <c r="T505" i="12"/>
  <c r="AD505" i="12" s="1"/>
  <c r="S505" i="12"/>
  <c r="V70" i="12"/>
  <c r="Z70" i="12" s="1"/>
  <c r="U70" i="12"/>
  <c r="Y70" i="12" s="1"/>
  <c r="R231" i="12"/>
  <c r="Q231" i="12" s="1"/>
  <c r="AE231" i="12" s="1"/>
  <c r="AG123" i="12"/>
  <c r="AH123" i="12"/>
  <c r="AJ123" i="12" s="1"/>
  <c r="W448" i="12"/>
  <c r="AA448" i="12" s="1"/>
  <c r="X448" i="12"/>
  <c r="W35" i="14"/>
  <c r="AA35" i="14" s="1"/>
  <c r="X35" i="14"/>
  <c r="AB35" i="14" s="1"/>
  <c r="W30" i="15"/>
  <c r="AA30" i="15" s="1"/>
  <c r="X30" i="15"/>
  <c r="AB30" i="15" s="1"/>
  <c r="T29" i="16"/>
  <c r="AD29" i="16" s="1"/>
  <c r="S29" i="16"/>
  <c r="W90" i="15"/>
  <c r="AA90" i="15" s="1"/>
  <c r="X90" i="15"/>
  <c r="AB90" i="15" s="1"/>
  <c r="V42" i="12"/>
  <c r="U42" i="12"/>
  <c r="Y42" i="12" s="1"/>
  <c r="R237" i="16"/>
  <c r="AL341" i="12"/>
  <c r="AN341" i="12" s="1"/>
  <c r="AK341" i="12"/>
  <c r="AM341" i="12" s="1"/>
  <c r="AH100" i="16"/>
  <c r="AJ100" i="16" s="1"/>
  <c r="AG100" i="16"/>
  <c r="T433" i="12"/>
  <c r="AD433" i="12" s="1"/>
  <c r="S433" i="12"/>
  <c r="U30" i="15"/>
  <c r="Y30" i="15" s="1"/>
  <c r="V30" i="15"/>
  <c r="Z30" i="15" s="1"/>
  <c r="U476" i="12"/>
  <c r="Y476" i="12" s="1"/>
  <c r="V476" i="12"/>
  <c r="R86" i="15"/>
  <c r="V334" i="12"/>
  <c r="U334" i="12"/>
  <c r="Y334" i="12" s="1"/>
  <c r="AG359" i="12"/>
  <c r="AI359" i="12" s="1"/>
  <c r="AH359" i="12"/>
  <c r="AJ359" i="12" s="1"/>
  <c r="AG25" i="13"/>
  <c r="AI25" i="13" s="1"/>
  <c r="AH25" i="13"/>
  <c r="AJ25" i="13" s="1"/>
  <c r="V72" i="12"/>
  <c r="Z72" i="12" s="1"/>
  <c r="U72" i="12"/>
  <c r="Y72" i="12" s="1"/>
  <c r="W318" i="12"/>
  <c r="AA318" i="12" s="1"/>
  <c r="X318" i="12"/>
  <c r="S18" i="14"/>
  <c r="AC18" i="14" s="1"/>
  <c r="T18" i="14"/>
  <c r="AD18" i="14" s="1"/>
  <c r="AH457" i="12"/>
  <c r="AJ457" i="12" s="1"/>
  <c r="AG457" i="12"/>
  <c r="S38" i="15"/>
  <c r="AC38" i="15" s="1"/>
  <c r="T38" i="15"/>
  <c r="AD38" i="15" s="1"/>
  <c r="U180" i="16"/>
  <c r="Y180" i="16" s="1"/>
  <c r="V180" i="16"/>
  <c r="R88" i="12"/>
  <c r="Q88" i="12" s="1"/>
  <c r="AE88" i="12" s="1"/>
  <c r="X492" i="12"/>
  <c r="W492" i="12"/>
  <c r="AA492" i="12" s="1"/>
  <c r="AG51" i="12"/>
  <c r="AI51" i="12" s="1"/>
  <c r="AH51" i="12"/>
  <c r="AJ51" i="12" s="1"/>
  <c r="AK479" i="12"/>
  <c r="AM479" i="12" s="1"/>
  <c r="AL479" i="12"/>
  <c r="AN479" i="12" s="1"/>
  <c r="T20" i="16"/>
  <c r="AD20" i="16" s="1"/>
  <c r="S20" i="16"/>
  <c r="X11" i="13"/>
  <c r="AB11" i="13" s="1"/>
  <c r="W11" i="13"/>
  <c r="AA11" i="13" s="1"/>
  <c r="AK133" i="12"/>
  <c r="AM133" i="12" s="1"/>
  <c r="AL133" i="12"/>
  <c r="AN133" i="12" s="1"/>
  <c r="AK230" i="12"/>
  <c r="AM230" i="12" s="1"/>
  <c r="AL230" i="12"/>
  <c r="R31" i="13"/>
  <c r="S49" i="15"/>
  <c r="T49" i="15"/>
  <c r="AD49" i="15" s="1"/>
  <c r="AK66" i="16"/>
  <c r="AM66" i="16" s="1"/>
  <c r="AL66" i="16"/>
  <c r="AN66" i="16" s="1"/>
  <c r="AG101" i="15"/>
  <c r="AI101" i="15" s="1"/>
  <c r="AH101" i="15"/>
  <c r="AJ101" i="15" s="1"/>
  <c r="AK29" i="15"/>
  <c r="AM29" i="15" s="1"/>
  <c r="AL29" i="15"/>
  <c r="AN29" i="15" s="1"/>
  <c r="S89" i="12"/>
  <c r="T89" i="12"/>
  <c r="AD89" i="12" s="1"/>
  <c r="AK336" i="12"/>
  <c r="AM336" i="12" s="1"/>
  <c r="AL336" i="12"/>
  <c r="AN336" i="12" s="1"/>
  <c r="W16" i="15"/>
  <c r="AA16" i="15" s="1"/>
  <c r="X16" i="15"/>
  <c r="AB16" i="15" s="1"/>
  <c r="V33" i="12"/>
  <c r="Z33" i="12" s="1"/>
  <c r="U33" i="12"/>
  <c r="Y33" i="12" s="1"/>
  <c r="V270" i="12"/>
  <c r="Z270" i="12" s="1"/>
  <c r="U270" i="12"/>
  <c r="Y270" i="12" s="1"/>
  <c r="R230" i="16"/>
  <c r="AH244" i="12"/>
  <c r="AJ244" i="12" s="1"/>
  <c r="AG244" i="12"/>
  <c r="R113" i="12"/>
  <c r="U402" i="12"/>
  <c r="Y402" i="12" s="1"/>
  <c r="V402" i="12"/>
  <c r="U430" i="12"/>
  <c r="Y430" i="12" s="1"/>
  <c r="V430" i="12"/>
  <c r="Z430" i="12" s="1"/>
  <c r="S85" i="15"/>
  <c r="T85" i="15"/>
  <c r="AD85" i="15" s="1"/>
  <c r="AH175" i="16"/>
  <c r="AJ175" i="16" s="1"/>
  <c r="AG175" i="16"/>
  <c r="AG323" i="12"/>
  <c r="AI323" i="12" s="1"/>
  <c r="AH323" i="12"/>
  <c r="AJ323" i="12" s="1"/>
  <c r="W213" i="12"/>
  <c r="AA213" i="12" s="1"/>
  <c r="X213" i="12"/>
  <c r="AK59" i="12"/>
  <c r="AM59" i="12" s="1"/>
  <c r="AL59" i="12"/>
  <c r="AN59" i="12" s="1"/>
  <c r="R268" i="12"/>
  <c r="W503" i="12"/>
  <c r="AA503" i="12" s="1"/>
  <c r="X503" i="12"/>
  <c r="AB503" i="12" s="1"/>
  <c r="AH43" i="14"/>
  <c r="AJ43" i="14" s="1"/>
  <c r="AG43" i="14"/>
  <c r="X41" i="15"/>
  <c r="W41" i="15"/>
  <c r="AA41" i="15" s="1"/>
  <c r="U17" i="13"/>
  <c r="Y17" i="13" s="1"/>
  <c r="V17" i="13"/>
  <c r="Z17" i="13" s="1"/>
  <c r="R295" i="12"/>
  <c r="Q295" i="12" s="1"/>
  <c r="V201" i="12"/>
  <c r="U201" i="12"/>
  <c r="Y201" i="12" s="1"/>
  <c r="T346" i="12"/>
  <c r="AD346" i="12" s="1"/>
  <c r="S346" i="12"/>
  <c r="AC346" i="12" s="1"/>
  <c r="AG62" i="12"/>
  <c r="AH62" i="12"/>
  <c r="AJ62" i="12" s="1"/>
  <c r="W173" i="12"/>
  <c r="AA173" i="12" s="1"/>
  <c r="X173" i="12"/>
  <c r="AB173" i="12" s="1"/>
  <c r="X34" i="14"/>
  <c r="AB34" i="14" s="1"/>
  <c r="W34" i="14"/>
  <c r="AA34" i="14" s="1"/>
  <c r="AH31" i="13"/>
  <c r="AJ31" i="13" s="1"/>
  <c r="AG31" i="13"/>
  <c r="AI31" i="13" s="1"/>
  <c r="AH342" i="12"/>
  <c r="AJ342" i="12" s="1"/>
  <c r="AG342" i="12"/>
  <c r="AI342" i="12" s="1"/>
  <c r="AH133" i="12"/>
  <c r="AJ133" i="12" s="1"/>
  <c r="AG133" i="12"/>
  <c r="AI133" i="12" s="1"/>
  <c r="X410" i="12"/>
  <c r="AB410" i="12" s="1"/>
  <c r="W410" i="12"/>
  <c r="AA410" i="12" s="1"/>
  <c r="R461" i="12"/>
  <c r="X454" i="12"/>
  <c r="AB454" i="12" s="1"/>
  <c r="W454" i="12"/>
  <c r="AA454" i="12" s="1"/>
  <c r="U10" i="3"/>
  <c r="Y10" i="3" s="1"/>
  <c r="V10" i="3"/>
  <c r="Z10" i="3" s="1"/>
  <c r="R489" i="12"/>
  <c r="AK38" i="14"/>
  <c r="AM38" i="14" s="1"/>
  <c r="AL38" i="14"/>
  <c r="AN38" i="14" s="1"/>
  <c r="S444" i="12"/>
  <c r="T444" i="12"/>
  <c r="AD444" i="12" s="1"/>
  <c r="AG105" i="15"/>
  <c r="AH105" i="15"/>
  <c r="AJ105" i="15" s="1"/>
  <c r="AL491" i="12"/>
  <c r="AK491" i="12"/>
  <c r="AM491" i="12" s="1"/>
  <c r="T226" i="12"/>
  <c r="AD226" i="12" s="1"/>
  <c r="S226" i="12"/>
  <c r="AC226" i="12" s="1"/>
  <c r="V353" i="12"/>
  <c r="U353" i="12"/>
  <c r="Y353" i="12" s="1"/>
  <c r="R300" i="12"/>
  <c r="R66" i="15"/>
  <c r="Q66" i="15" s="1"/>
  <c r="AE66" i="15" s="1"/>
  <c r="AH54" i="15"/>
  <c r="AJ54" i="15" s="1"/>
  <c r="AG54" i="15"/>
  <c r="AI54" i="15" s="1"/>
  <c r="V237" i="12"/>
  <c r="Z237" i="12" s="1"/>
  <c r="U237" i="12"/>
  <c r="Y237" i="12" s="1"/>
  <c r="AL134" i="12"/>
  <c r="AN134" i="12" s="1"/>
  <c r="AK134" i="12"/>
  <c r="AM134" i="12" s="1"/>
  <c r="AK21" i="13"/>
  <c r="AM21" i="13" s="1"/>
  <c r="AL21" i="13"/>
  <c r="AN21" i="13" s="1"/>
  <c r="S24" i="14"/>
  <c r="AC24" i="14" s="1"/>
  <c r="T24" i="14"/>
  <c r="AD24" i="14" s="1"/>
  <c r="T45" i="12"/>
  <c r="AD45" i="12" s="1"/>
  <c r="S45" i="12"/>
  <c r="AC45" i="12" s="1"/>
  <c r="X200" i="12"/>
  <c r="AB200" i="12" s="1"/>
  <c r="W200" i="12"/>
  <c r="AA200" i="12" s="1"/>
  <c r="AK99" i="12"/>
  <c r="AM99" i="12" s="1"/>
  <c r="AL99" i="12"/>
  <c r="AN99" i="12" s="1"/>
  <c r="V268" i="12"/>
  <c r="Z268" i="12" s="1"/>
  <c r="U268" i="12"/>
  <c r="Y268" i="12" s="1"/>
  <c r="T493" i="12"/>
  <c r="AD493" i="12" s="1"/>
  <c r="S493" i="12"/>
  <c r="AC493" i="12" s="1"/>
  <c r="V250" i="12"/>
  <c r="Z250" i="12" s="1"/>
  <c r="U250" i="12"/>
  <c r="Y250" i="12" s="1"/>
  <c r="V403" i="12"/>
  <c r="U403" i="12"/>
  <c r="Y403" i="12" s="1"/>
  <c r="V437" i="12"/>
  <c r="U437" i="12"/>
  <c r="Y437" i="12" s="1"/>
  <c r="T103" i="12"/>
  <c r="AD103" i="12" s="1"/>
  <c r="S103" i="12"/>
  <c r="AC103" i="12" s="1"/>
  <c r="R11" i="3"/>
  <c r="R436" i="12"/>
  <c r="AF436" i="12" s="1"/>
  <c r="W368" i="12"/>
  <c r="AA368" i="12" s="1"/>
  <c r="X368" i="12"/>
  <c r="AB368" i="12" s="1"/>
  <c r="R115" i="16"/>
  <c r="AL329" i="12"/>
  <c r="AN329" i="12" s="1"/>
  <c r="AK329" i="12"/>
  <c r="AM329" i="12" s="1"/>
  <c r="W57" i="12"/>
  <c r="AA57" i="12" s="1"/>
  <c r="X57" i="12"/>
  <c r="AB57" i="12" s="1"/>
  <c r="T216" i="12"/>
  <c r="AD216" i="12" s="1"/>
  <c r="S216" i="12"/>
  <c r="AC216" i="12" s="1"/>
  <c r="R479" i="12"/>
  <c r="AL62" i="12"/>
  <c r="AN62" i="12" s="1"/>
  <c r="AK62" i="12"/>
  <c r="AM62" i="12" s="1"/>
  <c r="V59" i="12"/>
  <c r="Z59" i="12" s="1"/>
  <c r="U59" i="12"/>
  <c r="Y59" i="12" s="1"/>
  <c r="AK477" i="12"/>
  <c r="AM477" i="12" s="1"/>
  <c r="AL477" i="12"/>
  <c r="AN477" i="12" s="1"/>
  <c r="V67" i="16"/>
  <c r="Z67" i="16" s="1"/>
  <c r="U67" i="16"/>
  <c r="Y67" i="16" s="1"/>
  <c r="AG430" i="12"/>
  <c r="AI430" i="12" s="1"/>
  <c r="AH430" i="12"/>
  <c r="AJ430" i="12" s="1"/>
  <c r="V39" i="15"/>
  <c r="Z39" i="15" s="1"/>
  <c r="U39" i="15"/>
  <c r="Y39" i="15" s="1"/>
  <c r="V223" i="16"/>
  <c r="Z223" i="16" s="1"/>
  <c r="U223" i="16"/>
  <c r="Y223" i="16" s="1"/>
  <c r="AL83" i="12"/>
  <c r="AK83" i="12"/>
  <c r="AM83" i="12" s="1"/>
  <c r="V263" i="12"/>
  <c r="Z263" i="12" s="1"/>
  <c r="U263" i="12"/>
  <c r="Y263" i="12" s="1"/>
  <c r="W28" i="14"/>
  <c r="AA28" i="14" s="1"/>
  <c r="X28" i="14"/>
  <c r="AB28" i="14" s="1"/>
  <c r="V245" i="16"/>
  <c r="U245" i="16"/>
  <c r="Y245" i="16" s="1"/>
  <c r="R105" i="12"/>
  <c r="Q105" i="12" s="1"/>
  <c r="AL32" i="14"/>
  <c r="AN32" i="14" s="1"/>
  <c r="AK32" i="14"/>
  <c r="AM32" i="14" s="1"/>
  <c r="R456" i="12"/>
  <c r="X398" i="12"/>
  <c r="AB398" i="12" s="1"/>
  <c r="W398" i="12"/>
  <c r="AA398" i="12" s="1"/>
  <c r="T482" i="12"/>
  <c r="AD482" i="12" s="1"/>
  <c r="S482" i="12"/>
  <c r="AC482" i="12" s="1"/>
  <c r="AH413" i="12"/>
  <c r="AJ413" i="12" s="1"/>
  <c r="AG413" i="12"/>
  <c r="U148" i="12"/>
  <c r="Y148" i="12" s="1"/>
  <c r="V148" i="12"/>
  <c r="AG107" i="16"/>
  <c r="AH107" i="16"/>
  <c r="AJ107" i="16" s="1"/>
  <c r="AL69" i="16"/>
  <c r="AN69" i="16" s="1"/>
  <c r="AK69" i="16"/>
  <c r="AM69" i="16" s="1"/>
  <c r="S475" i="12"/>
  <c r="AC475" i="12" s="1"/>
  <c r="T475" i="12"/>
  <c r="AD475" i="12" s="1"/>
  <c r="AG33" i="14"/>
  <c r="AH33" i="14"/>
  <c r="AJ33" i="14" s="1"/>
  <c r="AK8" i="15"/>
  <c r="AM8" i="15" s="1"/>
  <c r="AL8" i="15"/>
  <c r="AN8" i="15" s="1"/>
  <c r="AH488" i="12"/>
  <c r="AJ488" i="12" s="1"/>
  <c r="AG488" i="12"/>
  <c r="V151" i="16"/>
  <c r="U151" i="16"/>
  <c r="Y151" i="16" s="1"/>
  <c r="AL312" i="12"/>
  <c r="AN312" i="12" s="1"/>
  <c r="AK312" i="12"/>
  <c r="AM312" i="12" s="1"/>
  <c r="AG28" i="13"/>
  <c r="AI28" i="13" s="1"/>
  <c r="AH28" i="13"/>
  <c r="AJ28" i="13" s="1"/>
  <c r="X67" i="12"/>
  <c r="AB67" i="12" s="1"/>
  <c r="W67" i="12"/>
  <c r="AA67" i="12" s="1"/>
  <c r="AG462" i="12"/>
  <c r="AH462" i="12"/>
  <c r="AJ462" i="12" s="1"/>
  <c r="T82" i="12"/>
  <c r="AD82" i="12" s="1"/>
  <c r="S82" i="12"/>
  <c r="AC82" i="12" s="1"/>
  <c r="W439" i="12"/>
  <c r="AA439" i="12" s="1"/>
  <c r="X439" i="12"/>
  <c r="AB439" i="12" s="1"/>
  <c r="AG27" i="13"/>
  <c r="AI27" i="13" s="1"/>
  <c r="AH27" i="13"/>
  <c r="AJ27" i="13" s="1"/>
  <c r="W308" i="12"/>
  <c r="AA308" i="12" s="1"/>
  <c r="X308" i="12"/>
  <c r="R189" i="16"/>
  <c r="S135" i="16"/>
  <c r="T135" i="16"/>
  <c r="AD135" i="16" s="1"/>
  <c r="S58" i="16"/>
  <c r="T58" i="16"/>
  <c r="AD58" i="16" s="1"/>
  <c r="AL22" i="14"/>
  <c r="AK22" i="14"/>
  <c r="AM22" i="14" s="1"/>
  <c r="AL73" i="15"/>
  <c r="AN73" i="15" s="1"/>
  <c r="AK73" i="15"/>
  <c r="AM73" i="15" s="1"/>
  <c r="T274" i="12"/>
  <c r="AD274" i="12" s="1"/>
  <c r="S274" i="12"/>
  <c r="AK21" i="15"/>
  <c r="AM21" i="15" s="1"/>
  <c r="AL21" i="15"/>
  <c r="AN21" i="15" s="1"/>
  <c r="W26" i="15"/>
  <c r="AA26" i="15" s="1"/>
  <c r="X26" i="15"/>
  <c r="T10" i="14"/>
  <c r="AD10" i="14" s="1"/>
  <c r="S10" i="14"/>
  <c r="R183" i="16"/>
  <c r="Q183" i="16" s="1"/>
  <c r="AE183" i="16" s="1"/>
  <c r="AH117" i="12"/>
  <c r="AJ117" i="12" s="1"/>
  <c r="AG117" i="12"/>
  <c r="AH56" i="12"/>
  <c r="AJ56" i="12" s="1"/>
  <c r="AG56" i="12"/>
  <c r="AI56" i="12" s="1"/>
  <c r="AL38" i="16"/>
  <c r="AN38" i="16" s="1"/>
  <c r="AK38" i="16"/>
  <c r="AM38" i="16" s="1"/>
  <c r="V36" i="14"/>
  <c r="U36" i="14"/>
  <c r="Y36" i="14" s="1"/>
  <c r="AG14" i="13"/>
  <c r="AH14" i="13"/>
  <c r="AJ14" i="13" s="1"/>
  <c r="U157" i="16"/>
  <c r="Y157" i="16" s="1"/>
  <c r="V157" i="16"/>
  <c r="V106" i="16"/>
  <c r="Z106" i="16" s="1"/>
  <c r="U106" i="16"/>
  <c r="Y106" i="16" s="1"/>
  <c r="V461" i="12"/>
  <c r="U461" i="12"/>
  <c r="Y461" i="12" s="1"/>
  <c r="AH120" i="16"/>
  <c r="AJ120" i="16" s="1"/>
  <c r="AG120" i="16"/>
  <c r="AI120" i="16" s="1"/>
  <c r="AL281" i="12"/>
  <c r="AN281" i="12" s="1"/>
  <c r="AK281" i="12"/>
  <c r="AM281" i="12" s="1"/>
  <c r="AG187" i="12"/>
  <c r="AH187" i="12"/>
  <c r="AJ187" i="12" s="1"/>
  <c r="R395" i="12"/>
  <c r="AF395" i="12" s="1"/>
  <c r="W176" i="12"/>
  <c r="AA176" i="12" s="1"/>
  <c r="X176" i="12"/>
  <c r="AL494" i="12"/>
  <c r="AN494" i="12" s="1"/>
  <c r="AK494" i="12"/>
  <c r="AM494" i="12" s="1"/>
  <c r="R131" i="12"/>
  <c r="Q131" i="12" s="1"/>
  <c r="AE131" i="12" s="1"/>
  <c r="U40" i="14"/>
  <c r="Y40" i="14" s="1"/>
  <c r="V40" i="14"/>
  <c r="Z40" i="14" s="1"/>
  <c r="W239" i="12"/>
  <c r="AA239" i="12" s="1"/>
  <c r="X239" i="12"/>
  <c r="AK156" i="16"/>
  <c r="AM156" i="16" s="1"/>
  <c r="AL156" i="16"/>
  <c r="AN156" i="16" s="1"/>
  <c r="AH79" i="15"/>
  <c r="AJ79" i="15" s="1"/>
  <c r="AG79" i="15"/>
  <c r="AG145" i="12"/>
  <c r="AI145" i="12" s="1"/>
  <c r="AH145" i="12"/>
  <c r="AJ145" i="12" s="1"/>
  <c r="AK99" i="15"/>
  <c r="AM99" i="15" s="1"/>
  <c r="AL99" i="15"/>
  <c r="AN99" i="15" s="1"/>
  <c r="AK91" i="16"/>
  <c r="AM91" i="16" s="1"/>
  <c r="AL91" i="16"/>
  <c r="AN91" i="16" s="1"/>
  <c r="W124" i="12"/>
  <c r="AA124" i="12" s="1"/>
  <c r="X124" i="12"/>
  <c r="AB124" i="12" s="1"/>
  <c r="AK450" i="12"/>
  <c r="AM450" i="12" s="1"/>
  <c r="AL450" i="12"/>
  <c r="AN450" i="12" s="1"/>
  <c r="AK21" i="12"/>
  <c r="AM21" i="12" s="1"/>
  <c r="AL21" i="12"/>
  <c r="AN21" i="12" s="1"/>
  <c r="AH124" i="12"/>
  <c r="AJ124" i="12" s="1"/>
  <c r="AG124" i="12"/>
  <c r="W25" i="16"/>
  <c r="AA25" i="16" s="1"/>
  <c r="X25" i="16"/>
  <c r="AB25" i="16" s="1"/>
  <c r="U22" i="12"/>
  <c r="Y22" i="12" s="1"/>
  <c r="V22" i="12"/>
  <c r="Z22" i="12" s="1"/>
  <c r="R284" i="12"/>
  <c r="Q284" i="12" s="1"/>
  <c r="S105" i="12"/>
  <c r="AC105" i="12" s="1"/>
  <c r="T105" i="12"/>
  <c r="AD105" i="12" s="1"/>
  <c r="AH384" i="12"/>
  <c r="AJ384" i="12" s="1"/>
  <c r="AG384" i="12"/>
  <c r="AG288" i="12"/>
  <c r="AI288" i="12" s="1"/>
  <c r="AH288" i="12"/>
  <c r="AJ288" i="12" s="1"/>
  <c r="AK93" i="15"/>
  <c r="AM93" i="15" s="1"/>
  <c r="AL93" i="15"/>
  <c r="AN93" i="15" s="1"/>
  <c r="R223" i="16"/>
  <c r="R399" i="12"/>
  <c r="Q399" i="12" s="1"/>
  <c r="AE399" i="12" s="1"/>
  <c r="S465" i="12"/>
  <c r="AC465" i="12" s="1"/>
  <c r="T465" i="12"/>
  <c r="AD465" i="12" s="1"/>
  <c r="AG403" i="12"/>
  <c r="AH403" i="12"/>
  <c r="AJ403" i="12" s="1"/>
  <c r="AH39" i="12"/>
  <c r="AJ39" i="12" s="1"/>
  <c r="AG39" i="12"/>
  <c r="R337" i="12"/>
  <c r="AF337" i="12" s="1"/>
  <c r="S223" i="16"/>
  <c r="AC223" i="16" s="1"/>
  <c r="T223" i="16"/>
  <c r="W477" i="12"/>
  <c r="AA477" i="12" s="1"/>
  <c r="X477" i="12"/>
  <c r="AB477" i="12" s="1"/>
  <c r="V39" i="14"/>
  <c r="U39" i="14"/>
  <c r="Y39" i="14" s="1"/>
  <c r="T109" i="16"/>
  <c r="AD109" i="16" s="1"/>
  <c r="S109" i="16"/>
  <c r="X20" i="14"/>
  <c r="W20" i="14"/>
  <c r="AA20" i="14" s="1"/>
  <c r="X46" i="12"/>
  <c r="AB46" i="12" s="1"/>
  <c r="W46" i="12"/>
  <c r="AA46" i="12" s="1"/>
  <c r="AK59" i="16"/>
  <c r="AM59" i="16" s="1"/>
  <c r="AL59" i="16"/>
  <c r="AN59" i="16" s="1"/>
  <c r="W113" i="16"/>
  <c r="AA113" i="16" s="1"/>
  <c r="X113" i="16"/>
  <c r="AB113" i="16" s="1"/>
  <c r="AL212" i="12"/>
  <c r="AN212" i="12" s="1"/>
  <c r="AK212" i="12"/>
  <c r="AM212" i="12" s="1"/>
  <c r="U314" i="12"/>
  <c r="Y314" i="12" s="1"/>
  <c r="V314" i="12"/>
  <c r="Z314" i="12" s="1"/>
  <c r="U271" i="12"/>
  <c r="Y271" i="12" s="1"/>
  <c r="V271" i="12"/>
  <c r="AG18" i="12"/>
  <c r="AH18" i="12"/>
  <c r="AJ18" i="12" s="1"/>
  <c r="T62" i="12"/>
  <c r="AD62" i="12" s="1"/>
  <c r="S62" i="12"/>
  <c r="AC62" i="12" s="1"/>
  <c r="AK143" i="12"/>
  <c r="AM143" i="12" s="1"/>
  <c r="AL143" i="12"/>
  <c r="AN143" i="12" s="1"/>
  <c r="S332" i="12"/>
  <c r="AC332" i="12" s="1"/>
  <c r="T332" i="12"/>
  <c r="AD332" i="12" s="1"/>
  <c r="R128" i="16"/>
  <c r="Q128" i="16" s="1"/>
  <c r="AE128" i="16" s="1"/>
  <c r="AK282" i="12"/>
  <c r="AM282" i="12" s="1"/>
  <c r="AL282" i="12"/>
  <c r="AN282" i="12" s="1"/>
  <c r="W133" i="12"/>
  <c r="AA133" i="12" s="1"/>
  <c r="X133" i="12"/>
  <c r="AB133" i="12" s="1"/>
  <c r="W313" i="12"/>
  <c r="AA313" i="12" s="1"/>
  <c r="X313" i="12"/>
  <c r="S201" i="16"/>
  <c r="AC201" i="16" s="1"/>
  <c r="T201" i="16"/>
  <c r="AD201" i="16" s="1"/>
  <c r="R133" i="12"/>
  <c r="Q133" i="12" s="1"/>
  <c r="AE133" i="12" s="1"/>
  <c r="AG502" i="12"/>
  <c r="AH502" i="12"/>
  <c r="AJ502" i="12" s="1"/>
  <c r="V275" i="12"/>
  <c r="U275" i="12"/>
  <c r="Y275" i="12" s="1"/>
  <c r="AG29" i="12"/>
  <c r="AH29" i="12"/>
  <c r="AJ29" i="12" s="1"/>
  <c r="AH209" i="16"/>
  <c r="AJ209" i="16" s="1"/>
  <c r="AG209" i="16"/>
  <c r="AI209" i="16" s="1"/>
  <c r="V240" i="12"/>
  <c r="U240" i="12"/>
  <c r="Y240" i="12" s="1"/>
  <c r="X75" i="15"/>
  <c r="AB75" i="15" s="1"/>
  <c r="W75" i="15"/>
  <c r="AA75" i="15" s="1"/>
  <c r="R168" i="16"/>
  <c r="U24" i="12"/>
  <c r="Y24" i="12" s="1"/>
  <c r="V24" i="12"/>
  <c r="R419" i="12"/>
  <c r="AF419" i="12" s="1"/>
  <c r="S213" i="16"/>
  <c r="AC213" i="16" s="1"/>
  <c r="T213" i="16"/>
  <c r="AD213" i="16" s="1"/>
  <c r="R248" i="12"/>
  <c r="U507" i="12"/>
  <c r="Y507" i="12" s="1"/>
  <c r="V507" i="12"/>
  <c r="Z507" i="12" s="1"/>
  <c r="AG17" i="13"/>
  <c r="AI17" i="13" s="1"/>
  <c r="AH17" i="13"/>
  <c r="AJ17" i="13" s="1"/>
  <c r="U143" i="12"/>
  <c r="Y143" i="12" s="1"/>
  <c r="V143" i="12"/>
  <c r="Z143" i="12" s="1"/>
  <c r="AL216" i="16"/>
  <c r="AK216" i="16"/>
  <c r="AM216" i="16" s="1"/>
  <c r="T20" i="15"/>
  <c r="AD20" i="15" s="1"/>
  <c r="S20" i="15"/>
  <c r="AC20" i="15" s="1"/>
  <c r="R77" i="15"/>
  <c r="AF77" i="15" s="1"/>
  <c r="W187" i="12"/>
  <c r="AA187" i="12" s="1"/>
  <c r="X187" i="12"/>
  <c r="AB187" i="12" s="1"/>
  <c r="AL110" i="16"/>
  <c r="AN110" i="16" s="1"/>
  <c r="AK110" i="16"/>
  <c r="AM110" i="16" s="1"/>
  <c r="AL90" i="12"/>
  <c r="AK90" i="12"/>
  <c r="AM90" i="12" s="1"/>
  <c r="T147" i="12"/>
  <c r="AD147" i="12" s="1"/>
  <c r="S147" i="12"/>
  <c r="AC147" i="12" s="1"/>
  <c r="AK7" i="15"/>
  <c r="AM7" i="15" s="1"/>
  <c r="AL7" i="15"/>
  <c r="AN7" i="15" s="1"/>
  <c r="AL419" i="12"/>
  <c r="AK419" i="12"/>
  <c r="AM419" i="12" s="1"/>
  <c r="AK470" i="12"/>
  <c r="AM470" i="12" s="1"/>
  <c r="AL470" i="12"/>
  <c r="AN470" i="12" s="1"/>
  <c r="T235" i="16"/>
  <c r="AD235" i="16" s="1"/>
  <c r="S235" i="16"/>
  <c r="T10" i="15"/>
  <c r="AD10" i="15" s="1"/>
  <c r="S10" i="15"/>
  <c r="AC10" i="15" s="1"/>
  <c r="AH132" i="16"/>
  <c r="AJ132" i="16" s="1"/>
  <c r="AG132" i="16"/>
  <c r="AG186" i="12"/>
  <c r="AH186" i="12"/>
  <c r="AJ186" i="12" s="1"/>
  <c r="X190" i="12"/>
  <c r="AB190" i="12" s="1"/>
  <c r="W190" i="12"/>
  <c r="AA190" i="12" s="1"/>
  <c r="AL82" i="15"/>
  <c r="AN82" i="15" s="1"/>
  <c r="AK82" i="15"/>
  <c r="AM82" i="15" s="1"/>
  <c r="X80" i="15"/>
  <c r="W80" i="15"/>
  <c r="AA80" i="15" s="1"/>
  <c r="X196" i="16"/>
  <c r="W196" i="16"/>
  <c r="AA196" i="16" s="1"/>
  <c r="AG75" i="16"/>
  <c r="AI75" i="16" s="1"/>
  <c r="AH75" i="16"/>
  <c r="AJ75" i="16" s="1"/>
  <c r="S214" i="12"/>
  <c r="T214" i="12"/>
  <c r="AD214" i="12" s="1"/>
  <c r="AG311" i="12"/>
  <c r="AH311" i="12"/>
  <c r="AJ311" i="12" s="1"/>
  <c r="T58" i="15"/>
  <c r="AD58" i="15" s="1"/>
  <c r="S58" i="15"/>
  <c r="AG378" i="12"/>
  <c r="AH378" i="12"/>
  <c r="AJ378" i="12" s="1"/>
  <c r="U462" i="12"/>
  <c r="Y462" i="12" s="1"/>
  <c r="V462" i="12"/>
  <c r="Z462" i="12" s="1"/>
  <c r="T207" i="12"/>
  <c r="AD207" i="12" s="1"/>
  <c r="S207" i="12"/>
  <c r="AC207" i="12" s="1"/>
  <c r="R39" i="12"/>
  <c r="X288" i="12"/>
  <c r="AB288" i="12" s="1"/>
  <c r="W288" i="12"/>
  <c r="AA288" i="12" s="1"/>
  <c r="W25" i="15"/>
  <c r="AA25" i="15" s="1"/>
  <c r="X25" i="15"/>
  <c r="AB25" i="15" s="1"/>
  <c r="X71" i="16"/>
  <c r="AB71" i="16" s="1"/>
  <c r="W71" i="16"/>
  <c r="AA71" i="16" s="1"/>
  <c r="W319" i="12"/>
  <c r="AA319" i="12" s="1"/>
  <c r="X319" i="12"/>
  <c r="W185" i="12"/>
  <c r="AA185" i="12" s="1"/>
  <c r="X185" i="12"/>
  <c r="R157" i="16"/>
  <c r="X381" i="12"/>
  <c r="AB381" i="12" s="1"/>
  <c r="W381" i="12"/>
  <c r="AA381" i="12" s="1"/>
  <c r="AH32" i="13"/>
  <c r="AJ32" i="13" s="1"/>
  <c r="AG32" i="13"/>
  <c r="U79" i="15"/>
  <c r="Y79" i="15" s="1"/>
  <c r="V79" i="15"/>
  <c r="Z79" i="15" s="1"/>
  <c r="S106" i="15"/>
  <c r="AC106" i="15" s="1"/>
  <c r="T106" i="15"/>
  <c r="AD106" i="15" s="1"/>
  <c r="AL203" i="16"/>
  <c r="AN203" i="16" s="1"/>
  <c r="AK203" i="16"/>
  <c r="R400" i="12"/>
  <c r="T22" i="14"/>
  <c r="AD22" i="14" s="1"/>
  <c r="S22" i="14"/>
  <c r="S176" i="12"/>
  <c r="AC176" i="12" s="1"/>
  <c r="T176" i="12"/>
  <c r="AD176" i="12" s="1"/>
  <c r="AH82" i="15"/>
  <c r="AJ82" i="15" s="1"/>
  <c r="AG82" i="15"/>
  <c r="AI82" i="15" s="1"/>
  <c r="AH111" i="16"/>
  <c r="AJ111" i="16" s="1"/>
  <c r="AG111" i="16"/>
  <c r="AI111" i="16" s="1"/>
  <c r="S275" i="12"/>
  <c r="AC275" i="12" s="1"/>
  <c r="T275" i="12"/>
  <c r="AD275" i="12" s="1"/>
  <c r="AK241" i="12"/>
  <c r="AM241" i="12" s="1"/>
  <c r="AL241" i="12"/>
  <c r="AN241" i="12" s="1"/>
  <c r="X301" i="12"/>
  <c r="AB301" i="12" s="1"/>
  <c r="W301" i="12"/>
  <c r="AA301" i="12" s="1"/>
  <c r="X229" i="12"/>
  <c r="AB229" i="12" s="1"/>
  <c r="W229" i="12"/>
  <c r="AA229" i="12" s="1"/>
  <c r="T488" i="12"/>
  <c r="AD488" i="12" s="1"/>
  <c r="S488" i="12"/>
  <c r="AK205" i="12"/>
  <c r="AM205" i="12" s="1"/>
  <c r="AL205" i="12"/>
  <c r="AN205" i="12" s="1"/>
  <c r="AK72" i="15"/>
  <c r="AM72" i="15" s="1"/>
  <c r="AL72" i="15"/>
  <c r="AN72" i="15" s="1"/>
  <c r="T106" i="16"/>
  <c r="AD106" i="16" s="1"/>
  <c r="S106" i="16"/>
  <c r="AC106" i="16" s="1"/>
  <c r="W59" i="15"/>
  <c r="AA59" i="15" s="1"/>
  <c r="X59" i="15"/>
  <c r="AB59" i="15" s="1"/>
  <c r="R175" i="12"/>
  <c r="AF175" i="12" s="1"/>
  <c r="R101" i="15"/>
  <c r="W246" i="16"/>
  <c r="AA246" i="16" s="1"/>
  <c r="X246" i="16"/>
  <c r="AK179" i="12"/>
  <c r="AM179" i="12" s="1"/>
  <c r="AL179" i="12"/>
  <c r="AN179" i="12" s="1"/>
  <c r="T74" i="15"/>
  <c r="AD74" i="15" s="1"/>
  <c r="S74" i="15"/>
  <c r="AC74" i="15" s="1"/>
  <c r="AG69" i="15"/>
  <c r="AH69" i="15"/>
  <c r="AJ69" i="15" s="1"/>
  <c r="R247" i="16"/>
  <c r="Q247" i="16" s="1"/>
  <c r="AE247" i="16" s="1"/>
  <c r="X320" i="12"/>
  <c r="AB320" i="12" s="1"/>
  <c r="W320" i="12"/>
  <c r="AA320" i="12" s="1"/>
  <c r="T319" i="12"/>
  <c r="AD319" i="12" s="1"/>
  <c r="S319" i="12"/>
  <c r="V199" i="12"/>
  <c r="U199" i="12"/>
  <c r="Y199" i="12" s="1"/>
  <c r="T209" i="12"/>
  <c r="AD209" i="12" s="1"/>
  <c r="S209" i="12"/>
  <c r="R197" i="12"/>
  <c r="AH207" i="12"/>
  <c r="AJ207" i="12" s="1"/>
  <c r="AG207" i="12"/>
  <c r="AI207" i="12" s="1"/>
  <c r="AH159" i="12"/>
  <c r="AJ159" i="12" s="1"/>
  <c r="AG159" i="12"/>
  <c r="AI159" i="12" s="1"/>
  <c r="R128" i="12"/>
  <c r="AK30" i="12"/>
  <c r="AM30" i="12" s="1"/>
  <c r="AL30" i="12"/>
  <c r="AN30" i="12" s="1"/>
  <c r="AL237" i="12"/>
  <c r="AN237" i="12" s="1"/>
  <c r="AK237" i="12"/>
  <c r="AM237" i="12" s="1"/>
  <c r="AH263" i="12"/>
  <c r="AJ263" i="12" s="1"/>
  <c r="AG263" i="12"/>
  <c r="AI263" i="12" s="1"/>
  <c r="S286" i="12"/>
  <c r="AC286" i="12" s="1"/>
  <c r="T286" i="12"/>
  <c r="AD286" i="12" s="1"/>
  <c r="W392" i="12"/>
  <c r="AA392" i="12" s="1"/>
  <c r="X392" i="12"/>
  <c r="V95" i="15"/>
  <c r="Z95" i="15" s="1"/>
  <c r="U95" i="15"/>
  <c r="Y95" i="15" s="1"/>
  <c r="AK24" i="13"/>
  <c r="AM24" i="13" s="1"/>
  <c r="AL24" i="13"/>
  <c r="AN24" i="13" s="1"/>
  <c r="V40" i="12"/>
  <c r="Z40" i="12" s="1"/>
  <c r="U40" i="12"/>
  <c r="Y40" i="12" s="1"/>
  <c r="R360" i="12"/>
  <c r="V83" i="15"/>
  <c r="U83" i="15"/>
  <c r="Y83" i="15" s="1"/>
  <c r="AG222" i="12"/>
  <c r="AI222" i="12" s="1"/>
  <c r="AH222" i="12"/>
  <c r="AJ222" i="12" s="1"/>
  <c r="S377" i="12"/>
  <c r="AC377" i="12" s="1"/>
  <c r="T377" i="12"/>
  <c r="AD377" i="12" s="1"/>
  <c r="R155" i="16"/>
  <c r="Q155" i="16" s="1"/>
  <c r="T162" i="12"/>
  <c r="AD162" i="12" s="1"/>
  <c r="S162" i="12"/>
  <c r="AC162" i="12" s="1"/>
  <c r="S410" i="12"/>
  <c r="AC410" i="12" s="1"/>
  <c r="T410" i="12"/>
  <c r="AD410" i="12" s="1"/>
  <c r="T108" i="12"/>
  <c r="AD108" i="12" s="1"/>
  <c r="S108" i="12"/>
  <c r="AC108" i="12" s="1"/>
  <c r="AL192" i="16"/>
  <c r="AN192" i="16" s="1"/>
  <c r="AK192" i="16"/>
  <c r="AM192" i="16" s="1"/>
  <c r="S162" i="16"/>
  <c r="AC162" i="16" s="1"/>
  <c r="T162" i="16"/>
  <c r="AD162" i="16" s="1"/>
  <c r="R46" i="12"/>
  <c r="Q46" i="12" s="1"/>
  <c r="W43" i="12"/>
  <c r="AA43" i="12" s="1"/>
  <c r="X43" i="12"/>
  <c r="AB43" i="12" s="1"/>
  <c r="AL135" i="16"/>
  <c r="AK135" i="16"/>
  <c r="AM135" i="16" s="1"/>
  <c r="R123" i="12"/>
  <c r="W21" i="15"/>
  <c r="AA21" i="15" s="1"/>
  <c r="X21" i="15"/>
  <c r="S425" i="12"/>
  <c r="AC425" i="12" s="1"/>
  <c r="T425" i="12"/>
  <c r="AD425" i="12" s="1"/>
  <c r="AL502" i="12"/>
  <c r="AN502" i="12" s="1"/>
  <c r="AK502" i="12"/>
  <c r="AM502" i="12" s="1"/>
  <c r="AG89" i="16"/>
  <c r="AH89" i="16"/>
  <c r="AJ89" i="16" s="1"/>
  <c r="AL52" i="12"/>
  <c r="AN52" i="12" s="1"/>
  <c r="AK52" i="12"/>
  <c r="AM52" i="12" s="1"/>
  <c r="AH45" i="15"/>
  <c r="AJ45" i="15" s="1"/>
  <c r="AG45" i="15"/>
  <c r="AH162" i="16"/>
  <c r="AJ162" i="16" s="1"/>
  <c r="AG162" i="16"/>
  <c r="AG24" i="14"/>
  <c r="AI24" i="14" s="1"/>
  <c r="AH24" i="14"/>
  <c r="AJ24" i="14" s="1"/>
  <c r="AH10" i="12"/>
  <c r="AJ10" i="12" s="1"/>
  <c r="AG10" i="12"/>
  <c r="AI10" i="12" s="1"/>
  <c r="T111" i="16"/>
  <c r="AD111" i="16" s="1"/>
  <c r="S111" i="16"/>
  <c r="AK47" i="12"/>
  <c r="AM47" i="12" s="1"/>
  <c r="AL47" i="12"/>
  <c r="AN47" i="12" s="1"/>
  <c r="W14" i="12"/>
  <c r="AA14" i="12" s="1"/>
  <c r="X14" i="12"/>
  <c r="AB14" i="12" s="1"/>
  <c r="AK82" i="12"/>
  <c r="AM82" i="12" s="1"/>
  <c r="AL82" i="12"/>
  <c r="AN82" i="12" s="1"/>
  <c r="U296" i="12"/>
  <c r="Y296" i="12" s="1"/>
  <c r="V296" i="12"/>
  <c r="Z296" i="12" s="1"/>
  <c r="AL394" i="12"/>
  <c r="AN394" i="12" s="1"/>
  <c r="AK394" i="12"/>
  <c r="AM394" i="12" s="1"/>
  <c r="AH45" i="12"/>
  <c r="AJ45" i="12" s="1"/>
  <c r="AG45" i="12"/>
  <c r="AI45" i="12" s="1"/>
  <c r="X467" i="12"/>
  <c r="AB467" i="12" s="1"/>
  <c r="W467" i="12"/>
  <c r="AA467" i="12" s="1"/>
  <c r="X83" i="12"/>
  <c r="AB83" i="12" s="1"/>
  <c r="W83" i="12"/>
  <c r="AA83" i="12" s="1"/>
  <c r="R182" i="12"/>
  <c r="R498" i="12"/>
  <c r="AF498" i="12" s="1"/>
  <c r="AG62" i="15"/>
  <c r="AH62" i="15"/>
  <c r="AJ62" i="15" s="1"/>
  <c r="AK443" i="12"/>
  <c r="AM443" i="12" s="1"/>
  <c r="AL443" i="12"/>
  <c r="AH208" i="12"/>
  <c r="AJ208" i="12" s="1"/>
  <c r="AG208" i="12"/>
  <c r="AI208" i="12" s="1"/>
  <c r="X276" i="12"/>
  <c r="AB276" i="12" s="1"/>
  <c r="W276" i="12"/>
  <c r="AA276" i="12" s="1"/>
  <c r="U103" i="12"/>
  <c r="Y103" i="12" s="1"/>
  <c r="V103" i="12"/>
  <c r="Z103" i="12" s="1"/>
  <c r="R483" i="12"/>
  <c r="W65" i="15"/>
  <c r="AA65" i="15" s="1"/>
  <c r="X65" i="15"/>
  <c r="AK18" i="13"/>
  <c r="AM18" i="13" s="1"/>
  <c r="AL18" i="13"/>
  <c r="AN18" i="13" s="1"/>
  <c r="U260" i="12"/>
  <c r="Y260" i="12" s="1"/>
  <c r="V260" i="12"/>
  <c r="Z260" i="12" s="1"/>
  <c r="T371" i="12"/>
  <c r="AD371" i="12" s="1"/>
  <c r="S371" i="12"/>
  <c r="AC371" i="12" s="1"/>
  <c r="V234" i="12"/>
  <c r="Z234" i="12" s="1"/>
  <c r="U234" i="12"/>
  <c r="Y234" i="12" s="1"/>
  <c r="S246" i="12"/>
  <c r="AC246" i="12" s="1"/>
  <c r="T246" i="12"/>
  <c r="AD246" i="12" s="1"/>
  <c r="T252" i="12"/>
  <c r="AD252" i="12" s="1"/>
  <c r="S252" i="12"/>
  <c r="AC252" i="12" s="1"/>
  <c r="AG159" i="16"/>
  <c r="AH159" i="16"/>
  <c r="AJ159" i="16" s="1"/>
  <c r="W88" i="16"/>
  <c r="AA88" i="16" s="1"/>
  <c r="X88" i="16"/>
  <c r="S121" i="12"/>
  <c r="T121" i="12"/>
  <c r="AD121" i="12" s="1"/>
  <c r="AG28" i="12"/>
  <c r="AH28" i="12"/>
  <c r="AJ28" i="12" s="1"/>
  <c r="S374" i="12"/>
  <c r="AC374" i="12" s="1"/>
  <c r="T374" i="12"/>
  <c r="AD374" i="12" s="1"/>
  <c r="R193" i="12"/>
  <c r="AF193" i="12" s="1"/>
  <c r="R89" i="15"/>
  <c r="AK47" i="15"/>
  <c r="AM47" i="15" s="1"/>
  <c r="AL47" i="15"/>
  <c r="AN47" i="15" s="1"/>
  <c r="R20" i="13"/>
  <c r="Q20" i="13" s="1"/>
  <c r="AE20" i="13" s="1"/>
  <c r="R508" i="12"/>
  <c r="R264" i="12"/>
  <c r="AF264" i="12" s="1"/>
  <c r="S478" i="12"/>
  <c r="AC478" i="12" s="1"/>
  <c r="T478" i="12"/>
  <c r="AD478" i="12" s="1"/>
  <c r="U302" i="12"/>
  <c r="Y302" i="12" s="1"/>
  <c r="V302" i="12"/>
  <c r="AG41" i="16"/>
  <c r="AH41" i="16"/>
  <c r="AJ41" i="16" s="1"/>
  <c r="W215" i="16"/>
  <c r="AA215" i="16" s="1"/>
  <c r="X215" i="16"/>
  <c r="AH145" i="16"/>
  <c r="AJ145" i="16" s="1"/>
  <c r="AG145" i="16"/>
  <c r="AI145" i="16" s="1"/>
  <c r="W90" i="16"/>
  <c r="AA90" i="16" s="1"/>
  <c r="X90" i="16"/>
  <c r="S28" i="12"/>
  <c r="AC28" i="12" s="1"/>
  <c r="T28" i="12"/>
  <c r="AD28" i="12" s="1"/>
  <c r="V325" i="12"/>
  <c r="Z325" i="12" s="1"/>
  <c r="U325" i="12"/>
  <c r="Y325" i="12" s="1"/>
  <c r="AG81" i="15"/>
  <c r="AI81" i="15" s="1"/>
  <c r="AH81" i="15"/>
  <c r="AJ81" i="15" s="1"/>
  <c r="X56" i="12"/>
  <c r="AB56" i="12" s="1"/>
  <c r="W56" i="12"/>
  <c r="AA56" i="12" s="1"/>
  <c r="AL150" i="16"/>
  <c r="AN150" i="16" s="1"/>
  <c r="AK150" i="16"/>
  <c r="AM150" i="16" s="1"/>
  <c r="T287" i="12"/>
  <c r="AD287" i="12" s="1"/>
  <c r="S287" i="12"/>
  <c r="AC287" i="12" s="1"/>
  <c r="AK113" i="16"/>
  <c r="AM113" i="16" s="1"/>
  <c r="AL113" i="16"/>
  <c r="AN113" i="16" s="1"/>
  <c r="X120" i="12"/>
  <c r="AB120" i="12" s="1"/>
  <c r="W120" i="12"/>
  <c r="AA120" i="12" s="1"/>
  <c r="V428" i="12"/>
  <c r="U428" i="12"/>
  <c r="Y428" i="12" s="1"/>
  <c r="AL157" i="12"/>
  <c r="AN157" i="12" s="1"/>
  <c r="AK157" i="12"/>
  <c r="AM157" i="12" s="1"/>
  <c r="X36" i="14"/>
  <c r="W36" i="14"/>
  <c r="AA36" i="14" s="1"/>
  <c r="AK22" i="16"/>
  <c r="AM22" i="16" s="1"/>
  <c r="AL22" i="16"/>
  <c r="AN22" i="16" s="1"/>
  <c r="R10" i="15"/>
  <c r="AF10" i="15" s="1"/>
  <c r="AG331" i="12"/>
  <c r="AH331" i="12"/>
  <c r="AJ331" i="12" s="1"/>
  <c r="R356" i="12"/>
  <c r="Q356" i="12" s="1"/>
  <c r="AE356" i="12" s="1"/>
  <c r="W271" i="12"/>
  <c r="AA271" i="12" s="1"/>
  <c r="X271" i="12"/>
  <c r="AB271" i="12" s="1"/>
  <c r="V436" i="12"/>
  <c r="U436" i="12"/>
  <c r="Y436" i="12" s="1"/>
  <c r="R196" i="12"/>
  <c r="AF196" i="12" s="1"/>
  <c r="V366" i="12"/>
  <c r="U366" i="12"/>
  <c r="Y366" i="12" s="1"/>
  <c r="S418" i="12"/>
  <c r="AC418" i="12" s="1"/>
  <c r="T418" i="12"/>
  <c r="AD418" i="12" s="1"/>
  <c r="R153" i="16"/>
  <c r="R8" i="14"/>
  <c r="AL191" i="12"/>
  <c r="AN191" i="12" s="1"/>
  <c r="AK191" i="12"/>
  <c r="AM191" i="12" s="1"/>
  <c r="W435" i="12"/>
  <c r="AA435" i="12" s="1"/>
  <c r="X435" i="12"/>
  <c r="AB435" i="12" s="1"/>
  <c r="U222" i="12"/>
  <c r="Y222" i="12" s="1"/>
  <c r="V222" i="12"/>
  <c r="Z222" i="12" s="1"/>
  <c r="W407" i="12"/>
  <c r="AA407" i="12" s="1"/>
  <c r="X407" i="12"/>
  <c r="AB407" i="12" s="1"/>
  <c r="X362" i="12"/>
  <c r="W362" i="12"/>
  <c r="AA362" i="12" s="1"/>
  <c r="W46" i="16"/>
  <c r="AA46" i="16" s="1"/>
  <c r="X46" i="16"/>
  <c r="AB46" i="16" s="1"/>
  <c r="AK87" i="15"/>
  <c r="AM87" i="15" s="1"/>
  <c r="AL87" i="15"/>
  <c r="AN87" i="15" s="1"/>
  <c r="V451" i="12"/>
  <c r="U451" i="12"/>
  <c r="Y451" i="12" s="1"/>
  <c r="AK386" i="12"/>
  <c r="AM386" i="12" s="1"/>
  <c r="AL386" i="12"/>
  <c r="AN386" i="12" s="1"/>
  <c r="AH136" i="16"/>
  <c r="AJ136" i="16" s="1"/>
  <c r="AG136" i="16"/>
  <c r="AI136" i="16" s="1"/>
  <c r="R30" i="16"/>
  <c r="Q30" i="16" s="1"/>
  <c r="AE30" i="16" s="1"/>
  <c r="R42" i="15"/>
  <c r="Q42" i="15" s="1"/>
  <c r="AE42" i="15" s="1"/>
  <c r="AK97" i="12"/>
  <c r="AM97" i="12" s="1"/>
  <c r="AL97" i="12"/>
  <c r="AN97" i="12" s="1"/>
  <c r="S228" i="12"/>
  <c r="AC228" i="12" s="1"/>
  <c r="T228" i="12"/>
  <c r="AD228" i="12" s="1"/>
  <c r="AH237" i="12"/>
  <c r="AJ237" i="12" s="1"/>
  <c r="AG237" i="12"/>
  <c r="AH130" i="16"/>
  <c r="AJ130" i="16" s="1"/>
  <c r="AG130" i="16"/>
  <c r="AI130" i="16" s="1"/>
  <c r="V280" i="12"/>
  <c r="Z280" i="12" s="1"/>
  <c r="U280" i="12"/>
  <c r="Y280" i="12" s="1"/>
  <c r="AK68" i="15"/>
  <c r="AM68" i="15" s="1"/>
  <c r="AL68" i="15"/>
  <c r="AN68" i="15" s="1"/>
  <c r="R12" i="15"/>
  <c r="Q12" i="15" s="1"/>
  <c r="AE12" i="15" s="1"/>
  <c r="T237" i="12"/>
  <c r="AD237" i="12" s="1"/>
  <c r="S237" i="12"/>
  <c r="AC237" i="12" s="1"/>
  <c r="S139" i="16"/>
  <c r="AC139" i="16" s="1"/>
  <c r="T139" i="16"/>
  <c r="AD139" i="16" s="1"/>
  <c r="V389" i="12"/>
  <c r="Z389" i="12" s="1"/>
  <c r="U389" i="12"/>
  <c r="Y389" i="12" s="1"/>
  <c r="R221" i="16"/>
  <c r="AF221" i="16" s="1"/>
  <c r="W36" i="12"/>
  <c r="AA36" i="12" s="1"/>
  <c r="X36" i="12"/>
  <c r="AB36" i="12" s="1"/>
  <c r="W327" i="12"/>
  <c r="AA327" i="12" s="1"/>
  <c r="X327" i="12"/>
  <c r="AH35" i="15"/>
  <c r="AJ35" i="15" s="1"/>
  <c r="AG35" i="15"/>
  <c r="AL233" i="12"/>
  <c r="AN233" i="12" s="1"/>
  <c r="AK233" i="12"/>
  <c r="AM233" i="12" s="1"/>
  <c r="AH74" i="16"/>
  <c r="AJ74" i="16" s="1"/>
  <c r="AG74" i="16"/>
  <c r="U207" i="16"/>
  <c r="Y207" i="16" s="1"/>
  <c r="V207" i="16"/>
  <c r="Z207" i="16" s="1"/>
  <c r="U198" i="12"/>
  <c r="Y198" i="12" s="1"/>
  <c r="V198" i="12"/>
  <c r="AL214" i="16"/>
  <c r="AN214" i="16" s="1"/>
  <c r="AK214" i="16"/>
  <c r="U252" i="12"/>
  <c r="Y252" i="12" s="1"/>
  <c r="V252" i="12"/>
  <c r="Z252" i="12" s="1"/>
  <c r="AG36" i="12"/>
  <c r="AI36" i="12" s="1"/>
  <c r="AH36" i="12"/>
  <c r="AJ36" i="12" s="1"/>
  <c r="R79" i="12"/>
  <c r="R111" i="16"/>
  <c r="AL78" i="15"/>
  <c r="AK78" i="15"/>
  <c r="AM78" i="15" s="1"/>
  <c r="T61" i="12"/>
  <c r="AD61" i="12" s="1"/>
  <c r="S61" i="12"/>
  <c r="AL245" i="16"/>
  <c r="AK245" i="16"/>
  <c r="AM245" i="16" s="1"/>
  <c r="AH217" i="12"/>
  <c r="AJ217" i="12" s="1"/>
  <c r="AG217" i="12"/>
  <c r="X175" i="12"/>
  <c r="AB175" i="12" s="1"/>
  <c r="W175" i="12"/>
  <c r="AA175" i="12" s="1"/>
  <c r="T29" i="13"/>
  <c r="AD29" i="13" s="1"/>
  <c r="S29" i="13"/>
  <c r="AC29" i="13" s="1"/>
  <c r="V379" i="12"/>
  <c r="Z379" i="12" s="1"/>
  <c r="U379" i="12"/>
  <c r="Y379" i="12" s="1"/>
  <c r="AL362" i="12"/>
  <c r="AN362" i="12" s="1"/>
  <c r="AK362" i="12"/>
  <c r="AM362" i="12" s="1"/>
  <c r="U358" i="12"/>
  <c r="Y358" i="12" s="1"/>
  <c r="V358" i="12"/>
  <c r="U52" i="15"/>
  <c r="Y52" i="15" s="1"/>
  <c r="V52" i="15"/>
  <c r="Z52" i="15" s="1"/>
  <c r="X84" i="16"/>
  <c r="AB84" i="16" s="1"/>
  <c r="W84" i="16"/>
  <c r="AA84" i="16" s="1"/>
  <c r="R154" i="12"/>
  <c r="AF154" i="12" s="1"/>
  <c r="T385" i="12"/>
  <c r="AD385" i="12" s="1"/>
  <c r="S385" i="12"/>
  <c r="AC385" i="12" s="1"/>
  <c r="AL306" i="12"/>
  <c r="AN306" i="12" s="1"/>
  <c r="AK306" i="12"/>
  <c r="AM306" i="12" s="1"/>
  <c r="T113" i="12"/>
  <c r="AD113" i="12" s="1"/>
  <c r="S113" i="12"/>
  <c r="AC113" i="12" s="1"/>
  <c r="S230" i="16"/>
  <c r="T230" i="16"/>
  <c r="AD230" i="16" s="1"/>
  <c r="T9" i="15"/>
  <c r="AD9" i="15" s="1"/>
  <c r="S9" i="15"/>
  <c r="AC9" i="15" s="1"/>
  <c r="AL402" i="12"/>
  <c r="AN402" i="12" s="1"/>
  <c r="AK402" i="12"/>
  <c r="AM402" i="12" s="1"/>
  <c r="U233" i="12"/>
  <c r="Y233" i="12" s="1"/>
  <c r="V233" i="12"/>
  <c r="X47" i="12"/>
  <c r="AB47" i="12" s="1"/>
  <c r="W47" i="12"/>
  <c r="AA47" i="12" s="1"/>
  <c r="AH466" i="12"/>
  <c r="AJ466" i="12" s="1"/>
  <c r="AG466" i="12"/>
  <c r="V482" i="12"/>
  <c r="Z482" i="12" s="1"/>
  <c r="U482" i="12"/>
  <c r="Y482" i="12" s="1"/>
  <c r="V153" i="12"/>
  <c r="U153" i="12"/>
  <c r="Y153" i="12" s="1"/>
  <c r="AG171" i="16"/>
  <c r="AI171" i="16" s="1"/>
  <c r="AH171" i="16"/>
  <c r="AJ171" i="16" s="1"/>
  <c r="AG105" i="12"/>
  <c r="AI105" i="12" s="1"/>
  <c r="AH105" i="12"/>
  <c r="AJ105" i="12" s="1"/>
  <c r="AK363" i="12"/>
  <c r="AM363" i="12" s="1"/>
  <c r="AL363" i="12"/>
  <c r="AN363" i="12" s="1"/>
  <c r="T87" i="12"/>
  <c r="AD87" i="12" s="1"/>
  <c r="S87" i="12"/>
  <c r="U238" i="12"/>
  <c r="Y238" i="12" s="1"/>
  <c r="V238" i="12"/>
  <c r="AK17" i="12"/>
  <c r="AM17" i="12" s="1"/>
  <c r="AL17" i="12"/>
  <c r="AN17" i="12" s="1"/>
  <c r="V43" i="12"/>
  <c r="U43" i="12"/>
  <c r="Y43" i="12" s="1"/>
  <c r="AL114" i="12"/>
  <c r="AN114" i="12" s="1"/>
  <c r="AK114" i="12"/>
  <c r="AM114" i="12" s="1"/>
  <c r="U33" i="13"/>
  <c r="Y33" i="13" s="1"/>
  <c r="V33" i="13"/>
  <c r="Z33" i="13" s="1"/>
  <c r="W86" i="15"/>
  <c r="AA86" i="15" s="1"/>
  <c r="X86" i="15"/>
  <c r="AB86" i="15" s="1"/>
  <c r="AG64" i="12"/>
  <c r="AI64" i="12" s="1"/>
  <c r="AH64" i="12"/>
  <c r="AJ64" i="12" s="1"/>
  <c r="S474" i="12"/>
  <c r="AC474" i="12" s="1"/>
  <c r="T474" i="12"/>
  <c r="AD474" i="12" s="1"/>
  <c r="AK77" i="12"/>
  <c r="AM77" i="12" s="1"/>
  <c r="AL77" i="12"/>
  <c r="AN77" i="12" s="1"/>
  <c r="S195" i="16"/>
  <c r="T195" i="16"/>
  <c r="AD195" i="16" s="1"/>
  <c r="AL339" i="12"/>
  <c r="AN339" i="12" s="1"/>
  <c r="AK339" i="12"/>
  <c r="AM339" i="12" s="1"/>
  <c r="AK256" i="12"/>
  <c r="AM256" i="12" s="1"/>
  <c r="AL256" i="12"/>
  <c r="U12" i="15"/>
  <c r="Y12" i="15" s="1"/>
  <c r="V12" i="15"/>
  <c r="Z12" i="15" s="1"/>
  <c r="X195" i="12"/>
  <c r="AB195" i="12" s="1"/>
  <c r="W195" i="12"/>
  <c r="AA195" i="12" s="1"/>
  <c r="T168" i="16"/>
  <c r="AD168" i="16" s="1"/>
  <c r="S168" i="16"/>
  <c r="AG81" i="16"/>
  <c r="AI81" i="16" s="1"/>
  <c r="AH81" i="16"/>
  <c r="AJ81" i="16" s="1"/>
  <c r="AK309" i="12"/>
  <c r="AM309" i="12" s="1"/>
  <c r="AL309" i="12"/>
  <c r="S476" i="12"/>
  <c r="T476" i="12"/>
  <c r="AD476" i="12" s="1"/>
  <c r="AG12" i="13"/>
  <c r="AI12" i="13" s="1"/>
  <c r="AH12" i="13"/>
  <c r="AJ12" i="13" s="1"/>
  <c r="W116" i="12"/>
  <c r="AA116" i="12" s="1"/>
  <c r="X116" i="12"/>
  <c r="AB116" i="12" s="1"/>
  <c r="AL51" i="15"/>
  <c r="AK51" i="15"/>
  <c r="AM51" i="15" s="1"/>
  <c r="AK60" i="12"/>
  <c r="AM60" i="12" s="1"/>
  <c r="AL60" i="12"/>
  <c r="AN60" i="12" s="1"/>
  <c r="T127" i="16"/>
  <c r="AD127" i="16" s="1"/>
  <c r="S127" i="16"/>
  <c r="AL297" i="12"/>
  <c r="AN297" i="12" s="1"/>
  <c r="AK297" i="12"/>
  <c r="AM297" i="12" s="1"/>
  <c r="X32" i="15"/>
  <c r="AB32" i="15" s="1"/>
  <c r="W32" i="15"/>
  <c r="AA32" i="15" s="1"/>
  <c r="U393" i="12"/>
  <c r="Y393" i="12" s="1"/>
  <c r="V393" i="12"/>
  <c r="R23" i="15"/>
  <c r="R308" i="12"/>
  <c r="R27" i="13"/>
  <c r="AF27" i="13" s="1"/>
  <c r="AK238" i="16"/>
  <c r="AM238" i="16" s="1"/>
  <c r="AL238" i="16"/>
  <c r="AN238" i="16" s="1"/>
  <c r="V93" i="12"/>
  <c r="U93" i="12"/>
  <c r="Y93" i="12" s="1"/>
  <c r="W95" i="12"/>
  <c r="AA95" i="12" s="1"/>
  <c r="X95" i="12"/>
  <c r="AB95" i="12" s="1"/>
  <c r="S52" i="12"/>
  <c r="AC52" i="12" s="1"/>
  <c r="T52" i="12"/>
  <c r="AD52" i="12" s="1"/>
  <c r="U368" i="12"/>
  <c r="Y368" i="12" s="1"/>
  <c r="V368" i="12"/>
  <c r="T11" i="3"/>
  <c r="AD11" i="3" s="1"/>
  <c r="S11" i="3"/>
  <c r="AL43" i="14"/>
  <c r="AK43" i="14"/>
  <c r="AM43" i="14" s="1"/>
  <c r="U9" i="15"/>
  <c r="Y9" i="15" s="1"/>
  <c r="V9" i="15"/>
  <c r="Z9" i="15" s="1"/>
  <c r="W19" i="13"/>
  <c r="AA19" i="13" s="1"/>
  <c r="X19" i="13"/>
  <c r="AB19" i="13" s="1"/>
  <c r="U418" i="12"/>
  <c r="Y418" i="12" s="1"/>
  <c r="V418" i="12"/>
  <c r="X269" i="12"/>
  <c r="AB269" i="12" s="1"/>
  <c r="W269" i="12"/>
  <c r="AA269" i="12" s="1"/>
  <c r="AH176" i="16"/>
  <c r="AJ176" i="16" s="1"/>
  <c r="AG176" i="16"/>
  <c r="AI176" i="16" s="1"/>
  <c r="W123" i="12"/>
  <c r="AA123" i="12" s="1"/>
  <c r="X123" i="12"/>
  <c r="AG97" i="16"/>
  <c r="AH97" i="16"/>
  <c r="AJ97" i="16" s="1"/>
  <c r="R454" i="12"/>
  <c r="AF454" i="12" s="1"/>
  <c r="W48" i="12"/>
  <c r="AA48" i="12" s="1"/>
  <c r="X48" i="12"/>
  <c r="AB48" i="12" s="1"/>
  <c r="AH312" i="12"/>
  <c r="AJ312" i="12" s="1"/>
  <c r="AG312" i="12"/>
  <c r="AI312" i="12" s="1"/>
  <c r="W50" i="15"/>
  <c r="AA50" i="15" s="1"/>
  <c r="X50" i="15"/>
  <c r="AB50" i="15" s="1"/>
  <c r="R409" i="12"/>
  <c r="AF409" i="12" s="1"/>
  <c r="X22" i="14"/>
  <c r="W22" i="14"/>
  <c r="AA22" i="14" s="1"/>
  <c r="S44" i="14"/>
  <c r="AC44" i="14" s="1"/>
  <c r="T44" i="14"/>
  <c r="AD44" i="14" s="1"/>
  <c r="W92" i="16"/>
  <c r="AA92" i="16" s="1"/>
  <c r="X92" i="16"/>
  <c r="AB92" i="16" s="1"/>
  <c r="AH244" i="16"/>
  <c r="AJ244" i="16" s="1"/>
  <c r="AG244" i="16"/>
  <c r="AI244" i="16" s="1"/>
  <c r="T39" i="15"/>
  <c r="AD39" i="15" s="1"/>
  <c r="S39" i="15"/>
  <c r="AC39" i="15" s="1"/>
  <c r="AH508" i="12"/>
  <c r="AJ508" i="12" s="1"/>
  <c r="AG508" i="12"/>
  <c r="R24" i="15"/>
  <c r="R344" i="12"/>
  <c r="AH136" i="12"/>
  <c r="AJ136" i="12" s="1"/>
  <c r="AG136" i="12"/>
  <c r="AG409" i="12"/>
  <c r="AI409" i="12" s="1"/>
  <c r="AH409" i="12"/>
  <c r="AJ409" i="12" s="1"/>
  <c r="S180" i="16"/>
  <c r="T180" i="16"/>
  <c r="AD180" i="16" s="1"/>
  <c r="W300" i="12"/>
  <c r="AA300" i="12" s="1"/>
  <c r="X300" i="12"/>
  <c r="AB300" i="12" s="1"/>
  <c r="AH152" i="16"/>
  <c r="AJ152" i="16" s="1"/>
  <c r="AG152" i="16"/>
  <c r="AL77" i="15"/>
  <c r="AK77" i="15"/>
  <c r="AM77" i="15" s="1"/>
  <c r="T67" i="12"/>
  <c r="AD67" i="12" s="1"/>
  <c r="S67" i="12"/>
  <c r="AC67" i="12" s="1"/>
  <c r="X117" i="12"/>
  <c r="W117" i="12"/>
  <c r="AA117" i="12" s="1"/>
  <c r="AG147" i="12"/>
  <c r="AI147" i="12" s="1"/>
  <c r="AH147" i="12"/>
  <c r="AJ147" i="12" s="1"/>
  <c r="R230" i="12"/>
  <c r="Q230" i="12" s="1"/>
  <c r="AE230" i="12" s="1"/>
  <c r="V16" i="12"/>
  <c r="Z16" i="12" s="1"/>
  <c r="U16" i="12"/>
  <c r="Y16" i="12" s="1"/>
  <c r="AL509" i="12"/>
  <c r="AN509" i="12" s="1"/>
  <c r="AK509" i="12"/>
  <c r="AM509" i="12" s="1"/>
  <c r="R294" i="12"/>
  <c r="W132" i="12"/>
  <c r="AA132" i="12" s="1"/>
  <c r="X132" i="12"/>
  <c r="T293" i="12"/>
  <c r="AD293" i="12" s="1"/>
  <c r="S293" i="12"/>
  <c r="AK91" i="15"/>
  <c r="AM91" i="15" s="1"/>
  <c r="AL91" i="15"/>
  <c r="AN91" i="15" s="1"/>
  <c r="AG26" i="14"/>
  <c r="AI26" i="14" s="1"/>
  <c r="AH26" i="14"/>
  <c r="AJ26" i="14" s="1"/>
  <c r="AG287" i="12"/>
  <c r="AI287" i="12" s="1"/>
  <c r="AH287" i="12"/>
  <c r="AJ287" i="12" s="1"/>
  <c r="X38" i="12"/>
  <c r="AB38" i="12" s="1"/>
  <c r="W38" i="12"/>
  <c r="AA38" i="12" s="1"/>
  <c r="AL42" i="16"/>
  <c r="AN42" i="16" s="1"/>
  <c r="AK42" i="16"/>
  <c r="AM42" i="16" s="1"/>
  <c r="AG165" i="12"/>
  <c r="AH165" i="12"/>
  <c r="AJ165" i="12" s="1"/>
  <c r="AK153" i="12"/>
  <c r="AM153" i="12" s="1"/>
  <c r="AL153" i="12"/>
  <c r="AN153" i="12" s="1"/>
  <c r="W48" i="15"/>
  <c r="AA48" i="15" s="1"/>
  <c r="X48" i="15"/>
  <c r="AB48" i="15" s="1"/>
  <c r="S389" i="12"/>
  <c r="AC389" i="12" s="1"/>
  <c r="T389" i="12"/>
  <c r="AD389" i="12" s="1"/>
  <c r="AG341" i="12"/>
  <c r="AI341" i="12" s="1"/>
  <c r="AH341" i="12"/>
  <c r="AJ341" i="12" s="1"/>
  <c r="S43" i="16"/>
  <c r="AC43" i="16" s="1"/>
  <c r="T43" i="16"/>
  <c r="AD43" i="16" s="1"/>
  <c r="AK119" i="12"/>
  <c r="AM119" i="12" s="1"/>
  <c r="AL119" i="12"/>
  <c r="AH442" i="12"/>
  <c r="AJ442" i="12" s="1"/>
  <c r="AG442" i="12"/>
  <c r="AK233" i="16"/>
  <c r="AM233" i="16" s="1"/>
  <c r="AL233" i="16"/>
  <c r="AN233" i="16" s="1"/>
  <c r="U15" i="14"/>
  <c r="Y15" i="14" s="1"/>
  <c r="V15" i="14"/>
  <c r="Z15" i="14" s="1"/>
  <c r="U65" i="12"/>
  <c r="Y65" i="12" s="1"/>
  <c r="V65" i="12"/>
  <c r="AL475" i="12"/>
  <c r="AN475" i="12" s="1"/>
  <c r="AK475" i="12"/>
  <c r="AM475" i="12" s="1"/>
  <c r="V278" i="12"/>
  <c r="U278" i="12"/>
  <c r="Y278" i="12" s="1"/>
  <c r="X438" i="12"/>
  <c r="W438" i="12"/>
  <c r="AA438" i="12" s="1"/>
  <c r="AH347" i="12"/>
  <c r="AJ347" i="12" s="1"/>
  <c r="AG347" i="12"/>
  <c r="AI347" i="12" s="1"/>
  <c r="R478" i="12"/>
  <c r="Q478" i="12" s="1"/>
  <c r="AE478" i="12" s="1"/>
  <c r="U12" i="13"/>
  <c r="Y12" i="13" s="1"/>
  <c r="V12" i="13"/>
  <c r="Z12" i="13" s="1"/>
  <c r="AL177" i="12"/>
  <c r="AN177" i="12" s="1"/>
  <c r="AK177" i="12"/>
  <c r="AM177" i="12" s="1"/>
  <c r="AG219" i="16"/>
  <c r="AI219" i="16" s="1"/>
  <c r="AH219" i="16"/>
  <c r="AJ219" i="16" s="1"/>
  <c r="AL495" i="12"/>
  <c r="AN495" i="12" s="1"/>
  <c r="AK495" i="12"/>
  <c r="AM495" i="12" s="1"/>
  <c r="X100" i="12"/>
  <c r="AB100" i="12" s="1"/>
  <c r="W100" i="12"/>
  <c r="AA100" i="12" s="1"/>
  <c r="R47" i="16"/>
  <c r="Q47" i="16" s="1"/>
  <c r="AE47" i="16" s="1"/>
  <c r="X458" i="12"/>
  <c r="W458" i="12"/>
  <c r="AA458" i="12" s="1"/>
  <c r="T17" i="14"/>
  <c r="AD17" i="14" s="1"/>
  <c r="S17" i="14"/>
  <c r="AC17" i="14" s="1"/>
  <c r="W150" i="16"/>
  <c r="AA150" i="16" s="1"/>
  <c r="X150" i="16"/>
  <c r="AB150" i="16" s="1"/>
  <c r="R82" i="15"/>
  <c r="S206" i="16"/>
  <c r="T206" i="16"/>
  <c r="AD206" i="16" s="1"/>
  <c r="R207" i="16"/>
  <c r="AL137" i="16"/>
  <c r="AN137" i="16" s="1"/>
  <c r="AK137" i="16"/>
  <c r="AM137" i="16" s="1"/>
  <c r="X55" i="12"/>
  <c r="AB55" i="12" s="1"/>
  <c r="W55" i="12"/>
  <c r="AA55" i="12" s="1"/>
  <c r="AL507" i="12"/>
  <c r="AK507" i="12"/>
  <c r="AM507" i="12" s="1"/>
  <c r="X164" i="16"/>
  <c r="W164" i="16"/>
  <c r="AA164" i="16" s="1"/>
  <c r="U136" i="12"/>
  <c r="Y136" i="12" s="1"/>
  <c r="V136" i="12"/>
  <c r="U146" i="16"/>
  <c r="Y146" i="16" s="1"/>
  <c r="V146" i="16"/>
  <c r="Z146" i="16" s="1"/>
  <c r="W186" i="12"/>
  <c r="AA186" i="12" s="1"/>
  <c r="X186" i="12"/>
  <c r="T114" i="16"/>
  <c r="AD114" i="16" s="1"/>
  <c r="S114" i="16"/>
  <c r="AC114" i="16" s="1"/>
  <c r="V216" i="12"/>
  <c r="Z216" i="12" s="1"/>
  <c r="U216" i="12"/>
  <c r="Y216" i="12" s="1"/>
  <c r="V53" i="16"/>
  <c r="U53" i="16"/>
  <c r="Y53" i="16" s="1"/>
  <c r="AG127" i="12"/>
  <c r="AI127" i="12" s="1"/>
  <c r="AH127" i="12"/>
  <c r="AJ127" i="12" s="1"/>
  <c r="S434" i="12"/>
  <c r="T434" i="12"/>
  <c r="AD434" i="12" s="1"/>
  <c r="AK72" i="12"/>
  <c r="AM72" i="12" s="1"/>
  <c r="AL72" i="12"/>
  <c r="AN72" i="12" s="1"/>
  <c r="AK372" i="12"/>
  <c r="AM372" i="12" s="1"/>
  <c r="AL372" i="12"/>
  <c r="AN372" i="12" s="1"/>
  <c r="AL175" i="16"/>
  <c r="AN175" i="16" s="1"/>
  <c r="AK175" i="16"/>
  <c r="AM175" i="16" s="1"/>
  <c r="T79" i="15"/>
  <c r="AD79" i="15" s="1"/>
  <c r="S79" i="15"/>
  <c r="AC79" i="15" s="1"/>
  <c r="T225" i="12"/>
  <c r="AD225" i="12" s="1"/>
  <c r="S225" i="12"/>
  <c r="AH385" i="12"/>
  <c r="AJ385" i="12" s="1"/>
  <c r="AG385" i="12"/>
  <c r="AI385" i="12" s="1"/>
  <c r="S72" i="16"/>
  <c r="AC72" i="16" s="1"/>
  <c r="T72" i="16"/>
  <c r="AD72" i="16" s="1"/>
  <c r="AL155" i="12"/>
  <c r="AN155" i="12" s="1"/>
  <c r="AK155" i="12"/>
  <c r="AM155" i="12" s="1"/>
  <c r="AG84" i="16"/>
  <c r="AI84" i="16" s="1"/>
  <c r="AH84" i="16"/>
  <c r="AJ84" i="16" s="1"/>
  <c r="X7" i="13"/>
  <c r="W7" i="13"/>
  <c r="AA7" i="13" s="1"/>
  <c r="AG74" i="12"/>
  <c r="AI74" i="12" s="1"/>
  <c r="AH74" i="12"/>
  <c r="AJ74" i="12" s="1"/>
  <c r="S333" i="12"/>
  <c r="AC333" i="12" s="1"/>
  <c r="T333" i="12"/>
  <c r="AD333" i="12" s="1"/>
  <c r="T459" i="12"/>
  <c r="AD459" i="12" s="1"/>
  <c r="S459" i="12"/>
  <c r="AC459" i="12" s="1"/>
  <c r="R450" i="12"/>
  <c r="T177" i="12"/>
  <c r="AD177" i="12" s="1"/>
  <c r="S177" i="12"/>
  <c r="AC177" i="12" s="1"/>
  <c r="T292" i="12"/>
  <c r="AD292" i="12" s="1"/>
  <c r="S292" i="12"/>
  <c r="U304" i="12"/>
  <c r="Y304" i="12" s="1"/>
  <c r="V304" i="12"/>
  <c r="R33" i="14"/>
  <c r="AL489" i="12"/>
  <c r="AN489" i="12" s="1"/>
  <c r="AK489" i="12"/>
  <c r="AM489" i="12" s="1"/>
  <c r="AH103" i="12"/>
  <c r="AJ103" i="12" s="1"/>
  <c r="AG103" i="12"/>
  <c r="AI103" i="12" s="1"/>
  <c r="R176" i="12"/>
  <c r="AL123" i="12"/>
  <c r="AK123" i="12"/>
  <c r="AM123" i="12" s="1"/>
  <c r="AL50" i="15"/>
  <c r="AN50" i="15" s="1"/>
  <c r="AK50" i="15"/>
  <c r="AM50" i="15" s="1"/>
  <c r="W284" i="12"/>
  <c r="AA284" i="12" s="1"/>
  <c r="X284" i="12"/>
  <c r="AB284" i="12" s="1"/>
  <c r="S40" i="14"/>
  <c r="AC40" i="14" s="1"/>
  <c r="T40" i="14"/>
  <c r="AD40" i="14" s="1"/>
  <c r="S187" i="16"/>
  <c r="AC187" i="16" s="1"/>
  <c r="T187" i="16"/>
  <c r="AD187" i="16" s="1"/>
  <c r="R56" i="15"/>
  <c r="AF56" i="15" s="1"/>
  <c r="U346" i="12"/>
  <c r="Y346" i="12" s="1"/>
  <c r="V346" i="12"/>
  <c r="Z346" i="12" s="1"/>
  <c r="R372" i="12"/>
  <c r="Q372" i="12" s="1"/>
  <c r="AE372" i="12" s="1"/>
  <c r="AH117" i="16"/>
  <c r="AJ117" i="16" s="1"/>
  <c r="AG117" i="16"/>
  <c r="W476" i="12"/>
  <c r="AA476" i="12" s="1"/>
  <c r="X476" i="12"/>
  <c r="AK110" i="12"/>
  <c r="AM110" i="12" s="1"/>
  <c r="AL110" i="12"/>
  <c r="AL503" i="12"/>
  <c r="AN503" i="12" s="1"/>
  <c r="AK503" i="12"/>
  <c r="AM503" i="12" s="1"/>
  <c r="W86" i="12"/>
  <c r="AA86" i="12" s="1"/>
  <c r="X86" i="12"/>
  <c r="AB86" i="12" s="1"/>
  <c r="AK27" i="16"/>
  <c r="AM27" i="16" s="1"/>
  <c r="AL27" i="16"/>
  <c r="U152" i="16"/>
  <c r="Y152" i="16" s="1"/>
  <c r="V152" i="16"/>
  <c r="AK148" i="12"/>
  <c r="AM148" i="12" s="1"/>
  <c r="AL148" i="12"/>
  <c r="AN148" i="12" s="1"/>
  <c r="R75" i="15"/>
  <c r="AF75" i="15" s="1"/>
  <c r="V235" i="12"/>
  <c r="U235" i="12"/>
  <c r="Y235" i="12" s="1"/>
  <c r="R201" i="16"/>
  <c r="Q201" i="16" s="1"/>
  <c r="R341" i="12"/>
  <c r="S167" i="12"/>
  <c r="T167" i="12"/>
  <c r="AD167" i="12" s="1"/>
  <c r="T54" i="15"/>
  <c r="AD54" i="15" s="1"/>
  <c r="S54" i="15"/>
  <c r="AK278" i="12"/>
  <c r="AM278" i="12" s="1"/>
  <c r="AL278" i="12"/>
  <c r="AN278" i="12" s="1"/>
  <c r="AL24" i="12"/>
  <c r="AN24" i="12" s="1"/>
  <c r="AK24" i="12"/>
  <c r="AM24" i="12" s="1"/>
  <c r="R21" i="14"/>
  <c r="AF21" i="14" s="1"/>
  <c r="R64" i="12"/>
  <c r="Q64" i="12" s="1"/>
  <c r="AE64" i="12" s="1"/>
  <c r="U208" i="12"/>
  <c r="Y208" i="12" s="1"/>
  <c r="V208" i="12"/>
  <c r="Z208" i="12" s="1"/>
  <c r="T165" i="12"/>
  <c r="AD165" i="12" s="1"/>
  <c r="S165" i="12"/>
  <c r="AC165" i="12" s="1"/>
  <c r="W356" i="12"/>
  <c r="AA356" i="12" s="1"/>
  <c r="X356" i="12"/>
  <c r="AL102" i="15"/>
  <c r="AK102" i="15"/>
  <c r="AM102" i="15" s="1"/>
  <c r="AK467" i="12"/>
  <c r="AM467" i="12" s="1"/>
  <c r="AL467" i="12"/>
  <c r="AN467" i="12" s="1"/>
  <c r="U483" i="12"/>
  <c r="Y483" i="12" s="1"/>
  <c r="V483" i="12"/>
  <c r="AL173" i="12"/>
  <c r="AN173" i="12" s="1"/>
  <c r="AK173" i="12"/>
  <c r="AM173" i="12" s="1"/>
  <c r="AG226" i="12"/>
  <c r="AH226" i="12"/>
  <c r="AJ226" i="12" s="1"/>
  <c r="R38" i="14"/>
  <c r="AF38" i="14" s="1"/>
  <c r="X302" i="12"/>
  <c r="W302" i="12"/>
  <c r="AA302" i="12" s="1"/>
  <c r="S83" i="12"/>
  <c r="T83" i="12"/>
  <c r="AD83" i="12" s="1"/>
  <c r="S310" i="12"/>
  <c r="AC310" i="12" s="1"/>
  <c r="T310" i="12"/>
  <c r="AD310" i="12" s="1"/>
  <c r="T460" i="12"/>
  <c r="AD460" i="12" s="1"/>
  <c r="S460" i="12"/>
  <c r="AC460" i="12" s="1"/>
  <c r="R35" i="13"/>
  <c r="T17" i="13"/>
  <c r="S17" i="13"/>
  <c r="AC17" i="13" s="1"/>
  <c r="T136" i="12"/>
  <c r="AD136" i="12" s="1"/>
  <c r="S136" i="12"/>
  <c r="W88" i="15"/>
  <c r="AA88" i="15" s="1"/>
  <c r="X88" i="15"/>
  <c r="AB88" i="15" s="1"/>
  <c r="V132" i="16"/>
  <c r="Z132" i="16" s="1"/>
  <c r="U132" i="16"/>
  <c r="Y132" i="16" s="1"/>
  <c r="U261" i="12"/>
  <c r="Y261" i="12" s="1"/>
  <c r="V261" i="12"/>
  <c r="Z261" i="12" s="1"/>
  <c r="U58" i="15"/>
  <c r="Y58" i="15" s="1"/>
  <c r="V58" i="15"/>
  <c r="S376" i="12"/>
  <c r="AC376" i="12" s="1"/>
  <c r="T376" i="12"/>
  <c r="AD376" i="12" s="1"/>
  <c r="R325" i="12"/>
  <c r="AF325" i="12" s="1"/>
  <c r="AG50" i="12"/>
  <c r="AI50" i="12" s="1"/>
  <c r="AH50" i="12"/>
  <c r="AJ50" i="12" s="1"/>
  <c r="W231" i="12"/>
  <c r="AA231" i="12" s="1"/>
  <c r="X231" i="12"/>
  <c r="X83" i="15"/>
  <c r="AB83" i="15" s="1"/>
  <c r="W83" i="15"/>
  <c r="AA83" i="15" s="1"/>
  <c r="R209" i="12"/>
  <c r="T313" i="12"/>
  <c r="AD313" i="12" s="1"/>
  <c r="S313" i="12"/>
  <c r="AH59" i="12"/>
  <c r="AJ59" i="12" s="1"/>
  <c r="AG59" i="12"/>
  <c r="AL25" i="15"/>
  <c r="AN25" i="15" s="1"/>
  <c r="AK25" i="15"/>
  <c r="AM25" i="15" s="1"/>
  <c r="AH497" i="12"/>
  <c r="AJ497" i="12" s="1"/>
  <c r="AG497" i="12"/>
  <c r="AG339" i="12"/>
  <c r="AI339" i="12" s="1"/>
  <c r="AH339" i="12"/>
  <c r="AJ339" i="12" s="1"/>
  <c r="AG477" i="12"/>
  <c r="AI477" i="12" s="1"/>
  <c r="AH477" i="12"/>
  <c r="AJ477" i="12" s="1"/>
  <c r="AL301" i="12"/>
  <c r="AN301" i="12" s="1"/>
  <c r="AK301" i="12"/>
  <c r="AM301" i="12" s="1"/>
  <c r="T45" i="15"/>
  <c r="AD45" i="15" s="1"/>
  <c r="S45" i="15"/>
  <c r="AC45" i="15" s="1"/>
  <c r="AH33" i="12"/>
  <c r="AJ33" i="12" s="1"/>
  <c r="AG33" i="12"/>
  <c r="AI33" i="12" s="1"/>
  <c r="R227" i="16"/>
  <c r="Q227" i="16" s="1"/>
  <c r="AE227" i="16" s="1"/>
  <c r="AH205" i="16"/>
  <c r="AJ205" i="16" s="1"/>
  <c r="AG205" i="16"/>
  <c r="AI205" i="16" s="1"/>
  <c r="W291" i="12"/>
  <c r="AA291" i="12" s="1"/>
  <c r="X291" i="12"/>
  <c r="AL158" i="12"/>
  <c r="AN158" i="12" s="1"/>
  <c r="AK158" i="12"/>
  <c r="AM158" i="12" s="1"/>
  <c r="R89" i="12"/>
  <c r="Q89" i="12" s="1"/>
  <c r="AE89" i="12" s="1"/>
  <c r="S419" i="12"/>
  <c r="T419" i="12"/>
  <c r="AD419" i="12" s="1"/>
  <c r="AL286" i="12"/>
  <c r="AN286" i="12" s="1"/>
  <c r="AK286" i="12"/>
  <c r="AM286" i="12" s="1"/>
  <c r="AG388" i="12"/>
  <c r="AH388" i="12"/>
  <c r="AJ388" i="12" s="1"/>
  <c r="X371" i="12"/>
  <c r="AB371" i="12" s="1"/>
  <c r="W371" i="12"/>
  <c r="AA371" i="12" s="1"/>
  <c r="T297" i="12"/>
  <c r="AD297" i="12" s="1"/>
  <c r="S297" i="12"/>
  <c r="T364" i="12"/>
  <c r="AD364" i="12" s="1"/>
  <c r="S364" i="12"/>
  <c r="AC364" i="12" s="1"/>
  <c r="AL290" i="12"/>
  <c r="AN290" i="12" s="1"/>
  <c r="AK290" i="12"/>
  <c r="AM290" i="12" s="1"/>
  <c r="AK389" i="12"/>
  <c r="AM389" i="12" s="1"/>
  <c r="AL389" i="12"/>
  <c r="AN389" i="12" s="1"/>
  <c r="R32" i="14"/>
  <c r="Q32" i="14" s="1"/>
  <c r="AE32" i="14" s="1"/>
  <c r="R206" i="12"/>
  <c r="Q206" i="12" s="1"/>
  <c r="X73" i="12"/>
  <c r="W73" i="12"/>
  <c r="AA73" i="12" s="1"/>
  <c r="S181" i="16"/>
  <c r="T181" i="16"/>
  <c r="AD181" i="16" s="1"/>
  <c r="R242" i="12"/>
  <c r="AG484" i="12"/>
  <c r="AI484" i="12" s="1"/>
  <c r="AH484" i="12"/>
  <c r="AJ484" i="12" s="1"/>
  <c r="W310" i="12"/>
  <c r="AA310" i="12" s="1"/>
  <c r="X310" i="12"/>
  <c r="AB310" i="12" s="1"/>
  <c r="R248" i="16"/>
  <c r="Q248" i="16" s="1"/>
  <c r="T73" i="12"/>
  <c r="AD73" i="12" s="1"/>
  <c r="S73" i="12"/>
  <c r="AC73" i="12" s="1"/>
  <c r="S337" i="12"/>
  <c r="T337" i="12"/>
  <c r="AD337" i="12" s="1"/>
  <c r="V104" i="15"/>
  <c r="Z104" i="15" s="1"/>
  <c r="U104" i="15"/>
  <c r="Y104" i="15" s="1"/>
  <c r="AL40" i="12"/>
  <c r="AN40" i="12" s="1"/>
  <c r="AK40" i="12"/>
  <c r="T245" i="12"/>
  <c r="AD245" i="12" s="1"/>
  <c r="S245" i="12"/>
  <c r="AC245" i="12" s="1"/>
  <c r="AH139" i="12"/>
  <c r="AJ139" i="12" s="1"/>
  <c r="AG139" i="12"/>
  <c r="AI139" i="12" s="1"/>
  <c r="X262" i="12"/>
  <c r="AB262" i="12" s="1"/>
  <c r="W262" i="12"/>
  <c r="AA262" i="12" s="1"/>
  <c r="W103" i="16"/>
  <c r="AA103" i="16" s="1"/>
  <c r="X103" i="16"/>
  <c r="AB103" i="16" s="1"/>
  <c r="X92" i="15"/>
  <c r="AB92" i="15" s="1"/>
  <c r="W92" i="15"/>
  <c r="AA92" i="15" s="1"/>
  <c r="AG83" i="15"/>
  <c r="AH83" i="15"/>
  <c r="AJ83" i="15" s="1"/>
  <c r="AK416" i="12"/>
  <c r="AM416" i="12" s="1"/>
  <c r="AL416" i="12"/>
  <c r="AN416" i="12" s="1"/>
  <c r="AK76" i="16"/>
  <c r="AM76" i="16" s="1"/>
  <c r="AL76" i="16"/>
  <c r="AN76" i="16" s="1"/>
  <c r="AG417" i="12"/>
  <c r="AI417" i="12" s="1"/>
  <c r="AH417" i="12"/>
  <c r="AJ417" i="12" s="1"/>
  <c r="W33" i="14"/>
  <c r="AA33" i="14" s="1"/>
  <c r="X33" i="14"/>
  <c r="AK7" i="12"/>
  <c r="AM7" i="12" s="1"/>
  <c r="AL7" i="12"/>
  <c r="AN7" i="12" s="1"/>
  <c r="AL56" i="15"/>
  <c r="AN56" i="15" s="1"/>
  <c r="AK56" i="15"/>
  <c r="AM56" i="15" s="1"/>
  <c r="X455" i="12"/>
  <c r="AB455" i="12" s="1"/>
  <c r="W455" i="12"/>
  <c r="AA455" i="12" s="1"/>
  <c r="U70" i="15"/>
  <c r="Y70" i="15" s="1"/>
  <c r="V70" i="15"/>
  <c r="Z70" i="15" s="1"/>
  <c r="X431" i="12"/>
  <c r="AB431" i="12" s="1"/>
  <c r="W431" i="12"/>
  <c r="AA431" i="12" s="1"/>
  <c r="V26" i="14"/>
  <c r="Z26" i="14" s="1"/>
  <c r="U26" i="14"/>
  <c r="Y26" i="14" s="1"/>
  <c r="R60" i="16"/>
  <c r="Q60" i="16" s="1"/>
  <c r="AE60" i="16" s="1"/>
  <c r="AL240" i="16"/>
  <c r="AN240" i="16" s="1"/>
  <c r="AK240" i="16"/>
  <c r="T299" i="12"/>
  <c r="AD299" i="12" s="1"/>
  <c r="S299" i="12"/>
  <c r="AC299" i="12" s="1"/>
  <c r="AH397" i="12"/>
  <c r="AJ397" i="12" s="1"/>
  <c r="AG397" i="12"/>
  <c r="AG123" i="16"/>
  <c r="AH123" i="16"/>
  <c r="AJ123" i="16" s="1"/>
  <c r="AL80" i="15"/>
  <c r="AN80" i="15" s="1"/>
  <c r="AK80" i="15"/>
  <c r="AM80" i="15" s="1"/>
  <c r="X19" i="12"/>
  <c r="AB19" i="12" s="1"/>
  <c r="W19" i="12"/>
  <c r="AA19" i="12" s="1"/>
  <c r="V19" i="12"/>
  <c r="Z19" i="12" s="1"/>
  <c r="U19" i="12"/>
  <c r="Y19" i="12" s="1"/>
  <c r="AH89" i="15"/>
  <c r="AJ89" i="15" s="1"/>
  <c r="AG89" i="15"/>
  <c r="AG57" i="16"/>
  <c r="AH57" i="16"/>
  <c r="AJ57" i="16" s="1"/>
  <c r="S284" i="12"/>
  <c r="T284" i="12"/>
  <c r="AD284" i="12" s="1"/>
  <c r="AK64" i="16"/>
  <c r="AM64" i="16" s="1"/>
  <c r="AL64" i="16"/>
  <c r="AN64" i="16" s="1"/>
  <c r="AK376" i="12"/>
  <c r="AM376" i="12" s="1"/>
  <c r="AL376" i="12"/>
  <c r="AN376" i="12" s="1"/>
  <c r="R235" i="12"/>
  <c r="AG480" i="12"/>
  <c r="AI480" i="12" s="1"/>
  <c r="AH480" i="12"/>
  <c r="AJ480" i="12" s="1"/>
  <c r="T253" i="12"/>
  <c r="AD253" i="12" s="1"/>
  <c r="S253" i="12"/>
  <c r="AC253" i="12" s="1"/>
  <c r="W106" i="15"/>
  <c r="AA106" i="15" s="1"/>
  <c r="X106" i="15"/>
  <c r="AL24" i="15"/>
  <c r="AK24" i="15"/>
  <c r="AM24" i="15" s="1"/>
  <c r="T197" i="16"/>
  <c r="AD197" i="16" s="1"/>
  <c r="S197" i="16"/>
  <c r="X511" i="12"/>
  <c r="AB511" i="12" s="1"/>
  <c r="W511" i="12"/>
  <c r="AA511" i="12" s="1"/>
  <c r="R455" i="12"/>
  <c r="Q455" i="12" s="1"/>
  <c r="AG227" i="12"/>
  <c r="AI227" i="12" s="1"/>
  <c r="AH227" i="12"/>
  <c r="AJ227" i="12" s="1"/>
  <c r="X24" i="12"/>
  <c r="W24" i="12"/>
  <c r="AA24" i="12" s="1"/>
  <c r="X11" i="14"/>
  <c r="W11" i="14"/>
  <c r="AA11" i="14" s="1"/>
  <c r="AH153" i="12"/>
  <c r="AJ153" i="12" s="1"/>
  <c r="AG153" i="12"/>
  <c r="AK487" i="12"/>
  <c r="AM487" i="12" s="1"/>
  <c r="AL487" i="12"/>
  <c r="AN487" i="12" s="1"/>
  <c r="U197" i="12"/>
  <c r="Y197" i="12" s="1"/>
  <c r="V197" i="12"/>
  <c r="AH203" i="12"/>
  <c r="AJ203" i="12" s="1"/>
  <c r="AG203" i="12"/>
  <c r="X205" i="16"/>
  <c r="AB205" i="16" s="1"/>
  <c r="W205" i="16"/>
  <c r="AA205" i="16" s="1"/>
  <c r="AH61" i="12"/>
  <c r="AJ61" i="12" s="1"/>
  <c r="AG61" i="12"/>
  <c r="R314" i="12"/>
  <c r="R448" i="12"/>
  <c r="Q448" i="12" s="1"/>
  <c r="AE448" i="12" s="1"/>
  <c r="AH468" i="12"/>
  <c r="AJ468" i="12" s="1"/>
  <c r="AG468" i="12"/>
  <c r="X171" i="12"/>
  <c r="W171" i="12"/>
  <c r="AA171" i="12" s="1"/>
  <c r="AG454" i="12"/>
  <c r="AI454" i="12" s="1"/>
  <c r="AH454" i="12"/>
  <c r="AJ454" i="12" s="1"/>
  <c r="W40" i="14"/>
  <c r="AA40" i="14" s="1"/>
  <c r="X40" i="14"/>
  <c r="AB40" i="14" s="1"/>
  <c r="AH51" i="15"/>
  <c r="AJ51" i="15" s="1"/>
  <c r="AG51" i="15"/>
  <c r="AI51" i="15" s="1"/>
  <c r="AG231" i="16"/>
  <c r="AI231" i="16" s="1"/>
  <c r="AH231" i="16"/>
  <c r="AJ231" i="16" s="1"/>
  <c r="R318" i="12"/>
  <c r="T229" i="16"/>
  <c r="AD229" i="16" s="1"/>
  <c r="S229" i="16"/>
  <c r="U46" i="12"/>
  <c r="Y46" i="12" s="1"/>
  <c r="V46" i="12"/>
  <c r="Z46" i="12" s="1"/>
  <c r="W234" i="12"/>
  <c r="AA234" i="12" s="1"/>
  <c r="X234" i="12"/>
  <c r="AB234" i="12" s="1"/>
  <c r="V13" i="12"/>
  <c r="Z13" i="12" s="1"/>
  <c r="U13" i="12"/>
  <c r="Y13" i="12" s="1"/>
  <c r="U272" i="12"/>
  <c r="Y272" i="12" s="1"/>
  <c r="V272" i="12"/>
  <c r="R51" i="15"/>
  <c r="T76" i="16"/>
  <c r="AD76" i="16" s="1"/>
  <c r="S76" i="16"/>
  <c r="AC76" i="16" s="1"/>
  <c r="T200" i="16"/>
  <c r="AD200" i="16" s="1"/>
  <c r="S200" i="16"/>
  <c r="AC200" i="16" s="1"/>
  <c r="W24" i="15"/>
  <c r="AA24" i="15" s="1"/>
  <c r="X24" i="15"/>
  <c r="R507" i="12"/>
  <c r="AL206" i="12"/>
  <c r="AK206" i="12"/>
  <c r="AM206" i="12" s="1"/>
  <c r="R368" i="12"/>
  <c r="T401" i="12"/>
  <c r="AD401" i="12" s="1"/>
  <c r="S401" i="12"/>
  <c r="AL488" i="12"/>
  <c r="AN488" i="12" s="1"/>
  <c r="AK488" i="12"/>
  <c r="AM488" i="12" s="1"/>
  <c r="T379" i="12"/>
  <c r="AD379" i="12" s="1"/>
  <c r="S379" i="12"/>
  <c r="AC379" i="12" s="1"/>
  <c r="U89" i="15"/>
  <c r="Y89" i="15" s="1"/>
  <c r="V89" i="15"/>
  <c r="S494" i="12"/>
  <c r="AC494" i="12" s="1"/>
  <c r="T494" i="12"/>
  <c r="AD494" i="12" s="1"/>
  <c r="X105" i="12"/>
  <c r="AB105" i="12" s="1"/>
  <c r="W105" i="12"/>
  <c r="AA105" i="12" s="1"/>
  <c r="W45" i="16"/>
  <c r="AA45" i="16" s="1"/>
  <c r="X45" i="16"/>
  <c r="AB45" i="16" s="1"/>
  <c r="S288" i="12"/>
  <c r="AC288" i="12" s="1"/>
  <c r="T288" i="12"/>
  <c r="AD288" i="12" s="1"/>
  <c r="AG16" i="12"/>
  <c r="AI16" i="12" s="1"/>
  <c r="AH16" i="12"/>
  <c r="AJ16" i="12" s="1"/>
  <c r="W509" i="12"/>
  <c r="AA509" i="12" s="1"/>
  <c r="X509" i="12"/>
  <c r="AB509" i="12" s="1"/>
  <c r="T229" i="12"/>
  <c r="AD229" i="12" s="1"/>
  <c r="S229" i="12"/>
  <c r="AC229" i="12" s="1"/>
  <c r="AH491" i="12"/>
  <c r="AJ491" i="12" s="1"/>
  <c r="AG491" i="12"/>
  <c r="AK9" i="14"/>
  <c r="AM9" i="14" s="1"/>
  <c r="AL9" i="14"/>
  <c r="AN9" i="14" s="1"/>
  <c r="R71" i="16"/>
  <c r="AF71" i="16" s="1"/>
  <c r="X82" i="15"/>
  <c r="W82" i="15"/>
  <c r="AA82" i="15" s="1"/>
  <c r="AL105" i="12"/>
  <c r="AN105" i="12" s="1"/>
  <c r="AK105" i="12"/>
  <c r="AH164" i="12"/>
  <c r="AJ164" i="12" s="1"/>
  <c r="AG164" i="12"/>
  <c r="AI164" i="12" s="1"/>
  <c r="U394" i="12"/>
  <c r="Y394" i="12" s="1"/>
  <c r="V394" i="12"/>
  <c r="Z394" i="12" s="1"/>
  <c r="U256" i="12"/>
  <c r="Y256" i="12" s="1"/>
  <c r="V256" i="12"/>
  <c r="S87" i="16"/>
  <c r="T87" i="16"/>
  <c r="AD87" i="16" s="1"/>
  <c r="AK26" i="13"/>
  <c r="AM26" i="13" s="1"/>
  <c r="AL26" i="13"/>
  <c r="AN26" i="13" s="1"/>
  <c r="W68" i="16"/>
  <c r="AA68" i="16" s="1"/>
  <c r="X68" i="16"/>
  <c r="AB68" i="16" s="1"/>
  <c r="AL129" i="12"/>
  <c r="AN129" i="12" s="1"/>
  <c r="AK129" i="12"/>
  <c r="AM129" i="12" s="1"/>
  <c r="AL279" i="12"/>
  <c r="AN279" i="12" s="1"/>
  <c r="AK279" i="12"/>
  <c r="AM279" i="12" s="1"/>
  <c r="AK215" i="16"/>
  <c r="AM215" i="16" s="1"/>
  <c r="AL215" i="16"/>
  <c r="AN215" i="16" s="1"/>
  <c r="T366" i="12"/>
  <c r="AD366" i="12" s="1"/>
  <c r="S366" i="12"/>
  <c r="AC366" i="12" s="1"/>
  <c r="V175" i="12"/>
  <c r="Z175" i="12" s="1"/>
  <c r="U175" i="12"/>
  <c r="Y175" i="12" s="1"/>
  <c r="S179" i="16"/>
  <c r="AC179" i="16" s="1"/>
  <c r="T179" i="16"/>
  <c r="AD179" i="16" s="1"/>
  <c r="AH379" i="12"/>
  <c r="AJ379" i="12" s="1"/>
  <c r="AG379" i="12"/>
  <c r="AI379" i="12" s="1"/>
  <c r="AK31" i="15"/>
  <c r="AM31" i="15" s="1"/>
  <c r="AL31" i="15"/>
  <c r="AN31" i="15" s="1"/>
  <c r="V116" i="16"/>
  <c r="Z116" i="16" s="1"/>
  <c r="U116" i="16"/>
  <c r="Y116" i="16" s="1"/>
  <c r="R272" i="12"/>
  <c r="S183" i="12"/>
  <c r="AC183" i="12" s="1"/>
  <c r="T183" i="12"/>
  <c r="AD183" i="12" s="1"/>
  <c r="AH95" i="12"/>
  <c r="AJ95" i="12" s="1"/>
  <c r="AG95" i="12"/>
  <c r="AK432" i="12"/>
  <c r="AM432" i="12" s="1"/>
  <c r="AL432" i="12"/>
  <c r="AN432" i="12" s="1"/>
  <c r="V390" i="12"/>
  <c r="U390" i="12"/>
  <c r="Y390" i="12" s="1"/>
  <c r="S347" i="12"/>
  <c r="T347" i="12"/>
  <c r="AD347" i="12" s="1"/>
  <c r="W91" i="16"/>
  <c r="AA91" i="16" s="1"/>
  <c r="X91" i="16"/>
  <c r="AB91" i="16" s="1"/>
  <c r="S492" i="12"/>
  <c r="AC492" i="12" s="1"/>
  <c r="T492" i="12"/>
  <c r="AD492" i="12" s="1"/>
  <c r="S49" i="16"/>
  <c r="AC49" i="16" s="1"/>
  <c r="T49" i="16"/>
  <c r="AD49" i="16" s="1"/>
  <c r="S266" i="12"/>
  <c r="AC266" i="12" s="1"/>
  <c r="T266" i="12"/>
  <c r="AD266" i="12" s="1"/>
  <c r="AG249" i="12"/>
  <c r="AI249" i="12" s="1"/>
  <c r="AH249" i="12"/>
  <c r="AJ249" i="12" s="1"/>
  <c r="R217" i="12"/>
  <c r="V443" i="12"/>
  <c r="Z443" i="12" s="1"/>
  <c r="U443" i="12"/>
  <c r="Y443" i="12" s="1"/>
  <c r="V145" i="16"/>
  <c r="U145" i="16"/>
  <c r="Y145" i="16" s="1"/>
  <c r="S156" i="12"/>
  <c r="T156" i="12"/>
  <c r="AD156" i="12" s="1"/>
  <c r="AL436" i="12"/>
  <c r="AN436" i="12" s="1"/>
  <c r="AK436" i="12"/>
  <c r="AM436" i="12" s="1"/>
  <c r="T17" i="12"/>
  <c r="AD17" i="12" s="1"/>
  <c r="S17" i="12"/>
  <c r="AC17" i="12" s="1"/>
  <c r="R25" i="14"/>
  <c r="V276" i="12"/>
  <c r="U276" i="12"/>
  <c r="Y276" i="12" s="1"/>
  <c r="R271" i="12"/>
  <c r="AF271" i="12" s="1"/>
  <c r="U75" i="12"/>
  <c r="Y75" i="12" s="1"/>
  <c r="V75" i="12"/>
  <c r="Z75" i="12" s="1"/>
  <c r="AK412" i="12"/>
  <c r="AM412" i="12" s="1"/>
  <c r="AL412" i="12"/>
  <c r="AG121" i="12"/>
  <c r="AH121" i="12"/>
  <c r="AJ121" i="12" s="1"/>
  <c r="S239" i="12"/>
  <c r="T239" i="12"/>
  <c r="AD239" i="12" s="1"/>
  <c r="AL13" i="15"/>
  <c r="AN13" i="15" s="1"/>
  <c r="AK13" i="15"/>
  <c r="AM13" i="15" s="1"/>
  <c r="S244" i="16"/>
  <c r="AC244" i="16" s="1"/>
  <c r="T244" i="16"/>
  <c r="AD244" i="16" s="1"/>
  <c r="AH498" i="12"/>
  <c r="AJ498" i="12" s="1"/>
  <c r="AG498" i="12"/>
  <c r="U435" i="12"/>
  <c r="Y435" i="12" s="1"/>
  <c r="V435" i="12"/>
  <c r="Z435" i="12" s="1"/>
  <c r="X472" i="12"/>
  <c r="AB472" i="12" s="1"/>
  <c r="W472" i="12"/>
  <c r="AA472" i="12" s="1"/>
  <c r="S153" i="12"/>
  <c r="AC153" i="12" s="1"/>
  <c r="T153" i="12"/>
  <c r="AD153" i="12" s="1"/>
  <c r="AH80" i="16"/>
  <c r="AJ80" i="16" s="1"/>
  <c r="AG80" i="16"/>
  <c r="AI80" i="16" s="1"/>
  <c r="AH20" i="13"/>
  <c r="AJ20" i="13" s="1"/>
  <c r="AG20" i="13"/>
  <c r="S137" i="12"/>
  <c r="T137" i="12"/>
  <c r="AD137" i="12" s="1"/>
  <c r="X13" i="13"/>
  <c r="AB13" i="13" s="1"/>
  <c r="W13" i="13"/>
  <c r="AA13" i="13" s="1"/>
  <c r="R155" i="12"/>
  <c r="T22" i="13"/>
  <c r="AD22" i="13" s="1"/>
  <c r="S22" i="13"/>
  <c r="AC22" i="13" s="1"/>
  <c r="U19" i="14"/>
  <c r="Y19" i="14" s="1"/>
  <c r="V19" i="14"/>
  <c r="Z19" i="14" s="1"/>
  <c r="AL367" i="12"/>
  <c r="AN367" i="12" s="1"/>
  <c r="AK367" i="12"/>
  <c r="AM367" i="12" s="1"/>
  <c r="R16" i="13"/>
  <c r="Q16" i="13" s="1"/>
  <c r="AE16" i="13" s="1"/>
  <c r="W475" i="12"/>
  <c r="AA475" i="12" s="1"/>
  <c r="X475" i="12"/>
  <c r="AB475" i="12" s="1"/>
  <c r="U180" i="12"/>
  <c r="Y180" i="12" s="1"/>
  <c r="V180" i="12"/>
  <c r="Z180" i="12" s="1"/>
  <c r="AK185" i="16"/>
  <c r="AM185" i="16" s="1"/>
  <c r="AL185" i="16"/>
  <c r="AK346" i="12"/>
  <c r="AM346" i="12" s="1"/>
  <c r="AL346" i="12"/>
  <c r="AN346" i="12" s="1"/>
  <c r="W15" i="15"/>
  <c r="AA15" i="15" s="1"/>
  <c r="X15" i="15"/>
  <c r="AB15" i="15" s="1"/>
  <c r="V313" i="12"/>
  <c r="U313" i="12"/>
  <c r="Y313" i="12" s="1"/>
  <c r="U48" i="15"/>
  <c r="Y48" i="15" s="1"/>
  <c r="V48" i="15"/>
  <c r="Z48" i="15" s="1"/>
  <c r="AL243" i="16"/>
  <c r="AN243" i="16" s="1"/>
  <c r="AK243" i="16"/>
  <c r="AM243" i="16" s="1"/>
  <c r="U240" i="16"/>
  <c r="Y240" i="16" s="1"/>
  <c r="V240" i="16"/>
  <c r="Z240" i="16" s="1"/>
  <c r="R334" i="12"/>
  <c r="W499" i="12"/>
  <c r="AA499" i="12" s="1"/>
  <c r="X499" i="12"/>
  <c r="AB499" i="12" s="1"/>
  <c r="R250" i="12"/>
  <c r="AK413" i="12"/>
  <c r="AM413" i="12" s="1"/>
  <c r="AL413" i="12"/>
  <c r="AK131" i="16"/>
  <c r="AM131" i="16" s="1"/>
  <c r="AL131" i="16"/>
  <c r="AN131" i="16" s="1"/>
  <c r="AL174" i="12"/>
  <c r="AN174" i="12" s="1"/>
  <c r="AK174" i="12"/>
  <c r="AM174" i="12" s="1"/>
  <c r="AH54" i="12"/>
  <c r="AJ54" i="12" s="1"/>
  <c r="AG54" i="12"/>
  <c r="AI54" i="12" s="1"/>
  <c r="R102" i="15"/>
  <c r="AK74" i="15"/>
  <c r="AM74" i="15" s="1"/>
  <c r="AL74" i="15"/>
  <c r="AN74" i="15" s="1"/>
  <c r="AK94" i="12"/>
  <c r="AM94" i="12" s="1"/>
  <c r="AL94" i="12"/>
  <c r="AN94" i="12" s="1"/>
  <c r="V456" i="12"/>
  <c r="Z456" i="12" s="1"/>
  <c r="U456" i="12"/>
  <c r="Y456" i="12" s="1"/>
  <c r="AH450" i="12"/>
  <c r="AJ450" i="12" s="1"/>
  <c r="AG450" i="12"/>
  <c r="S36" i="15"/>
  <c r="T36" i="15"/>
  <c r="AD36" i="15" s="1"/>
  <c r="U28" i="14"/>
  <c r="Y28" i="14" s="1"/>
  <c r="V28" i="14"/>
  <c r="Z28" i="14" s="1"/>
  <c r="S55" i="12"/>
  <c r="AC55" i="12" s="1"/>
  <c r="T55" i="12"/>
  <c r="AD55" i="12" s="1"/>
  <c r="V328" i="12"/>
  <c r="U328" i="12"/>
  <c r="Y328" i="12" s="1"/>
  <c r="AK505" i="12"/>
  <c r="AM505" i="12" s="1"/>
  <c r="AL505" i="12"/>
  <c r="AN505" i="12" s="1"/>
  <c r="X39" i="14"/>
  <c r="W39" i="14"/>
  <c r="AA39" i="14" s="1"/>
  <c r="AG197" i="16"/>
  <c r="AH197" i="16"/>
  <c r="AJ197" i="16" s="1"/>
  <c r="R42" i="14"/>
  <c r="AF42" i="14" s="1"/>
  <c r="R16" i="12"/>
  <c r="U450" i="12"/>
  <c r="Y450" i="12" s="1"/>
  <c r="V450" i="12"/>
  <c r="W70" i="16"/>
  <c r="AA70" i="16" s="1"/>
  <c r="X70" i="16"/>
  <c r="AB70" i="16" s="1"/>
  <c r="AK55" i="15"/>
  <c r="AM55" i="15" s="1"/>
  <c r="AL55" i="15"/>
  <c r="AN55" i="15" s="1"/>
  <c r="R221" i="12"/>
  <c r="AF221" i="12" s="1"/>
  <c r="AG362" i="12"/>
  <c r="AH362" i="12"/>
  <c r="AJ362" i="12" s="1"/>
  <c r="V89" i="12"/>
  <c r="U89" i="12"/>
  <c r="Y89" i="12" s="1"/>
  <c r="X21" i="12"/>
  <c r="AB21" i="12" s="1"/>
  <c r="W21" i="12"/>
  <c r="AA21" i="12" s="1"/>
  <c r="AK356" i="12"/>
  <c r="AM356" i="12" s="1"/>
  <c r="AL356" i="12"/>
  <c r="AK31" i="14"/>
  <c r="AM31" i="14" s="1"/>
  <c r="AL31" i="14"/>
  <c r="AN31" i="14" s="1"/>
  <c r="R92" i="16"/>
  <c r="AF92" i="16" s="1"/>
  <c r="AK319" i="12"/>
  <c r="AM319" i="12" s="1"/>
  <c r="AL319" i="12"/>
  <c r="S221" i="12"/>
  <c r="AC221" i="12" s="1"/>
  <c r="T221" i="12"/>
  <c r="AD221" i="12" s="1"/>
  <c r="AL235" i="12"/>
  <c r="AK235" i="12"/>
  <c r="AM235" i="12" s="1"/>
  <c r="X214" i="16"/>
  <c r="W214" i="16"/>
  <c r="AA214" i="16" s="1"/>
  <c r="V363" i="12"/>
  <c r="U363" i="12"/>
  <c r="Y363" i="12" s="1"/>
  <c r="R349" i="12"/>
  <c r="AF349" i="12" s="1"/>
  <c r="AH37" i="14"/>
  <c r="AJ37" i="14" s="1"/>
  <c r="AG37" i="14"/>
  <c r="AI37" i="14" s="1"/>
  <c r="W43" i="15"/>
  <c r="AA43" i="15" s="1"/>
  <c r="X43" i="15"/>
  <c r="AB43" i="15" s="1"/>
  <c r="AG501" i="12"/>
  <c r="AH501" i="12"/>
  <c r="AJ501" i="12" s="1"/>
  <c r="U293" i="12"/>
  <c r="Y293" i="12" s="1"/>
  <c r="V293" i="12"/>
  <c r="T29" i="15"/>
  <c r="AD29" i="15" s="1"/>
  <c r="S29" i="15"/>
  <c r="AC29" i="15" s="1"/>
  <c r="S95" i="15"/>
  <c r="AC95" i="15" s="1"/>
  <c r="T95" i="15"/>
  <c r="AL20" i="14"/>
  <c r="AN20" i="14" s="1"/>
  <c r="AK20" i="14"/>
  <c r="AM20" i="14" s="1"/>
  <c r="T502" i="12"/>
  <c r="AD502" i="12" s="1"/>
  <c r="S502" i="12"/>
  <c r="AC502" i="12" s="1"/>
  <c r="X36" i="16"/>
  <c r="W36" i="16"/>
  <c r="AA36" i="16" s="1"/>
  <c r="T232" i="16"/>
  <c r="AD232" i="16" s="1"/>
  <c r="S232" i="16"/>
  <c r="AC232" i="16" s="1"/>
  <c r="T157" i="16"/>
  <c r="AD157" i="16" s="1"/>
  <c r="S157" i="16"/>
  <c r="AC157" i="16" s="1"/>
  <c r="S112" i="12"/>
  <c r="AC112" i="12" s="1"/>
  <c r="T112" i="12"/>
  <c r="AD112" i="12" s="1"/>
  <c r="T53" i="16"/>
  <c r="AD53" i="16" s="1"/>
  <c r="S53" i="16"/>
  <c r="AC53" i="16" s="1"/>
  <c r="U7" i="3"/>
  <c r="Y7" i="3" s="1"/>
  <c r="V7" i="3"/>
  <c r="Z7" i="3" s="1"/>
  <c r="W77" i="12"/>
  <c r="AA77" i="12" s="1"/>
  <c r="X77" i="12"/>
  <c r="AB77" i="12" s="1"/>
  <c r="AK200" i="16"/>
  <c r="AM200" i="16" s="1"/>
  <c r="AL200" i="16"/>
  <c r="AN200" i="16" s="1"/>
  <c r="X385" i="12"/>
  <c r="AB385" i="12" s="1"/>
  <c r="W385" i="12"/>
  <c r="AA385" i="12" s="1"/>
  <c r="R25" i="15"/>
  <c r="Q25" i="15" s="1"/>
  <c r="AE25" i="15" s="1"/>
  <c r="R152" i="12"/>
  <c r="AF152" i="12" s="1"/>
  <c r="R161" i="12"/>
  <c r="AF161" i="12" s="1"/>
  <c r="R402" i="12"/>
  <c r="AF402" i="12" s="1"/>
  <c r="AL275" i="12"/>
  <c r="AN275" i="12" s="1"/>
  <c r="AK275" i="12"/>
  <c r="AM275" i="12" s="1"/>
  <c r="R298" i="12"/>
  <c r="AF298" i="12" s="1"/>
  <c r="AL218" i="16"/>
  <c r="AK218" i="16"/>
  <c r="AM218" i="16" s="1"/>
  <c r="X121" i="12"/>
  <c r="W121" i="12"/>
  <c r="AA121" i="12" s="1"/>
  <c r="X440" i="12"/>
  <c r="W440" i="12"/>
  <c r="AA440" i="12" s="1"/>
  <c r="AG224" i="16"/>
  <c r="AH224" i="16"/>
  <c r="AJ224" i="16" s="1"/>
  <c r="S403" i="12"/>
  <c r="AC403" i="12" s="1"/>
  <c r="T403" i="12"/>
  <c r="AD403" i="12" s="1"/>
  <c r="AK42" i="14"/>
  <c r="AM42" i="14" s="1"/>
  <c r="AL42" i="14"/>
  <c r="T71" i="16"/>
  <c r="AD71" i="16" s="1"/>
  <c r="S71" i="16"/>
  <c r="AC71" i="16" s="1"/>
  <c r="U100" i="12"/>
  <c r="Y100" i="12" s="1"/>
  <c r="V100" i="12"/>
  <c r="Z100" i="12" s="1"/>
  <c r="V452" i="12"/>
  <c r="Z452" i="12" s="1"/>
  <c r="U452" i="12"/>
  <c r="Y452" i="12" s="1"/>
  <c r="R440" i="12"/>
  <c r="R389" i="12"/>
  <c r="AF389" i="12" s="1"/>
  <c r="V82" i="15"/>
  <c r="Z82" i="15" s="1"/>
  <c r="U82" i="15"/>
  <c r="Y82" i="15" s="1"/>
  <c r="V60" i="16"/>
  <c r="Z60" i="16" s="1"/>
  <c r="U60" i="16"/>
  <c r="Y60" i="16" s="1"/>
  <c r="R503" i="12"/>
  <c r="Q503" i="12" s="1"/>
  <c r="AE503" i="12" s="1"/>
  <c r="T458" i="12"/>
  <c r="AD458" i="12" s="1"/>
  <c r="S458" i="12"/>
  <c r="AC458" i="12" s="1"/>
  <c r="T76" i="12"/>
  <c r="AD76" i="12" s="1"/>
  <c r="S76" i="12"/>
  <c r="AC76" i="12" s="1"/>
  <c r="T244" i="12"/>
  <c r="AD244" i="12" s="1"/>
  <c r="S244" i="12"/>
  <c r="W324" i="12"/>
  <c r="AA324" i="12" s="1"/>
  <c r="X324" i="12"/>
  <c r="AB324" i="12" s="1"/>
  <c r="AG345" i="12"/>
  <c r="AI345" i="12" s="1"/>
  <c r="AH345" i="12"/>
  <c r="AJ345" i="12" s="1"/>
  <c r="AK87" i="16"/>
  <c r="AM87" i="16" s="1"/>
  <c r="AL87" i="16"/>
  <c r="AN87" i="16" s="1"/>
  <c r="R125" i="16"/>
  <c r="Q125" i="16" s="1"/>
  <c r="W67" i="16"/>
  <c r="AA67" i="16" s="1"/>
  <c r="X67" i="16"/>
  <c r="S88" i="12"/>
  <c r="AC88" i="12" s="1"/>
  <c r="T88" i="12"/>
  <c r="AD88" i="12" s="1"/>
  <c r="S21" i="12"/>
  <c r="AC21" i="12" s="1"/>
  <c r="T21" i="12"/>
  <c r="AD21" i="12" s="1"/>
  <c r="AL113" i="12"/>
  <c r="AN113" i="12" s="1"/>
  <c r="AK113" i="12"/>
  <c r="AM113" i="12" s="1"/>
  <c r="R81" i="16"/>
  <c r="X24" i="14"/>
  <c r="AB24" i="14" s="1"/>
  <c r="W24" i="14"/>
  <c r="AA24" i="14" s="1"/>
  <c r="T426" i="12"/>
  <c r="AD426" i="12" s="1"/>
  <c r="S426" i="12"/>
  <c r="U241" i="12"/>
  <c r="Y241" i="12" s="1"/>
  <c r="V241" i="12"/>
  <c r="T330" i="12"/>
  <c r="AD330" i="12" s="1"/>
  <c r="S330" i="12"/>
  <c r="V161" i="16"/>
  <c r="Z161" i="16" s="1"/>
  <c r="U161" i="16"/>
  <c r="Y161" i="16" s="1"/>
  <c r="S42" i="15"/>
  <c r="T42" i="15"/>
  <c r="AD42" i="15" s="1"/>
  <c r="AG272" i="12"/>
  <c r="AH272" i="12"/>
  <c r="AJ272" i="12" s="1"/>
  <c r="T396" i="12"/>
  <c r="AD396" i="12" s="1"/>
  <c r="S396" i="12"/>
  <c r="AC396" i="12" s="1"/>
  <c r="S88" i="15"/>
  <c r="AC88" i="15" s="1"/>
  <c r="T88" i="15"/>
  <c r="AD88" i="15" s="1"/>
  <c r="R429" i="12"/>
  <c r="T198" i="12"/>
  <c r="AD198" i="12" s="1"/>
  <c r="S198" i="12"/>
  <c r="S470" i="12"/>
  <c r="AC470" i="12" s="1"/>
  <c r="T470" i="12"/>
  <c r="AD470" i="12" s="1"/>
  <c r="W49" i="12"/>
  <c r="AA49" i="12" s="1"/>
  <c r="X49" i="12"/>
  <c r="S21" i="15"/>
  <c r="AC21" i="15" s="1"/>
  <c r="T21" i="15"/>
  <c r="AD21" i="15" s="1"/>
  <c r="V21" i="15"/>
  <c r="U21" i="15"/>
  <c r="Y21" i="15" s="1"/>
  <c r="W68" i="12"/>
  <c r="AA68" i="12" s="1"/>
  <c r="X68" i="12"/>
  <c r="AB68" i="12" s="1"/>
  <c r="R93" i="15"/>
  <c r="Q93" i="15" s="1"/>
  <c r="AE93" i="15" s="1"/>
  <c r="S452" i="12"/>
  <c r="AC452" i="12" s="1"/>
  <c r="T452" i="12"/>
  <c r="AD452" i="12" s="1"/>
  <c r="V190" i="16"/>
  <c r="U190" i="16"/>
  <c r="Y190" i="16" s="1"/>
  <c r="X244" i="12"/>
  <c r="W244" i="12"/>
  <c r="AA244" i="12" s="1"/>
  <c r="AH206" i="12"/>
  <c r="AJ206" i="12" s="1"/>
  <c r="AG206" i="12"/>
  <c r="AI206" i="12" s="1"/>
  <c r="AH75" i="12"/>
  <c r="AJ75" i="12" s="1"/>
  <c r="AG75" i="12"/>
  <c r="AI75" i="12" s="1"/>
  <c r="AL86" i="15"/>
  <c r="AN86" i="15" s="1"/>
  <c r="AK86" i="15"/>
  <c r="AM86" i="15" s="1"/>
  <c r="S161" i="16"/>
  <c r="T161" i="16"/>
  <c r="AD161" i="16" s="1"/>
  <c r="AH399" i="12"/>
  <c r="AJ399" i="12" s="1"/>
  <c r="AG399" i="12"/>
  <c r="AG463" i="12"/>
  <c r="AI463" i="12" s="1"/>
  <c r="AH463" i="12"/>
  <c r="AJ463" i="12" s="1"/>
  <c r="X208" i="12"/>
  <c r="AB208" i="12" s="1"/>
  <c r="W208" i="12"/>
  <c r="AA208" i="12" s="1"/>
  <c r="AL161" i="12"/>
  <c r="AN161" i="12" s="1"/>
  <c r="AK161" i="12"/>
  <c r="AM161" i="12" s="1"/>
  <c r="U26" i="13"/>
  <c r="Y26" i="13" s="1"/>
  <c r="V26" i="13"/>
  <c r="AG260" i="12"/>
  <c r="AI260" i="12" s="1"/>
  <c r="AH260" i="12"/>
  <c r="AJ260" i="12" s="1"/>
  <c r="R256" i="12"/>
  <c r="AH304" i="12"/>
  <c r="AJ304" i="12" s="1"/>
  <c r="AG304" i="12"/>
  <c r="T148" i="12"/>
  <c r="AD148" i="12" s="1"/>
  <c r="S148" i="12"/>
  <c r="X340" i="12"/>
  <c r="W340" i="12"/>
  <c r="AA340" i="12" s="1"/>
  <c r="T60" i="15"/>
  <c r="AD60" i="15" s="1"/>
  <c r="S60" i="15"/>
  <c r="R108" i="16"/>
  <c r="Q108" i="16" s="1"/>
  <c r="AE108" i="16" s="1"/>
  <c r="U107" i="12"/>
  <c r="Y107" i="12" s="1"/>
  <c r="V107" i="12"/>
  <c r="V117" i="12"/>
  <c r="U117" i="12"/>
  <c r="Y117" i="12" s="1"/>
  <c r="R371" i="12"/>
  <c r="AH479" i="12"/>
  <c r="AJ479" i="12" s="1"/>
  <c r="AG479" i="12"/>
  <c r="AI479" i="12" s="1"/>
  <c r="AH135" i="12"/>
  <c r="AJ135" i="12" s="1"/>
  <c r="AG135" i="12"/>
  <c r="AK26" i="16"/>
  <c r="AM26" i="16" s="1"/>
  <c r="AL26" i="16"/>
  <c r="AN26" i="16" s="1"/>
  <c r="R156" i="16"/>
  <c r="AH73" i="16"/>
  <c r="AJ73" i="16" s="1"/>
  <c r="AG73" i="16"/>
  <c r="R309" i="12"/>
  <c r="S9" i="14"/>
  <c r="AC9" i="14" s="1"/>
  <c r="T9" i="14"/>
  <c r="AD9" i="14" s="1"/>
  <c r="T246" i="16"/>
  <c r="AD246" i="16" s="1"/>
  <c r="S246" i="16"/>
  <c r="AH415" i="12"/>
  <c r="AJ415" i="12" s="1"/>
  <c r="AG415" i="12"/>
  <c r="AI415" i="12" s="1"/>
  <c r="AL57" i="15"/>
  <c r="AN57" i="15" s="1"/>
  <c r="AK57" i="15"/>
  <c r="AM57" i="15" s="1"/>
  <c r="R31" i="12"/>
  <c r="S66" i="12"/>
  <c r="AC66" i="12" s="1"/>
  <c r="T66" i="12"/>
  <c r="AD66" i="12" s="1"/>
  <c r="V44" i="15"/>
  <c r="Z44" i="15" s="1"/>
  <c r="U44" i="15"/>
  <c r="Y44" i="15" s="1"/>
  <c r="AL308" i="12"/>
  <c r="AK308" i="12"/>
  <c r="AM308" i="12" s="1"/>
  <c r="W335" i="12"/>
  <c r="AA335" i="12" s="1"/>
  <c r="X335" i="12"/>
  <c r="AB335" i="12" s="1"/>
  <c r="X225" i="16"/>
  <c r="AB225" i="16" s="1"/>
  <c r="W225" i="16"/>
  <c r="AA225" i="16" s="1"/>
  <c r="U341" i="12"/>
  <c r="Y341" i="12" s="1"/>
  <c r="V341" i="12"/>
  <c r="AG35" i="16"/>
  <c r="AH35" i="16"/>
  <c r="AJ35" i="16" s="1"/>
  <c r="AK109" i="12"/>
  <c r="AM109" i="12" s="1"/>
  <c r="AL109" i="12"/>
  <c r="AN109" i="12" s="1"/>
  <c r="X50" i="12"/>
  <c r="AB50" i="12" s="1"/>
  <c r="W50" i="12"/>
  <c r="AA50" i="12" s="1"/>
  <c r="AH149" i="16"/>
  <c r="AJ149" i="16" s="1"/>
  <c r="AG149" i="16"/>
  <c r="R10" i="14"/>
  <c r="R190" i="12"/>
  <c r="AL493" i="12"/>
  <c r="AN493" i="12" s="1"/>
  <c r="AK493" i="12"/>
  <c r="AM493" i="12" s="1"/>
  <c r="AK149" i="16"/>
  <c r="AM149" i="16" s="1"/>
  <c r="AL149" i="16"/>
  <c r="AN149" i="16" s="1"/>
  <c r="V465" i="12"/>
  <c r="Z465" i="12" s="1"/>
  <c r="U465" i="12"/>
  <c r="Y465" i="12" s="1"/>
  <c r="AH291" i="12"/>
  <c r="AJ291" i="12" s="1"/>
  <c r="AG291" i="12"/>
  <c r="AI291" i="12" s="1"/>
  <c r="X89" i="12"/>
  <c r="W89" i="12"/>
  <c r="AA89" i="12" s="1"/>
  <c r="T77" i="12"/>
  <c r="AD77" i="12" s="1"/>
  <c r="S77" i="12"/>
  <c r="AC77" i="12" s="1"/>
  <c r="AG172" i="16"/>
  <c r="AI172" i="16" s="1"/>
  <c r="AH172" i="16"/>
  <c r="AJ172" i="16" s="1"/>
  <c r="U230" i="12"/>
  <c r="Y230" i="12" s="1"/>
  <c r="V230" i="12"/>
  <c r="Z230" i="12" s="1"/>
  <c r="V297" i="12"/>
  <c r="U297" i="12"/>
  <c r="Y297" i="12" s="1"/>
  <c r="V243" i="12"/>
  <c r="U243" i="12"/>
  <c r="Y243" i="12" s="1"/>
  <c r="R255" i="12"/>
  <c r="Q255" i="12" s="1"/>
  <c r="AE255" i="12" s="1"/>
  <c r="R265" i="12"/>
  <c r="R98" i="12"/>
  <c r="Q98" i="12" s="1"/>
  <c r="AE98" i="12" s="1"/>
  <c r="S477" i="12"/>
  <c r="AC477" i="12" s="1"/>
  <c r="T477" i="12"/>
  <c r="AD477" i="12" s="1"/>
  <c r="X229" i="16"/>
  <c r="W229" i="16"/>
  <c r="AA229" i="16" s="1"/>
  <c r="R34" i="14"/>
  <c r="Q34" i="14" s="1"/>
  <c r="AE34" i="14" s="1"/>
  <c r="V46" i="15"/>
  <c r="Z46" i="15" s="1"/>
  <c r="U46" i="15"/>
  <c r="Y46" i="15" s="1"/>
  <c r="X360" i="12"/>
  <c r="W360" i="12"/>
  <c r="AA360" i="12" s="1"/>
  <c r="S38" i="12"/>
  <c r="AC38" i="12" s="1"/>
  <c r="T38" i="12"/>
  <c r="AD38" i="12" s="1"/>
  <c r="T145" i="12"/>
  <c r="AD145" i="12" s="1"/>
  <c r="S145" i="12"/>
  <c r="AC145" i="12" s="1"/>
  <c r="S8" i="3"/>
  <c r="T8" i="3"/>
  <c r="AD8" i="3" s="1"/>
  <c r="V215" i="16"/>
  <c r="U215" i="16"/>
  <c r="Y215" i="16" s="1"/>
  <c r="AK48" i="12"/>
  <c r="AM48" i="12" s="1"/>
  <c r="AL48" i="12"/>
  <c r="AN48" i="12" s="1"/>
  <c r="AH166" i="12"/>
  <c r="AJ166" i="12" s="1"/>
  <c r="AG166" i="12"/>
  <c r="AI166" i="12" s="1"/>
  <c r="U154" i="12"/>
  <c r="Y154" i="12" s="1"/>
  <c r="V154" i="12"/>
  <c r="V114" i="12"/>
  <c r="U114" i="12"/>
  <c r="Y114" i="12" s="1"/>
  <c r="W178" i="16"/>
  <c r="AA178" i="16" s="1"/>
  <c r="X178" i="16"/>
  <c r="T139" i="12"/>
  <c r="AD139" i="12" s="1"/>
  <c r="S139" i="12"/>
  <c r="AG64" i="16"/>
  <c r="AI64" i="16" s="1"/>
  <c r="AH64" i="16"/>
  <c r="AJ64" i="16" s="1"/>
  <c r="R19" i="16"/>
  <c r="AF19" i="16" s="1"/>
  <c r="AK424" i="12"/>
  <c r="AM424" i="12" s="1"/>
  <c r="AL424" i="12"/>
  <c r="AN424" i="12" s="1"/>
  <c r="V17" i="15"/>
  <c r="U17" i="15"/>
  <c r="Y17" i="15" s="1"/>
  <c r="S141" i="12"/>
  <c r="AC141" i="12" s="1"/>
  <c r="T141" i="12"/>
  <c r="AD141" i="12" s="1"/>
  <c r="X58" i="15"/>
  <c r="AB58" i="15" s="1"/>
  <c r="W58" i="15"/>
  <c r="AA58" i="15" s="1"/>
  <c r="R12" i="14"/>
  <c r="W422" i="12"/>
  <c r="AA422" i="12" s="1"/>
  <c r="X422" i="12"/>
  <c r="AB422" i="12" s="1"/>
  <c r="AL44" i="15"/>
  <c r="AN44" i="15" s="1"/>
  <c r="AK44" i="15"/>
  <c r="AM44" i="15" s="1"/>
  <c r="S98" i="16"/>
  <c r="T98" i="16"/>
  <c r="AD98" i="16" s="1"/>
  <c r="W8" i="14"/>
  <c r="AA8" i="14" s="1"/>
  <c r="X8" i="14"/>
  <c r="AB8" i="14" s="1"/>
  <c r="S455" i="12"/>
  <c r="AC455" i="12" s="1"/>
  <c r="T455" i="12"/>
  <c r="AD455" i="12" s="1"/>
  <c r="R114" i="12"/>
  <c r="AL138" i="12"/>
  <c r="AN138" i="12" s="1"/>
  <c r="AK138" i="12"/>
  <c r="AM138" i="12" s="1"/>
  <c r="AK44" i="14"/>
  <c r="AM44" i="14" s="1"/>
  <c r="AL44" i="14"/>
  <c r="AN44" i="14" s="1"/>
  <c r="V71" i="15"/>
  <c r="U71" i="15"/>
  <c r="Y71" i="15" s="1"/>
  <c r="W429" i="12"/>
  <c r="AA429" i="12" s="1"/>
  <c r="X429" i="12"/>
  <c r="W156" i="16"/>
  <c r="AA156" i="16" s="1"/>
  <c r="X156" i="16"/>
  <c r="AL105" i="15"/>
  <c r="AN105" i="15" s="1"/>
  <c r="AK105" i="15"/>
  <c r="AM105" i="15" s="1"/>
  <c r="S508" i="12"/>
  <c r="AC508" i="12" s="1"/>
  <c r="T508" i="12"/>
  <c r="AD508" i="12" s="1"/>
  <c r="U41" i="12"/>
  <c r="Y41" i="12" s="1"/>
  <c r="V41" i="12"/>
  <c r="Z41" i="12" s="1"/>
  <c r="X452" i="12"/>
  <c r="AB452" i="12" s="1"/>
  <c r="W452" i="12"/>
  <c r="AA452" i="12" s="1"/>
  <c r="U141" i="12"/>
  <c r="Y141" i="12" s="1"/>
  <c r="V141" i="12"/>
  <c r="X424" i="12"/>
  <c r="W424" i="12"/>
  <c r="AA424" i="12" s="1"/>
  <c r="AL68" i="12"/>
  <c r="AK68" i="12"/>
  <c r="AM68" i="12" s="1"/>
  <c r="U29" i="12"/>
  <c r="Y29" i="12" s="1"/>
  <c r="V29" i="12"/>
  <c r="AG100" i="12"/>
  <c r="AI100" i="12" s="1"/>
  <c r="AH100" i="12"/>
  <c r="AJ100" i="12" s="1"/>
  <c r="X342" i="12"/>
  <c r="AB342" i="12" s="1"/>
  <c r="W342" i="12"/>
  <c r="AA342" i="12" s="1"/>
  <c r="AL28" i="13"/>
  <c r="AN28" i="13" s="1"/>
  <c r="AK28" i="13"/>
  <c r="AM28" i="13" s="1"/>
  <c r="AL25" i="14"/>
  <c r="AN25" i="14" s="1"/>
  <c r="AK25" i="14"/>
  <c r="AM25" i="14" s="1"/>
  <c r="W35" i="15"/>
  <c r="AA35" i="15" s="1"/>
  <c r="X35" i="15"/>
  <c r="AB35" i="15" s="1"/>
  <c r="U301" i="12"/>
  <c r="Y301" i="12" s="1"/>
  <c r="V301" i="12"/>
  <c r="Z301" i="12" s="1"/>
  <c r="AK92" i="12"/>
  <c r="AM92" i="12" s="1"/>
  <c r="AL92" i="12"/>
  <c r="AN92" i="12" s="1"/>
  <c r="X242" i="16"/>
  <c r="W242" i="16"/>
  <c r="AA242" i="16" s="1"/>
  <c r="AG55" i="12"/>
  <c r="AI55" i="12" s="1"/>
  <c r="AH55" i="12"/>
  <c r="AJ55" i="12" s="1"/>
  <c r="X162" i="12"/>
  <c r="AB162" i="12" s="1"/>
  <c r="W162" i="12"/>
  <c r="AA162" i="12" s="1"/>
  <c r="U264" i="12"/>
  <c r="Y264" i="12" s="1"/>
  <c r="V264" i="12"/>
  <c r="Z264" i="12" s="1"/>
  <c r="X373" i="12"/>
  <c r="AB373" i="12" s="1"/>
  <c r="W373" i="12"/>
  <c r="AA373" i="12" s="1"/>
  <c r="R487" i="12"/>
  <c r="AK12" i="12"/>
  <c r="AM12" i="12" s="1"/>
  <c r="AL12" i="12"/>
  <c r="AN12" i="12" s="1"/>
  <c r="U174" i="16"/>
  <c r="Y174" i="16" s="1"/>
  <c r="V174" i="16"/>
  <c r="Z174" i="16" s="1"/>
  <c r="R297" i="12"/>
  <c r="S325" i="12"/>
  <c r="AC325" i="12" s="1"/>
  <c r="T325" i="12"/>
  <c r="AD325" i="12" s="1"/>
  <c r="AK121" i="16"/>
  <c r="AM121" i="16" s="1"/>
  <c r="AL121" i="16"/>
  <c r="AN121" i="16" s="1"/>
  <c r="T32" i="12"/>
  <c r="AD32" i="12" s="1"/>
  <c r="S32" i="12"/>
  <c r="AC32" i="12" s="1"/>
  <c r="U121" i="12"/>
  <c r="Y121" i="12" s="1"/>
  <c r="V121" i="12"/>
  <c r="AG69" i="12"/>
  <c r="AI69" i="12" s="1"/>
  <c r="AH69" i="12"/>
  <c r="AJ69" i="12" s="1"/>
  <c r="AG322" i="12"/>
  <c r="AI322" i="12" s="1"/>
  <c r="AH322" i="12"/>
  <c r="AJ322" i="12" s="1"/>
  <c r="AK359" i="12"/>
  <c r="AM359" i="12" s="1"/>
  <c r="AL359" i="12"/>
  <c r="R160" i="12"/>
  <c r="R467" i="12"/>
  <c r="AF467" i="12" s="1"/>
  <c r="R421" i="12"/>
  <c r="Q421" i="12" s="1"/>
  <c r="AE421" i="12" s="1"/>
  <c r="V155" i="12"/>
  <c r="Z155" i="12" s="1"/>
  <c r="U155" i="12"/>
  <c r="Y155" i="12" s="1"/>
  <c r="AK84" i="12"/>
  <c r="AM84" i="12" s="1"/>
  <c r="AL84" i="12"/>
  <c r="AN84" i="12" s="1"/>
  <c r="AL210" i="16"/>
  <c r="AN210" i="16" s="1"/>
  <c r="AK210" i="16"/>
  <c r="AM210" i="16" s="1"/>
  <c r="AG35" i="13"/>
  <c r="AI35" i="13" s="1"/>
  <c r="AH35" i="13"/>
  <c r="AJ35" i="13" s="1"/>
  <c r="S279" i="12"/>
  <c r="AC279" i="12" s="1"/>
  <c r="T279" i="12"/>
  <c r="AD279" i="12" s="1"/>
  <c r="AL468" i="12"/>
  <c r="AN468" i="12" s="1"/>
  <c r="AK468" i="12"/>
  <c r="AM468" i="12" s="1"/>
  <c r="V410" i="12"/>
  <c r="Z410" i="12" s="1"/>
  <c r="U410" i="12"/>
  <c r="Y410" i="12" s="1"/>
  <c r="AG27" i="15"/>
  <c r="AH27" i="15"/>
  <c r="AJ27" i="15" s="1"/>
  <c r="T38" i="14"/>
  <c r="AD38" i="14" s="1"/>
  <c r="S38" i="14"/>
  <c r="S422" i="12"/>
  <c r="AC422" i="12" s="1"/>
  <c r="T422" i="12"/>
  <c r="AD422" i="12" s="1"/>
  <c r="V27" i="15"/>
  <c r="Z27" i="15" s="1"/>
  <c r="U27" i="15"/>
  <c r="Y27" i="15" s="1"/>
  <c r="AL202" i="16"/>
  <c r="AN202" i="16" s="1"/>
  <c r="AK202" i="16"/>
  <c r="AM202" i="16" s="1"/>
  <c r="AL483" i="12"/>
  <c r="AN483" i="12" s="1"/>
  <c r="AK483" i="12"/>
  <c r="AM483" i="12" s="1"/>
  <c r="R20" i="15"/>
  <c r="X84" i="12"/>
  <c r="AB84" i="12" s="1"/>
  <c r="W84" i="12"/>
  <c r="AA84" i="12" s="1"/>
  <c r="AK126" i="12"/>
  <c r="AM126" i="12" s="1"/>
  <c r="AL126" i="12"/>
  <c r="AN126" i="12" s="1"/>
  <c r="AH66" i="12"/>
  <c r="AJ66" i="12" s="1"/>
  <c r="AG66" i="12"/>
  <c r="AI66" i="12" s="1"/>
  <c r="T80" i="12"/>
  <c r="AD80" i="12" s="1"/>
  <c r="S80" i="12"/>
  <c r="AC80" i="12" s="1"/>
  <c r="X109" i="12"/>
  <c r="AB109" i="12" s="1"/>
  <c r="W109" i="12"/>
  <c r="AA109" i="12" s="1"/>
  <c r="AG259" i="12"/>
  <c r="AI259" i="12" s="1"/>
  <c r="AH259" i="12"/>
  <c r="AJ259" i="12" s="1"/>
  <c r="V29" i="16"/>
  <c r="Z29" i="16" s="1"/>
  <c r="U29" i="16"/>
  <c r="Y29" i="16" s="1"/>
  <c r="S461" i="12"/>
  <c r="T461" i="12"/>
  <c r="AD461" i="12" s="1"/>
  <c r="AK500" i="12"/>
  <c r="AM500" i="12" s="1"/>
  <c r="AL500" i="12"/>
  <c r="AN500" i="12" s="1"/>
  <c r="V446" i="12"/>
  <c r="Z446" i="12" s="1"/>
  <c r="U446" i="12"/>
  <c r="Y446" i="12" s="1"/>
  <c r="R191" i="16"/>
  <c r="AL178" i="12"/>
  <c r="AN178" i="12" s="1"/>
  <c r="AK178" i="12"/>
  <c r="AM178" i="12" s="1"/>
  <c r="V12" i="14"/>
  <c r="Z12" i="14" s="1"/>
  <c r="U12" i="14"/>
  <c r="Y12" i="14" s="1"/>
  <c r="V131" i="12"/>
  <c r="U131" i="12"/>
  <c r="Y131" i="12" s="1"/>
  <c r="X12" i="13"/>
  <c r="AB12" i="13" s="1"/>
  <c r="W12" i="13"/>
  <c r="AA12" i="13" s="1"/>
  <c r="AL76" i="15"/>
  <c r="AK76" i="15"/>
  <c r="AM76" i="15" s="1"/>
  <c r="T152" i="12"/>
  <c r="AD152" i="12" s="1"/>
  <c r="S152" i="12"/>
  <c r="U45" i="12"/>
  <c r="Y45" i="12" s="1"/>
  <c r="V45" i="12"/>
  <c r="Z45" i="12" s="1"/>
  <c r="W182" i="16"/>
  <c r="AA182" i="16" s="1"/>
  <c r="X182" i="16"/>
  <c r="R206" i="16"/>
  <c r="AF206" i="16" s="1"/>
  <c r="W52" i="16"/>
  <c r="AA52" i="16" s="1"/>
  <c r="X52" i="16"/>
  <c r="AB52" i="16" s="1"/>
  <c r="V25" i="12"/>
  <c r="U25" i="12"/>
  <c r="Y25" i="12" s="1"/>
  <c r="T307" i="12"/>
  <c r="AD307" i="12" s="1"/>
  <c r="S307" i="12"/>
  <c r="AC307" i="12" s="1"/>
  <c r="R182" i="16"/>
  <c r="U60" i="12"/>
  <c r="Y60" i="12" s="1"/>
  <c r="V60" i="12"/>
  <c r="Z60" i="12" s="1"/>
  <c r="R22" i="13"/>
  <c r="R28" i="14"/>
  <c r="X104" i="12"/>
  <c r="AB104" i="12" s="1"/>
  <c r="W104" i="12"/>
  <c r="AA104" i="12" s="1"/>
  <c r="V28" i="16"/>
  <c r="Z28" i="16" s="1"/>
  <c r="U28" i="16"/>
  <c r="Y28" i="16" s="1"/>
  <c r="X145" i="12"/>
  <c r="W145" i="12"/>
  <c r="AA145" i="12" s="1"/>
  <c r="R140" i="12"/>
  <c r="AF140" i="12" s="1"/>
  <c r="V219" i="16"/>
  <c r="U219" i="16"/>
  <c r="Y219" i="16" s="1"/>
  <c r="X321" i="12"/>
  <c r="AB321" i="12" s="1"/>
  <c r="W321" i="12"/>
  <c r="AA321" i="12" s="1"/>
  <c r="AH44" i="14"/>
  <c r="AJ44" i="14" s="1"/>
  <c r="AG44" i="14"/>
  <c r="T352" i="12"/>
  <c r="AD352" i="12" s="1"/>
  <c r="S352" i="12"/>
  <c r="AK377" i="12"/>
  <c r="AM377" i="12" s="1"/>
  <c r="AL377" i="12"/>
  <c r="AN377" i="12" s="1"/>
  <c r="X304" i="12"/>
  <c r="W304" i="12"/>
  <c r="AA304" i="12" s="1"/>
  <c r="S311" i="12"/>
  <c r="AC311" i="12" s="1"/>
  <c r="T311" i="12"/>
  <c r="AD311" i="12" s="1"/>
  <c r="S219" i="12"/>
  <c r="AC219" i="12" s="1"/>
  <c r="T219" i="12"/>
  <c r="AD219" i="12" s="1"/>
  <c r="AH151" i="12"/>
  <c r="AJ151" i="12" s="1"/>
  <c r="AG151" i="12"/>
  <c r="W281" i="12"/>
  <c r="AA281" i="12" s="1"/>
  <c r="X281" i="12"/>
  <c r="AB281" i="12" s="1"/>
  <c r="S128" i="12"/>
  <c r="AC128" i="12" s="1"/>
  <c r="T128" i="12"/>
  <c r="AD128" i="12" s="1"/>
  <c r="AH9" i="13"/>
  <c r="AJ9" i="13" s="1"/>
  <c r="AG9" i="13"/>
  <c r="R377" i="12"/>
  <c r="U326" i="12"/>
  <c r="Y326" i="12" s="1"/>
  <c r="V326" i="12"/>
  <c r="AL196" i="12"/>
  <c r="AK196" i="12"/>
  <c r="AM196" i="12" s="1"/>
  <c r="S23" i="12"/>
  <c r="AC23" i="12" s="1"/>
  <c r="T23" i="12"/>
  <c r="AD23" i="12" s="1"/>
  <c r="R34" i="15"/>
  <c r="T231" i="12"/>
  <c r="AD231" i="12" s="1"/>
  <c r="S231" i="12"/>
  <c r="W198" i="16"/>
  <c r="AA198" i="16" s="1"/>
  <c r="X198" i="16"/>
  <c r="AB198" i="16" s="1"/>
  <c r="AL83" i="16"/>
  <c r="AN83" i="16" s="1"/>
  <c r="AK83" i="16"/>
  <c r="AM83" i="16" s="1"/>
  <c r="AK45" i="12"/>
  <c r="AM45" i="12" s="1"/>
  <c r="AL45" i="12"/>
  <c r="AN45" i="12" s="1"/>
  <c r="W146" i="12"/>
  <c r="AA146" i="12" s="1"/>
  <c r="X146" i="12"/>
  <c r="AB146" i="12" s="1"/>
  <c r="R77" i="16"/>
  <c r="AH39" i="16"/>
  <c r="AJ39" i="16" s="1"/>
  <c r="AG39" i="16"/>
  <c r="W334" i="12"/>
  <c r="AA334" i="12" s="1"/>
  <c r="X334" i="12"/>
  <c r="AB334" i="12" s="1"/>
  <c r="AG137" i="12"/>
  <c r="AI137" i="12" s="1"/>
  <c r="AH137" i="12"/>
  <c r="AJ137" i="12" s="1"/>
  <c r="AL484" i="12"/>
  <c r="AN484" i="12" s="1"/>
  <c r="AK484" i="12"/>
  <c r="AM484" i="12" s="1"/>
  <c r="R11" i="13"/>
  <c r="R129" i="12"/>
  <c r="AH338" i="12"/>
  <c r="AJ338" i="12" s="1"/>
  <c r="AG338" i="12"/>
  <c r="R83" i="12"/>
  <c r="AF83" i="12" s="1"/>
  <c r="W45" i="14"/>
  <c r="AA45" i="14" s="1"/>
  <c r="X45" i="14"/>
  <c r="AH327" i="12"/>
  <c r="AJ327" i="12" s="1"/>
  <c r="AG327" i="12"/>
  <c r="AI327" i="12" s="1"/>
  <c r="W95" i="15"/>
  <c r="AA95" i="15" s="1"/>
  <c r="X95" i="15"/>
  <c r="AB95" i="15" s="1"/>
  <c r="AG350" i="12"/>
  <c r="AI350" i="12" s="1"/>
  <c r="AH350" i="12"/>
  <c r="AJ350" i="12" s="1"/>
  <c r="AK235" i="16"/>
  <c r="AM235" i="16" s="1"/>
  <c r="AL235" i="16"/>
  <c r="AN235" i="16" s="1"/>
  <c r="AH247" i="12"/>
  <c r="AJ247" i="12" s="1"/>
  <c r="AG247" i="12"/>
  <c r="W272" i="12"/>
  <c r="AA272" i="12" s="1"/>
  <c r="X272" i="12"/>
  <c r="R373" i="12"/>
  <c r="AG68" i="15"/>
  <c r="AI68" i="15" s="1"/>
  <c r="AH68" i="15"/>
  <c r="AJ68" i="15" s="1"/>
  <c r="R68" i="15"/>
  <c r="Q68" i="15" s="1"/>
  <c r="AE68" i="15" s="1"/>
  <c r="AL186" i="12"/>
  <c r="AK186" i="12"/>
  <c r="AM186" i="12" s="1"/>
  <c r="AH375" i="12"/>
  <c r="AJ375" i="12" s="1"/>
  <c r="AG375" i="12"/>
  <c r="U208" i="16"/>
  <c r="Y208" i="16" s="1"/>
  <c r="V208" i="16"/>
  <c r="Z208" i="16" s="1"/>
  <c r="R17" i="14"/>
  <c r="Q17" i="14" s="1"/>
  <c r="S46" i="15"/>
  <c r="AC46" i="15" s="1"/>
  <c r="T46" i="15"/>
  <c r="AD46" i="15" s="1"/>
  <c r="S456" i="12"/>
  <c r="AC456" i="12" s="1"/>
  <c r="T456" i="12"/>
  <c r="AD456" i="12" s="1"/>
  <c r="S34" i="15"/>
  <c r="AC34" i="15" s="1"/>
  <c r="T34" i="15"/>
  <c r="AD34" i="15" s="1"/>
  <c r="U42" i="15"/>
  <c r="Y42" i="15" s="1"/>
  <c r="V42" i="15"/>
  <c r="R50" i="12"/>
  <c r="AL56" i="16"/>
  <c r="AN56" i="16" s="1"/>
  <c r="AK56" i="16"/>
  <c r="AM56" i="16" s="1"/>
  <c r="T497" i="12"/>
  <c r="AD497" i="12" s="1"/>
  <c r="S497" i="12"/>
  <c r="S116" i="12"/>
  <c r="T116" i="12"/>
  <c r="AD116" i="12" s="1"/>
  <c r="U491" i="12"/>
  <c r="Y491" i="12" s="1"/>
  <c r="V491" i="12"/>
  <c r="X303" i="12"/>
  <c r="AB303" i="12" s="1"/>
  <c r="W303" i="12"/>
  <c r="AA303" i="12" s="1"/>
  <c r="T269" i="12"/>
  <c r="AD269" i="12" s="1"/>
  <c r="S269" i="12"/>
  <c r="AC269" i="12" s="1"/>
  <c r="AH412" i="12"/>
  <c r="AJ412" i="12" s="1"/>
  <c r="AG412" i="12"/>
  <c r="AI412" i="12" s="1"/>
  <c r="S270" i="12"/>
  <c r="AC270" i="12" s="1"/>
  <c r="T270" i="12"/>
  <c r="AD270" i="12" s="1"/>
  <c r="AL451" i="12"/>
  <c r="AN451" i="12" s="1"/>
  <c r="AK451" i="12"/>
  <c r="AM451" i="12" s="1"/>
  <c r="AL214" i="12"/>
  <c r="AK214" i="12"/>
  <c r="AM214" i="12" s="1"/>
  <c r="V133" i="16"/>
  <c r="U133" i="16"/>
  <c r="Y133" i="16" s="1"/>
  <c r="AK433" i="12"/>
  <c r="AM433" i="12" s="1"/>
  <c r="AL433" i="12"/>
  <c r="T75" i="16"/>
  <c r="AD75" i="16" s="1"/>
  <c r="S75" i="16"/>
  <c r="AG92" i="15"/>
  <c r="AH92" i="15"/>
  <c r="AJ92" i="15" s="1"/>
  <c r="R194" i="12"/>
  <c r="AF194" i="12" s="1"/>
  <c r="AL205" i="16"/>
  <c r="AN205" i="16" s="1"/>
  <c r="AK205" i="16"/>
  <c r="AM205" i="16" s="1"/>
  <c r="T21" i="13"/>
  <c r="AD21" i="13" s="1"/>
  <c r="S21" i="13"/>
  <c r="AC21" i="13" s="1"/>
  <c r="R156" i="12"/>
  <c r="W107" i="16"/>
  <c r="AA107" i="16" s="1"/>
  <c r="X107" i="16"/>
  <c r="AB107" i="16" s="1"/>
  <c r="U292" i="12"/>
  <c r="Y292" i="12" s="1"/>
  <c r="V292" i="12"/>
  <c r="V239" i="12"/>
  <c r="U239" i="12"/>
  <c r="Y239" i="12" s="1"/>
  <c r="W305" i="12"/>
  <c r="AA305" i="12" s="1"/>
  <c r="X305" i="12"/>
  <c r="R172" i="12"/>
  <c r="W365" i="12"/>
  <c r="AA365" i="12" s="1"/>
  <c r="X365" i="12"/>
  <c r="AB365" i="12" s="1"/>
  <c r="V104" i="16"/>
  <c r="Z104" i="16" s="1"/>
  <c r="U104" i="16"/>
  <c r="Y104" i="16" s="1"/>
  <c r="R151" i="16"/>
  <c r="W80" i="16"/>
  <c r="AA80" i="16" s="1"/>
  <c r="X80" i="16"/>
  <c r="AB80" i="16" s="1"/>
  <c r="AH20" i="14"/>
  <c r="AJ20" i="14" s="1"/>
  <c r="AG20" i="14"/>
  <c r="AK226" i="16"/>
  <c r="AM226" i="16" s="1"/>
  <c r="AL226" i="16"/>
  <c r="V244" i="16"/>
  <c r="Z244" i="16" s="1"/>
  <c r="U244" i="16"/>
  <c r="Y244" i="16" s="1"/>
  <c r="T42" i="14"/>
  <c r="AD42" i="14" s="1"/>
  <c r="S42" i="14"/>
  <c r="AC42" i="14" s="1"/>
  <c r="R186" i="16"/>
  <c r="AF186" i="16" s="1"/>
  <c r="S510" i="12"/>
  <c r="AC510" i="12" s="1"/>
  <c r="T510" i="12"/>
  <c r="AD510" i="12" s="1"/>
  <c r="AH356" i="12"/>
  <c r="AJ356" i="12" s="1"/>
  <c r="AG356" i="12"/>
  <c r="U164" i="16"/>
  <c r="Y164" i="16" s="1"/>
  <c r="V164" i="16"/>
  <c r="Z164" i="16" s="1"/>
  <c r="AG441" i="12"/>
  <c r="AI441" i="12" s="1"/>
  <c r="AH441" i="12"/>
  <c r="AJ441" i="12" s="1"/>
  <c r="T160" i="12"/>
  <c r="AD160" i="12" s="1"/>
  <c r="S160" i="12"/>
  <c r="X161" i="12"/>
  <c r="W161" i="12"/>
  <c r="AA161" i="12" s="1"/>
  <c r="T263" i="12"/>
  <c r="AD263" i="12" s="1"/>
  <c r="S263" i="12"/>
  <c r="AC263" i="12" s="1"/>
  <c r="T161" i="12"/>
  <c r="AD161" i="12" s="1"/>
  <c r="S161" i="12"/>
  <c r="V67" i="12"/>
  <c r="Z67" i="12" s="1"/>
  <c r="U67" i="12"/>
  <c r="Y67" i="12" s="1"/>
  <c r="AG264" i="12"/>
  <c r="AH264" i="12"/>
  <c r="AJ264" i="12" s="1"/>
  <c r="R28" i="13"/>
  <c r="Q28" i="13" s="1"/>
  <c r="AE28" i="13" s="1"/>
  <c r="AK139" i="12"/>
  <c r="AM139" i="12" s="1"/>
  <c r="AL139" i="12"/>
  <c r="AN139" i="12" s="1"/>
  <c r="R136" i="12"/>
  <c r="S12" i="14"/>
  <c r="AC12" i="14" s="1"/>
  <c r="T12" i="14"/>
  <c r="AD12" i="14" s="1"/>
  <c r="W215" i="12"/>
  <c r="AA215" i="12" s="1"/>
  <c r="X215" i="12"/>
  <c r="AB215" i="12" s="1"/>
  <c r="S182" i="16"/>
  <c r="T182" i="16"/>
  <c r="AD182" i="16" s="1"/>
  <c r="R254" i="12"/>
  <c r="AF254" i="12" s="1"/>
  <c r="AG120" i="12"/>
  <c r="AI120" i="12" s="1"/>
  <c r="AH120" i="12"/>
  <c r="AJ120" i="12" s="1"/>
  <c r="T342" i="12"/>
  <c r="AD342" i="12" s="1"/>
  <c r="S342" i="12"/>
  <c r="AC342" i="12" s="1"/>
  <c r="X64" i="15"/>
  <c r="W64" i="15"/>
  <c r="AA64" i="15" s="1"/>
  <c r="AL291" i="12"/>
  <c r="AN291" i="12" s="1"/>
  <c r="AK291" i="12"/>
  <c r="AM291" i="12" s="1"/>
  <c r="AL101" i="16"/>
  <c r="AN101" i="16" s="1"/>
  <c r="AK101" i="16"/>
  <c r="AM101" i="16" s="1"/>
  <c r="AG38" i="15"/>
  <c r="AI38" i="15" s="1"/>
  <c r="AH38" i="15"/>
  <c r="AJ38" i="15" s="1"/>
  <c r="AL251" i="12"/>
  <c r="AN251" i="12" s="1"/>
  <c r="AK251" i="12"/>
  <c r="AM251" i="12" s="1"/>
  <c r="AK369" i="12"/>
  <c r="AM369" i="12" s="1"/>
  <c r="AL369" i="12"/>
  <c r="X350" i="12"/>
  <c r="AB350" i="12" s="1"/>
  <c r="W350" i="12"/>
  <c r="AA350" i="12" s="1"/>
  <c r="AG425" i="12"/>
  <c r="AI425" i="12" s="1"/>
  <c r="AH425" i="12"/>
  <c r="AJ425" i="12" s="1"/>
  <c r="AK183" i="12"/>
  <c r="AM183" i="12" s="1"/>
  <c r="AL183" i="12"/>
  <c r="AN183" i="12" s="1"/>
  <c r="V396" i="12"/>
  <c r="Z396" i="12" s="1"/>
  <c r="U396" i="12"/>
  <c r="Y396" i="12" s="1"/>
  <c r="AG107" i="12"/>
  <c r="AH107" i="12"/>
  <c r="AJ107" i="12" s="1"/>
  <c r="AG495" i="12"/>
  <c r="AH495" i="12"/>
  <c r="AJ495" i="12" s="1"/>
  <c r="AG112" i="12"/>
  <c r="AH112" i="12"/>
  <c r="AJ112" i="12" s="1"/>
  <c r="S202" i="12"/>
  <c r="T202" i="12"/>
  <c r="AD202" i="12" s="1"/>
  <c r="T96" i="12"/>
  <c r="AD96" i="12" s="1"/>
  <c r="S96" i="12"/>
  <c r="AC96" i="12" s="1"/>
  <c r="AK156" i="12"/>
  <c r="AM156" i="12" s="1"/>
  <c r="AL156" i="12"/>
  <c r="AN156" i="12" s="1"/>
  <c r="R49" i="12"/>
  <c r="R29" i="16"/>
  <c r="AF29" i="16" s="1"/>
  <c r="AH507" i="12"/>
  <c r="AJ507" i="12" s="1"/>
  <c r="AG507" i="12"/>
  <c r="AI507" i="12" s="1"/>
  <c r="AK7" i="3"/>
  <c r="AM7" i="3" s="1"/>
  <c r="AL7" i="3"/>
  <c r="AN7" i="3" s="1"/>
  <c r="R210" i="12"/>
  <c r="AF210" i="12" s="1"/>
  <c r="AL66" i="15"/>
  <c r="AN66" i="15" s="1"/>
  <c r="AK66" i="15"/>
  <c r="AM66" i="15" s="1"/>
  <c r="W49" i="15"/>
  <c r="AA49" i="15" s="1"/>
  <c r="X49" i="15"/>
  <c r="R422" i="12"/>
  <c r="AK401" i="12"/>
  <c r="AM401" i="12" s="1"/>
  <c r="AL401" i="12"/>
  <c r="AH506" i="12"/>
  <c r="AJ506" i="12" s="1"/>
  <c r="AG506" i="12"/>
  <c r="AK325" i="12"/>
  <c r="AM325" i="12" s="1"/>
  <c r="AL325" i="12"/>
  <c r="AN325" i="12" s="1"/>
  <c r="T15" i="14"/>
  <c r="AD15" i="14" s="1"/>
  <c r="S15" i="14"/>
  <c r="AC15" i="14" s="1"/>
  <c r="R505" i="12"/>
  <c r="AF505" i="12" s="1"/>
  <c r="AK265" i="12"/>
  <c r="AM265" i="12" s="1"/>
  <c r="AL265" i="12"/>
  <c r="AN265" i="12" s="1"/>
  <c r="R207" i="12"/>
  <c r="AG33" i="16"/>
  <c r="AH33" i="16"/>
  <c r="AJ33" i="16" s="1"/>
  <c r="AL176" i="16"/>
  <c r="AK176" i="16"/>
  <c r="AM176" i="16" s="1"/>
  <c r="R45" i="12"/>
  <c r="X64" i="12"/>
  <c r="AB64" i="12" s="1"/>
  <c r="W64" i="12"/>
  <c r="AA64" i="12" s="1"/>
  <c r="R219" i="12"/>
  <c r="AL33" i="16"/>
  <c r="AN33" i="16" s="1"/>
  <c r="AK33" i="16"/>
  <c r="AM33" i="16" s="1"/>
  <c r="U439" i="12"/>
  <c r="Y439" i="12" s="1"/>
  <c r="V439" i="12"/>
  <c r="Z439" i="12" s="1"/>
  <c r="AH486" i="12"/>
  <c r="AJ486" i="12" s="1"/>
  <c r="AG486" i="12"/>
  <c r="AL61" i="12"/>
  <c r="AN61" i="12" s="1"/>
  <c r="AK61" i="12"/>
  <c r="AM61" i="12" s="1"/>
  <c r="R84" i="12"/>
  <c r="AF84" i="12" s="1"/>
  <c r="V93" i="15"/>
  <c r="Z93" i="15" s="1"/>
  <c r="U93" i="15"/>
  <c r="Y93" i="15" s="1"/>
  <c r="W66" i="12"/>
  <c r="AA66" i="12" s="1"/>
  <c r="X66" i="12"/>
  <c r="AB66" i="12" s="1"/>
  <c r="AG108" i="12"/>
  <c r="AH108" i="12"/>
  <c r="AJ108" i="12" s="1"/>
  <c r="R51" i="12"/>
  <c r="AF51" i="12" s="1"/>
  <c r="X495" i="12"/>
  <c r="W495" i="12"/>
  <c r="AA495" i="12" s="1"/>
  <c r="T129" i="16"/>
  <c r="AD129" i="16" s="1"/>
  <c r="S129" i="16"/>
  <c r="T52" i="15"/>
  <c r="AD52" i="15" s="1"/>
  <c r="S52" i="15"/>
  <c r="AC52" i="15" s="1"/>
  <c r="AK127" i="16"/>
  <c r="AM127" i="16" s="1"/>
  <c r="AL127" i="16"/>
  <c r="AN127" i="16" s="1"/>
  <c r="AK30" i="16"/>
  <c r="AM30" i="16" s="1"/>
  <c r="AL30" i="16"/>
  <c r="AN30" i="16" s="1"/>
  <c r="AG358" i="12"/>
  <c r="AH358" i="12"/>
  <c r="AJ358" i="12" s="1"/>
  <c r="W201" i="12"/>
  <c r="AA201" i="12" s="1"/>
  <c r="X201" i="12"/>
  <c r="AB201" i="12" s="1"/>
  <c r="T64" i="12"/>
  <c r="AD64" i="12" s="1"/>
  <c r="S64" i="12"/>
  <c r="AC64" i="12" s="1"/>
  <c r="AK172" i="12"/>
  <c r="AM172" i="12" s="1"/>
  <c r="AL172" i="12"/>
  <c r="AN172" i="12" s="1"/>
  <c r="R217" i="16"/>
  <c r="AF217" i="16" s="1"/>
  <c r="AL88" i="12"/>
  <c r="AN88" i="12" s="1"/>
  <c r="AK88" i="12"/>
  <c r="AM88" i="12" s="1"/>
  <c r="V58" i="16"/>
  <c r="U58" i="16"/>
  <c r="Y58" i="16" s="1"/>
  <c r="AL441" i="12"/>
  <c r="AN441" i="12" s="1"/>
  <c r="AK441" i="12"/>
  <c r="AM441" i="12" s="1"/>
  <c r="S22" i="16"/>
  <c r="AC22" i="16" s="1"/>
  <c r="T22" i="16"/>
  <c r="AD22" i="16" s="1"/>
  <c r="AH193" i="16"/>
  <c r="AJ193" i="16" s="1"/>
  <c r="AG193" i="16"/>
  <c r="AL123" i="16"/>
  <c r="AN123" i="16" s="1"/>
  <c r="AK123" i="16"/>
  <c r="AM123" i="16" s="1"/>
  <c r="AG26" i="13"/>
  <c r="AI26" i="13" s="1"/>
  <c r="AH26" i="13"/>
  <c r="AJ26" i="13" s="1"/>
  <c r="W195" i="16"/>
  <c r="AA195" i="16" s="1"/>
  <c r="X195" i="16"/>
  <c r="AB195" i="16" s="1"/>
  <c r="U87" i="12"/>
  <c r="Y87" i="12" s="1"/>
  <c r="V87" i="12"/>
  <c r="V27" i="12"/>
  <c r="U27" i="12"/>
  <c r="Y27" i="12" s="1"/>
  <c r="AH240" i="12"/>
  <c r="AJ240" i="12" s="1"/>
  <c r="AG240" i="12"/>
  <c r="R449" i="12"/>
  <c r="R369" i="12"/>
  <c r="W497" i="12"/>
  <c r="AA497" i="12" s="1"/>
  <c r="X497" i="12"/>
  <c r="U74" i="15"/>
  <c r="Y74" i="15" s="1"/>
  <c r="V74" i="15"/>
  <c r="AG98" i="16"/>
  <c r="AH98" i="16"/>
  <c r="AJ98" i="16" s="1"/>
  <c r="U179" i="12"/>
  <c r="Y179" i="12" s="1"/>
  <c r="V179" i="12"/>
  <c r="Z179" i="12" s="1"/>
  <c r="X102" i="15"/>
  <c r="W102" i="15"/>
  <c r="AA102" i="15" s="1"/>
  <c r="AH256" i="12"/>
  <c r="AJ256" i="12" s="1"/>
  <c r="AG256" i="12"/>
  <c r="R258" i="12"/>
  <c r="X174" i="16"/>
  <c r="AB174" i="16" s="1"/>
  <c r="W174" i="16"/>
  <c r="AA174" i="16" s="1"/>
  <c r="S71" i="12"/>
  <c r="AC71" i="12" s="1"/>
  <c r="T71" i="12"/>
  <c r="AD71" i="12" s="1"/>
  <c r="V129" i="12"/>
  <c r="U129" i="12"/>
  <c r="Y129" i="12" s="1"/>
  <c r="U35" i="14"/>
  <c r="Y35" i="14" s="1"/>
  <c r="V35" i="14"/>
  <c r="Z35" i="14" s="1"/>
  <c r="T357" i="12"/>
  <c r="AD357" i="12" s="1"/>
  <c r="S357" i="12"/>
  <c r="AC357" i="12" s="1"/>
  <c r="T81" i="15"/>
  <c r="AD81" i="15" s="1"/>
  <c r="S81" i="15"/>
  <c r="AC81" i="15" s="1"/>
  <c r="AL360" i="12"/>
  <c r="AK360" i="12"/>
  <c r="AM360" i="12" s="1"/>
  <c r="AH221" i="16"/>
  <c r="AJ221" i="16" s="1"/>
  <c r="AG221" i="16"/>
  <c r="X493" i="12"/>
  <c r="AB493" i="12" s="1"/>
  <c r="W493" i="12"/>
  <c r="AA493" i="12" s="1"/>
  <c r="V65" i="15"/>
  <c r="U65" i="15"/>
  <c r="Y65" i="15" s="1"/>
  <c r="AK26" i="12"/>
  <c r="AM26" i="12" s="1"/>
  <c r="AL26" i="12"/>
  <c r="AN26" i="12" s="1"/>
  <c r="AH114" i="16"/>
  <c r="AJ114" i="16" s="1"/>
  <c r="AG114" i="16"/>
  <c r="W9" i="15"/>
  <c r="AA9" i="15" s="1"/>
  <c r="X9" i="15"/>
  <c r="AB9" i="15" s="1"/>
  <c r="X238" i="12"/>
  <c r="W238" i="12"/>
  <c r="AA238" i="12" s="1"/>
  <c r="W99" i="12"/>
  <c r="AA99" i="12" s="1"/>
  <c r="X99" i="12"/>
  <c r="AB99" i="12" s="1"/>
  <c r="AK253" i="12"/>
  <c r="AM253" i="12" s="1"/>
  <c r="AL253" i="12"/>
  <c r="AN253" i="12" s="1"/>
  <c r="R70" i="16"/>
  <c r="Q70" i="16" s="1"/>
  <c r="X213" i="16"/>
  <c r="W213" i="16"/>
  <c r="AA213" i="16" s="1"/>
  <c r="T449" i="12"/>
  <c r="AD449" i="12" s="1"/>
  <c r="S449" i="12"/>
  <c r="AC449" i="12" s="1"/>
  <c r="U7" i="12"/>
  <c r="Y7" i="12" s="1"/>
  <c r="V7" i="12"/>
  <c r="Z7" i="12" s="1"/>
  <c r="T27" i="14"/>
  <c r="AD27" i="14" s="1"/>
  <c r="S27" i="14"/>
  <c r="AC27" i="14" s="1"/>
  <c r="T26" i="12"/>
  <c r="AD26" i="12" s="1"/>
  <c r="S26" i="12"/>
  <c r="AC26" i="12" s="1"/>
  <c r="AL81" i="15"/>
  <c r="AN81" i="15" s="1"/>
  <c r="AK81" i="15"/>
  <c r="AM81" i="15" s="1"/>
  <c r="AH163" i="12"/>
  <c r="AJ163" i="12" s="1"/>
  <c r="AG163" i="12"/>
  <c r="AI163" i="12" s="1"/>
  <c r="X148" i="12"/>
  <c r="W148" i="12"/>
  <c r="AA148" i="12" s="1"/>
  <c r="AK457" i="12"/>
  <c r="AM457" i="12" s="1"/>
  <c r="AL457" i="12"/>
  <c r="AN457" i="12" s="1"/>
  <c r="U409" i="12"/>
  <c r="Y409" i="12" s="1"/>
  <c r="V409" i="12"/>
  <c r="Z409" i="12" s="1"/>
  <c r="AL324" i="12"/>
  <c r="AN324" i="12" s="1"/>
  <c r="AK324" i="12"/>
  <c r="AM324" i="12" s="1"/>
  <c r="W348" i="12"/>
  <c r="AA348" i="12" s="1"/>
  <c r="X348" i="12"/>
  <c r="AB348" i="12" s="1"/>
  <c r="AG183" i="16"/>
  <c r="AI183" i="16" s="1"/>
  <c r="AH183" i="16"/>
  <c r="AJ183" i="16" s="1"/>
  <c r="AH84" i="12"/>
  <c r="AJ84" i="12" s="1"/>
  <c r="AG84" i="12"/>
  <c r="AI84" i="12" s="1"/>
  <c r="AK289" i="12"/>
  <c r="AM289" i="12" s="1"/>
  <c r="AL289" i="12"/>
  <c r="AN289" i="12" s="1"/>
  <c r="R237" i="12"/>
  <c r="U43" i="16"/>
  <c r="Y43" i="16" s="1"/>
  <c r="V43" i="16"/>
  <c r="V80" i="12"/>
  <c r="Z80" i="12" s="1"/>
  <c r="U80" i="12"/>
  <c r="Y80" i="12" s="1"/>
  <c r="AH156" i="16"/>
  <c r="AJ156" i="16" s="1"/>
  <c r="AG156" i="16"/>
  <c r="S173" i="16"/>
  <c r="AC173" i="16" s="1"/>
  <c r="T173" i="16"/>
  <c r="AD173" i="16" s="1"/>
  <c r="AK429" i="12"/>
  <c r="AM429" i="12" s="1"/>
  <c r="AL429" i="12"/>
  <c r="AN429" i="12" s="1"/>
  <c r="S59" i="12"/>
  <c r="AC59" i="12" s="1"/>
  <c r="T59" i="12"/>
  <c r="AD59" i="12" s="1"/>
  <c r="S7" i="3"/>
  <c r="AC7" i="3" s="1"/>
  <c r="T7" i="3"/>
  <c r="AD7" i="3" s="1"/>
  <c r="AK165" i="12"/>
  <c r="AM165" i="12" s="1"/>
  <c r="AL165" i="12"/>
  <c r="AN165" i="12" s="1"/>
  <c r="W45" i="12"/>
  <c r="AA45" i="12" s="1"/>
  <c r="X45" i="12"/>
  <c r="AB45" i="12" s="1"/>
  <c r="S386" i="12"/>
  <c r="AC386" i="12" s="1"/>
  <c r="T386" i="12"/>
  <c r="AD386" i="12" s="1"/>
  <c r="V342" i="12"/>
  <c r="Z342" i="12" s="1"/>
  <c r="U342" i="12"/>
  <c r="Y342" i="12" s="1"/>
  <c r="T248" i="16"/>
  <c r="AD248" i="16" s="1"/>
  <c r="S248" i="16"/>
  <c r="R95" i="12"/>
  <c r="Q95" i="12" s="1"/>
  <c r="AE95" i="12" s="1"/>
  <c r="AK234" i="12"/>
  <c r="AM234" i="12" s="1"/>
  <c r="AL234" i="12"/>
  <c r="AL37" i="15"/>
  <c r="AN37" i="15" s="1"/>
  <c r="AK37" i="15"/>
  <c r="AM37" i="15" s="1"/>
  <c r="W417" i="12"/>
  <c r="AA417" i="12" s="1"/>
  <c r="X417" i="12"/>
  <c r="AB417" i="12" s="1"/>
  <c r="X99" i="16"/>
  <c r="AB99" i="16" s="1"/>
  <c r="W99" i="16"/>
  <c r="AA99" i="16" s="1"/>
  <c r="T280" i="12"/>
  <c r="AD280" i="12" s="1"/>
  <c r="S280" i="12"/>
  <c r="AC280" i="12" s="1"/>
  <c r="AH329" i="12"/>
  <c r="AJ329" i="12" s="1"/>
  <c r="AG329" i="12"/>
  <c r="S70" i="12"/>
  <c r="AC70" i="12" s="1"/>
  <c r="T70" i="12"/>
  <c r="AD70" i="12" s="1"/>
  <c r="R21" i="13"/>
  <c r="AF21" i="13" s="1"/>
  <c r="AL112" i="12"/>
  <c r="AN112" i="12" s="1"/>
  <c r="AK112" i="12"/>
  <c r="AM112" i="12" s="1"/>
  <c r="S25" i="12"/>
  <c r="T25" i="12"/>
  <c r="AD25" i="12" s="1"/>
  <c r="V149" i="16"/>
  <c r="U149" i="16"/>
  <c r="Y149" i="16" s="1"/>
  <c r="R63" i="12"/>
  <c r="T501" i="12"/>
  <c r="AD501" i="12" s="1"/>
  <c r="S501" i="12"/>
  <c r="S174" i="12"/>
  <c r="AC174" i="12" s="1"/>
  <c r="T174" i="12"/>
  <c r="AD174" i="12" s="1"/>
  <c r="U7" i="14"/>
  <c r="Y7" i="14" s="1"/>
  <c r="V7" i="14"/>
  <c r="Z7" i="14" s="1"/>
  <c r="S61" i="15"/>
  <c r="AC61" i="15" s="1"/>
  <c r="T61" i="15"/>
  <c r="AD61" i="15" s="1"/>
  <c r="AH387" i="12"/>
  <c r="AJ387" i="12" s="1"/>
  <c r="AG387" i="12"/>
  <c r="AI387" i="12" s="1"/>
  <c r="S42" i="12"/>
  <c r="AC42" i="12" s="1"/>
  <c r="T42" i="12"/>
  <c r="AD42" i="12" s="1"/>
  <c r="S38" i="16"/>
  <c r="T38" i="16"/>
  <c r="AD38" i="16" s="1"/>
  <c r="X91" i="15"/>
  <c r="AB91" i="15" s="1"/>
  <c r="W91" i="15"/>
  <c r="AA91" i="15" s="1"/>
  <c r="AG177" i="16"/>
  <c r="AH177" i="16"/>
  <c r="AJ177" i="16" s="1"/>
  <c r="T20" i="13"/>
  <c r="AD20" i="13" s="1"/>
  <c r="S20" i="13"/>
  <c r="AC20" i="13" s="1"/>
  <c r="S43" i="15"/>
  <c r="AC43" i="15" s="1"/>
  <c r="T43" i="15"/>
  <c r="AD43" i="15" s="1"/>
  <c r="T160" i="16"/>
  <c r="AD160" i="16" s="1"/>
  <c r="S160" i="16"/>
  <c r="T258" i="12"/>
  <c r="AD258" i="12" s="1"/>
  <c r="S258" i="12"/>
  <c r="AC258" i="12" s="1"/>
  <c r="AG93" i="15"/>
  <c r="AI93" i="15" s="1"/>
  <c r="AH93" i="15"/>
  <c r="AJ93" i="15" s="1"/>
  <c r="AH86" i="12"/>
  <c r="AJ86" i="12" s="1"/>
  <c r="AG86" i="12"/>
  <c r="T169" i="12"/>
  <c r="AD169" i="12" s="1"/>
  <c r="S169" i="12"/>
  <c r="AC169" i="12" s="1"/>
  <c r="X66" i="15"/>
  <c r="AB66" i="15" s="1"/>
  <c r="W66" i="15"/>
  <c r="AA66" i="15" s="1"/>
  <c r="V101" i="15"/>
  <c r="U101" i="15"/>
  <c r="Y101" i="15" s="1"/>
  <c r="V26" i="15"/>
  <c r="U26" i="15"/>
  <c r="Y26" i="15" s="1"/>
  <c r="R211" i="12"/>
  <c r="V106" i="15"/>
  <c r="U106" i="15"/>
  <c r="Y106" i="15" s="1"/>
  <c r="X232" i="16"/>
  <c r="AB232" i="16" s="1"/>
  <c r="W232" i="16"/>
  <c r="AA232" i="16" s="1"/>
  <c r="AL128" i="16"/>
  <c r="AN128" i="16" s="1"/>
  <c r="AK128" i="16"/>
  <c r="AM128" i="16" s="1"/>
  <c r="X100" i="15"/>
  <c r="AB100" i="15" s="1"/>
  <c r="W100" i="15"/>
  <c r="AA100" i="15" s="1"/>
  <c r="AH24" i="13"/>
  <c r="AJ24" i="13" s="1"/>
  <c r="AG24" i="13"/>
  <c r="T22" i="15"/>
  <c r="AD22" i="15" s="1"/>
  <c r="S22" i="15"/>
  <c r="AC22" i="15" s="1"/>
  <c r="S116" i="16"/>
  <c r="T116" i="16"/>
  <c r="AD116" i="16" s="1"/>
  <c r="U232" i="12"/>
  <c r="Y232" i="12" s="1"/>
  <c r="V232" i="12"/>
  <c r="R169" i="16"/>
  <c r="R138" i="12"/>
  <c r="Q138" i="12" s="1"/>
  <c r="AE138" i="12" s="1"/>
  <c r="R147" i="12"/>
  <c r="Q147" i="12" s="1"/>
  <c r="AE147" i="12" s="1"/>
  <c r="AK173" i="16"/>
  <c r="AM173" i="16" s="1"/>
  <c r="AL173" i="16"/>
  <c r="AN173" i="16" s="1"/>
  <c r="S107" i="15"/>
  <c r="AC107" i="15" s="1"/>
  <c r="T107" i="15"/>
  <c r="AD107" i="15" s="1"/>
  <c r="S157" i="12"/>
  <c r="AC157" i="12" s="1"/>
  <c r="T157" i="12"/>
  <c r="AD157" i="12" s="1"/>
  <c r="T42" i="16"/>
  <c r="AD42" i="16" s="1"/>
  <c r="S42" i="16"/>
  <c r="T51" i="12"/>
  <c r="AD51" i="12" s="1"/>
  <c r="S51" i="12"/>
  <c r="AC51" i="12" s="1"/>
  <c r="U178" i="16"/>
  <c r="Y178" i="16" s="1"/>
  <c r="V178" i="16"/>
  <c r="Z178" i="16" s="1"/>
  <c r="S90" i="12"/>
  <c r="AC90" i="12" s="1"/>
  <c r="T90" i="12"/>
  <c r="AD90" i="12" s="1"/>
  <c r="X402" i="12"/>
  <c r="W402" i="12"/>
  <c r="AA402" i="12" s="1"/>
  <c r="U385" i="12"/>
  <c r="Y385" i="12" s="1"/>
  <c r="V385" i="12"/>
  <c r="R177" i="12"/>
  <c r="Q177" i="12" s="1"/>
  <c r="AE177" i="12" s="1"/>
  <c r="W119" i="12"/>
  <c r="AA119" i="12" s="1"/>
  <c r="X119" i="12"/>
  <c r="S120" i="12"/>
  <c r="T120" i="12"/>
  <c r="AD120" i="12" s="1"/>
  <c r="S242" i="12"/>
  <c r="AC242" i="12" s="1"/>
  <c r="T242" i="12"/>
  <c r="AD242" i="12" s="1"/>
  <c r="V22" i="14"/>
  <c r="U22" i="14"/>
  <c r="Y22" i="14" s="1"/>
  <c r="R137" i="12"/>
  <c r="Q137" i="12" s="1"/>
  <c r="U159" i="16"/>
  <c r="Y159" i="16" s="1"/>
  <c r="V159" i="16"/>
  <c r="S265" i="12"/>
  <c r="AC265" i="12" s="1"/>
  <c r="T265" i="12"/>
  <c r="AD265" i="12" s="1"/>
  <c r="AG505" i="12"/>
  <c r="AI505" i="12" s="1"/>
  <c r="AH505" i="12"/>
  <c r="AJ505" i="12" s="1"/>
  <c r="AK195" i="12"/>
  <c r="AM195" i="12" s="1"/>
  <c r="AL195" i="12"/>
  <c r="AN195" i="12" s="1"/>
  <c r="V196" i="12"/>
  <c r="U196" i="12"/>
  <c r="Y196" i="12" s="1"/>
  <c r="R211" i="16"/>
  <c r="Q211" i="16" s="1"/>
  <c r="S197" i="12"/>
  <c r="AC197" i="12" s="1"/>
  <c r="T197" i="12"/>
  <c r="AD197" i="12" s="1"/>
  <c r="X345" i="12"/>
  <c r="AB345" i="12" s="1"/>
  <c r="W345" i="12"/>
  <c r="AA345" i="12" s="1"/>
  <c r="V13" i="15"/>
  <c r="U13" i="15"/>
  <c r="Y13" i="15" s="1"/>
  <c r="R29" i="12"/>
  <c r="X134" i="12"/>
  <c r="AB134" i="12" s="1"/>
  <c r="W134" i="12"/>
  <c r="AA134" i="12" s="1"/>
  <c r="AH7" i="13"/>
  <c r="AJ7" i="13" s="1"/>
  <c r="AG7" i="13"/>
  <c r="R167" i="12"/>
  <c r="Q167" i="12" s="1"/>
  <c r="AK382" i="12"/>
  <c r="AM382" i="12" s="1"/>
  <c r="AL382" i="12"/>
  <c r="AN382" i="12" s="1"/>
  <c r="AL25" i="16"/>
  <c r="AK25" i="16"/>
  <c r="AM25" i="16" s="1"/>
  <c r="R191" i="12"/>
  <c r="S495" i="12"/>
  <c r="T495" i="12"/>
  <c r="AD495" i="12" s="1"/>
  <c r="T34" i="13"/>
  <c r="AD34" i="13" s="1"/>
  <c r="S34" i="13"/>
  <c r="AC34" i="13" s="1"/>
  <c r="R322" i="12"/>
  <c r="S339" i="12"/>
  <c r="T339" i="12"/>
  <c r="AD339" i="12" s="1"/>
  <c r="AK163" i="16"/>
  <c r="AM163" i="16" s="1"/>
  <c r="AL163" i="16"/>
  <c r="AN163" i="16" s="1"/>
  <c r="X223" i="12"/>
  <c r="W223" i="12"/>
  <c r="AA223" i="12" s="1"/>
  <c r="R386" i="12"/>
  <c r="Q386" i="12" s="1"/>
  <c r="AE386" i="12" s="1"/>
  <c r="S368" i="12"/>
  <c r="T368" i="12"/>
  <c r="AD368" i="12" s="1"/>
  <c r="AK337" i="12"/>
  <c r="AM337" i="12" s="1"/>
  <c r="AL337" i="12"/>
  <c r="X72" i="16"/>
  <c r="W72" i="16"/>
  <c r="AA72" i="16" s="1"/>
  <c r="AK243" i="12"/>
  <c r="AM243" i="12" s="1"/>
  <c r="AL243" i="12"/>
  <c r="AN243" i="12" s="1"/>
  <c r="X386" i="12"/>
  <c r="W386" i="12"/>
  <c r="AA386" i="12" s="1"/>
  <c r="R13" i="13"/>
  <c r="AF13" i="13" s="1"/>
  <c r="AK39" i="14"/>
  <c r="AM39" i="14" s="1"/>
  <c r="AL39" i="14"/>
  <c r="AN39" i="14" s="1"/>
  <c r="R388" i="12"/>
  <c r="Q388" i="12" s="1"/>
  <c r="AE388" i="12" s="1"/>
  <c r="AK164" i="12"/>
  <c r="AM164" i="12" s="1"/>
  <c r="AL164" i="12"/>
  <c r="AN164" i="12" s="1"/>
  <c r="V111" i="12"/>
  <c r="U111" i="12"/>
  <c r="Y111" i="12" s="1"/>
  <c r="W426" i="12"/>
  <c r="AA426" i="12" s="1"/>
  <c r="X426" i="12"/>
  <c r="AB426" i="12" s="1"/>
  <c r="V145" i="12"/>
  <c r="U145" i="12"/>
  <c r="Y145" i="12" s="1"/>
  <c r="R493" i="12"/>
  <c r="W34" i="12"/>
  <c r="AA34" i="12" s="1"/>
  <c r="X34" i="12"/>
  <c r="R112" i="16"/>
  <c r="AF112" i="16" s="1"/>
  <c r="T18" i="15"/>
  <c r="AD18" i="15" s="1"/>
  <c r="S18" i="15"/>
  <c r="V54" i="15"/>
  <c r="Z54" i="15" s="1"/>
  <c r="U54" i="15"/>
  <c r="Y54" i="15" s="1"/>
  <c r="R381" i="12"/>
  <c r="X290" i="12"/>
  <c r="W290" i="12"/>
  <c r="AA290" i="12" s="1"/>
  <c r="AH29" i="15"/>
  <c r="AJ29" i="15" s="1"/>
  <c r="AG29" i="15"/>
  <c r="U281" i="12"/>
  <c r="Y281" i="12" s="1"/>
  <c r="V281" i="12"/>
  <c r="Z281" i="12" s="1"/>
  <c r="V44" i="12"/>
  <c r="U44" i="12"/>
  <c r="Y44" i="12" s="1"/>
  <c r="S289" i="12"/>
  <c r="AC289" i="12" s="1"/>
  <c r="T289" i="12"/>
  <c r="AD289" i="12" s="1"/>
  <c r="T214" i="16"/>
  <c r="AD214" i="16" s="1"/>
  <c r="S214" i="16"/>
  <c r="W67" i="15"/>
  <c r="AA67" i="15" s="1"/>
  <c r="X67" i="15"/>
  <c r="AB67" i="15" s="1"/>
  <c r="R396" i="12"/>
  <c r="Q396" i="12" s="1"/>
  <c r="AE396" i="12" s="1"/>
  <c r="U62" i="15"/>
  <c r="Y62" i="15" s="1"/>
  <c r="V62" i="15"/>
  <c r="AH290" i="12"/>
  <c r="AJ290" i="12" s="1"/>
  <c r="AG290" i="12"/>
  <c r="AH82" i="16"/>
  <c r="AJ82" i="16" s="1"/>
  <c r="AG82" i="16"/>
  <c r="AI82" i="16" s="1"/>
  <c r="S106" i="12"/>
  <c r="T106" i="12"/>
  <c r="AD106" i="12" s="1"/>
  <c r="AH353" i="12"/>
  <c r="AJ353" i="12" s="1"/>
  <c r="AG353" i="12"/>
  <c r="AK89" i="15"/>
  <c r="AM89" i="15" s="1"/>
  <c r="AL89" i="15"/>
  <c r="AN89" i="15" s="1"/>
  <c r="U246" i="16"/>
  <c r="Y246" i="16" s="1"/>
  <c r="V246" i="16"/>
  <c r="Z246" i="16" s="1"/>
  <c r="U88" i="15"/>
  <c r="Y88" i="15" s="1"/>
  <c r="V88" i="15"/>
  <c r="Z88" i="15" s="1"/>
  <c r="W154" i="12"/>
  <c r="AA154" i="12" s="1"/>
  <c r="X154" i="12"/>
  <c r="X119" i="16"/>
  <c r="AB119" i="16" s="1"/>
  <c r="W119" i="16"/>
  <c r="AA119" i="16" s="1"/>
  <c r="AH261" i="12"/>
  <c r="AJ261" i="12" s="1"/>
  <c r="AG261" i="12"/>
  <c r="AK228" i="12"/>
  <c r="AM228" i="12" s="1"/>
  <c r="AL228" i="12"/>
  <c r="R257" i="12"/>
  <c r="Q257" i="12" s="1"/>
  <c r="AE257" i="12" s="1"/>
  <c r="V323" i="12"/>
  <c r="Z323" i="12" s="1"/>
  <c r="U323" i="12"/>
  <c r="Y323" i="12" s="1"/>
  <c r="AH52" i="15"/>
  <c r="AJ52" i="15" s="1"/>
  <c r="AG52" i="15"/>
  <c r="AI52" i="15" s="1"/>
  <c r="AG328" i="12"/>
  <c r="AH328" i="12"/>
  <c r="AJ328" i="12" s="1"/>
  <c r="AG91" i="16"/>
  <c r="AH91" i="16"/>
  <c r="AJ91" i="16" s="1"/>
  <c r="AK106" i="16"/>
  <c r="AM106" i="16" s="1"/>
  <c r="AL106" i="16"/>
  <c r="AN106" i="16" s="1"/>
  <c r="T8" i="12"/>
  <c r="AD8" i="12" s="1"/>
  <c r="S8" i="12"/>
  <c r="AC8" i="12" s="1"/>
  <c r="X102" i="16"/>
  <c r="AB102" i="16" s="1"/>
  <c r="W102" i="16"/>
  <c r="AA102" i="16" s="1"/>
  <c r="AH229" i="16"/>
  <c r="AJ229" i="16" s="1"/>
  <c r="AG229" i="16"/>
  <c r="AI229" i="16" s="1"/>
  <c r="AG161" i="16"/>
  <c r="AI161" i="16" s="1"/>
  <c r="AH161" i="16"/>
  <c r="AJ161" i="16" s="1"/>
  <c r="T155" i="12"/>
  <c r="AD155" i="12" s="1"/>
  <c r="S155" i="12"/>
  <c r="AC155" i="12" s="1"/>
  <c r="AG18" i="13"/>
  <c r="AH18" i="13"/>
  <c r="AJ18" i="13" s="1"/>
  <c r="R282" i="12"/>
  <c r="Q282" i="12" s="1"/>
  <c r="AE282" i="12" s="1"/>
  <c r="AK107" i="16"/>
  <c r="AM107" i="16" s="1"/>
  <c r="AL107" i="16"/>
  <c r="AN107" i="16" s="1"/>
  <c r="T402" i="12"/>
  <c r="AD402" i="12" s="1"/>
  <c r="S402" i="12"/>
  <c r="AC402" i="12" s="1"/>
  <c r="S340" i="12"/>
  <c r="T340" i="12"/>
  <c r="AD340" i="12" s="1"/>
  <c r="V345" i="12"/>
  <c r="Z345" i="12" s="1"/>
  <c r="U345" i="12"/>
  <c r="Y345" i="12" s="1"/>
  <c r="R141" i="12"/>
  <c r="AF141" i="12" s="1"/>
  <c r="AG95" i="16"/>
  <c r="AH95" i="16"/>
  <c r="AJ95" i="16" s="1"/>
  <c r="V122" i="12"/>
  <c r="Z122" i="12" s="1"/>
  <c r="U122" i="12"/>
  <c r="Y122" i="12" s="1"/>
  <c r="AL88" i="16"/>
  <c r="AK88" i="16"/>
  <c r="AM88" i="16" s="1"/>
  <c r="AG103" i="16"/>
  <c r="AI103" i="16" s="1"/>
  <c r="AH103" i="16"/>
  <c r="AJ103" i="16" s="1"/>
  <c r="V173" i="16"/>
  <c r="U173" i="16"/>
  <c r="Y173" i="16" s="1"/>
  <c r="W127" i="16"/>
  <c r="AA127" i="16" s="1"/>
  <c r="X127" i="16"/>
  <c r="AB127" i="16" s="1"/>
  <c r="U365" i="12"/>
  <c r="Y365" i="12" s="1"/>
  <c r="V365" i="12"/>
  <c r="Z365" i="12" s="1"/>
  <c r="T63" i="16"/>
  <c r="AD63" i="16" s="1"/>
  <c r="S63" i="16"/>
  <c r="T177" i="16"/>
  <c r="AD177" i="16" s="1"/>
  <c r="S177" i="16"/>
  <c r="R195" i="12"/>
  <c r="Q195" i="12" s="1"/>
  <c r="U195" i="12"/>
  <c r="Y195" i="12" s="1"/>
  <c r="V195" i="12"/>
  <c r="Z195" i="12" s="1"/>
  <c r="W204" i="12"/>
  <c r="AA204" i="12" s="1"/>
  <c r="X204" i="12"/>
  <c r="AB204" i="12" s="1"/>
  <c r="AK216" i="12"/>
  <c r="AM216" i="12" s="1"/>
  <c r="AL216" i="12"/>
  <c r="AN216" i="12" s="1"/>
  <c r="S185" i="16"/>
  <c r="T185" i="16"/>
  <c r="AD185" i="16" s="1"/>
  <c r="U497" i="12"/>
  <c r="Y497" i="12" s="1"/>
  <c r="V497" i="12"/>
  <c r="R126" i="16"/>
  <c r="AF126" i="16" s="1"/>
  <c r="T95" i="16"/>
  <c r="AD95" i="16" s="1"/>
  <c r="S95" i="16"/>
  <c r="R13" i="15"/>
  <c r="Q13" i="15" s="1"/>
  <c r="AE13" i="15" s="1"/>
  <c r="X38" i="14"/>
  <c r="AB38" i="14" s="1"/>
  <c r="W38" i="14"/>
  <c r="AA38" i="14" s="1"/>
  <c r="X355" i="12"/>
  <c r="AB355" i="12" s="1"/>
  <c r="W355" i="12"/>
  <c r="AA355" i="12" s="1"/>
  <c r="X182" i="12"/>
  <c r="AB182" i="12" s="1"/>
  <c r="W182" i="12"/>
  <c r="AA182" i="12" s="1"/>
  <c r="T40" i="15"/>
  <c r="S40" i="15"/>
  <c r="AC40" i="15" s="1"/>
  <c r="X9" i="12"/>
  <c r="W9" i="12"/>
  <c r="AA9" i="12" s="1"/>
  <c r="W144" i="12"/>
  <c r="AA144" i="12" s="1"/>
  <c r="X144" i="12"/>
  <c r="AB144" i="12" s="1"/>
  <c r="U111" i="16"/>
  <c r="Y111" i="16" s="1"/>
  <c r="V111" i="16"/>
  <c r="Z111" i="16" s="1"/>
  <c r="T73" i="15"/>
  <c r="AD73" i="15" s="1"/>
  <c r="S73" i="15"/>
  <c r="AC73" i="15" s="1"/>
  <c r="W187" i="16"/>
  <c r="AA187" i="16" s="1"/>
  <c r="X187" i="16"/>
  <c r="AB187" i="16" s="1"/>
  <c r="U97" i="15"/>
  <c r="Y97" i="15" s="1"/>
  <c r="V97" i="15"/>
  <c r="T90" i="16"/>
  <c r="AD90" i="16" s="1"/>
  <c r="S90" i="16"/>
  <c r="AC90" i="16" s="1"/>
  <c r="AH119" i="16"/>
  <c r="AJ119" i="16" s="1"/>
  <c r="AG119" i="16"/>
  <c r="AI119" i="16" s="1"/>
  <c r="AG228" i="12"/>
  <c r="AI228" i="12" s="1"/>
  <c r="AH228" i="12"/>
  <c r="AJ228" i="12" s="1"/>
  <c r="R247" i="12"/>
  <c r="Q247" i="12" s="1"/>
  <c r="AE247" i="12" s="1"/>
  <c r="U374" i="12"/>
  <c r="Y374" i="12" s="1"/>
  <c r="V374" i="12"/>
  <c r="Z374" i="12" s="1"/>
  <c r="S99" i="12"/>
  <c r="AC99" i="12" s="1"/>
  <c r="T99" i="12"/>
  <c r="AD99" i="12" s="1"/>
  <c r="S415" i="12"/>
  <c r="AC415" i="12" s="1"/>
  <c r="T415" i="12"/>
  <c r="AD415" i="12" s="1"/>
  <c r="V69" i="16"/>
  <c r="Z69" i="16" s="1"/>
  <c r="U69" i="16"/>
  <c r="Y69" i="16" s="1"/>
  <c r="AH266" i="12"/>
  <c r="AJ266" i="12" s="1"/>
  <c r="AG266" i="12"/>
  <c r="AI266" i="12" s="1"/>
  <c r="AH325" i="12"/>
  <c r="AJ325" i="12" s="1"/>
  <c r="AG325" i="12"/>
  <c r="AI325" i="12" s="1"/>
  <c r="R73" i="15"/>
  <c r="Q73" i="15" s="1"/>
  <c r="V433" i="12"/>
  <c r="U433" i="12"/>
  <c r="Y433" i="12" s="1"/>
  <c r="U354" i="12"/>
  <c r="Y354" i="12" s="1"/>
  <c r="V354" i="12"/>
  <c r="AL60" i="15"/>
  <c r="AK60" i="15"/>
  <c r="AM60" i="15" s="1"/>
  <c r="AH333" i="12"/>
  <c r="AJ333" i="12" s="1"/>
  <c r="AG333" i="12"/>
  <c r="AI333" i="12" s="1"/>
  <c r="X157" i="12"/>
  <c r="AB157" i="12" s="1"/>
  <c r="W157" i="12"/>
  <c r="AA157" i="12" s="1"/>
  <c r="AG30" i="15"/>
  <c r="AI30" i="15" s="1"/>
  <c r="AH30" i="15"/>
  <c r="AJ30" i="15" s="1"/>
  <c r="T28" i="15"/>
  <c r="AD28" i="15" s="1"/>
  <c r="S28" i="15"/>
  <c r="V478" i="12"/>
  <c r="U478" i="12"/>
  <c r="Y478" i="12" s="1"/>
  <c r="R7" i="13"/>
  <c r="Q7" i="13" s="1"/>
  <c r="AE7" i="13" s="1"/>
  <c r="W21" i="14"/>
  <c r="AA21" i="14" s="1"/>
  <c r="X21" i="14"/>
  <c r="R214" i="12"/>
  <c r="AF214" i="12" s="1"/>
  <c r="V167" i="12"/>
  <c r="U167" i="12"/>
  <c r="Y167" i="12" s="1"/>
  <c r="U47" i="16"/>
  <c r="Y47" i="16" s="1"/>
  <c r="V47" i="16"/>
  <c r="R228" i="12"/>
  <c r="AF228" i="12" s="1"/>
  <c r="U69" i="12"/>
  <c r="Y69" i="12" s="1"/>
  <c r="V69" i="12"/>
  <c r="Z69" i="12" s="1"/>
  <c r="R134" i="16"/>
  <c r="S110" i="16"/>
  <c r="AC110" i="16" s="1"/>
  <c r="T110" i="16"/>
  <c r="AD110" i="16" s="1"/>
  <c r="X40" i="12"/>
  <c r="AB40" i="12" s="1"/>
  <c r="W40" i="12"/>
  <c r="AA40" i="12" s="1"/>
  <c r="AL213" i="16"/>
  <c r="AN213" i="16" s="1"/>
  <c r="AK213" i="16"/>
  <c r="AM213" i="16" s="1"/>
  <c r="X442" i="12"/>
  <c r="W442" i="12"/>
  <c r="AA442" i="12" s="1"/>
  <c r="R36" i="15"/>
  <c r="Q36" i="15" s="1"/>
  <c r="AE36" i="15" s="1"/>
  <c r="S11" i="13"/>
  <c r="T11" i="13"/>
  <c r="AD11" i="13" s="1"/>
  <c r="AG410" i="12"/>
  <c r="AH410" i="12"/>
  <c r="AJ410" i="12" s="1"/>
  <c r="W450" i="12"/>
  <c r="AA450" i="12" s="1"/>
  <c r="X450" i="12"/>
  <c r="U64" i="15"/>
  <c r="Y64" i="15" s="1"/>
  <c r="V64" i="15"/>
  <c r="X26" i="12"/>
  <c r="AB26" i="12" s="1"/>
  <c r="W26" i="12"/>
  <c r="AA26" i="12" s="1"/>
  <c r="R198" i="12"/>
  <c r="AF198" i="12" s="1"/>
  <c r="W266" i="12"/>
  <c r="AA266" i="12" s="1"/>
  <c r="X266" i="12"/>
  <c r="AB266" i="12" s="1"/>
  <c r="X489" i="12"/>
  <c r="AB489" i="12" s="1"/>
  <c r="W489" i="12"/>
  <c r="AA489" i="12" s="1"/>
  <c r="R236" i="16"/>
  <c r="W14" i="15"/>
  <c r="AA14" i="15" s="1"/>
  <c r="X14" i="15"/>
  <c r="AB14" i="15" s="1"/>
  <c r="V494" i="12"/>
  <c r="Z494" i="12" s="1"/>
  <c r="U494" i="12"/>
  <c r="Y494" i="12" s="1"/>
  <c r="R139" i="16"/>
  <c r="Q139" i="16" s="1"/>
  <c r="S395" i="12"/>
  <c r="AC395" i="12" s="1"/>
  <c r="T395" i="12"/>
  <c r="AD395" i="12" s="1"/>
  <c r="R179" i="12"/>
  <c r="AF179" i="12" s="1"/>
  <c r="T227" i="12"/>
  <c r="AD227" i="12" s="1"/>
  <c r="S227" i="12"/>
  <c r="W35" i="13"/>
  <c r="AA35" i="13" s="1"/>
  <c r="X35" i="13"/>
  <c r="R144" i="16"/>
  <c r="Q144" i="16" s="1"/>
  <c r="X113" i="12"/>
  <c r="AB113" i="12" s="1"/>
  <c r="W113" i="12"/>
  <c r="AA113" i="12" s="1"/>
  <c r="T23" i="15"/>
  <c r="AD23" i="15" s="1"/>
  <c r="S23" i="15"/>
  <c r="AC23" i="15" s="1"/>
  <c r="S80" i="16"/>
  <c r="AC80" i="16" s="1"/>
  <c r="T80" i="16"/>
  <c r="AD80" i="16" s="1"/>
  <c r="AG455" i="12"/>
  <c r="AI455" i="12" s="1"/>
  <c r="AH455" i="12"/>
  <c r="AJ455" i="12" s="1"/>
  <c r="AL112" i="16"/>
  <c r="AK112" i="16"/>
  <c r="AM112" i="16" s="1"/>
  <c r="V49" i="16"/>
  <c r="U49" i="16"/>
  <c r="Y49" i="16" s="1"/>
  <c r="AG276" i="12"/>
  <c r="AH276" i="12"/>
  <c r="AJ276" i="12" s="1"/>
  <c r="R413" i="12"/>
  <c r="Q413" i="12" s="1"/>
  <c r="AE413" i="12" s="1"/>
  <c r="S509" i="12"/>
  <c r="AC509" i="12" s="1"/>
  <c r="T509" i="12"/>
  <c r="AD509" i="12" s="1"/>
  <c r="U72" i="16"/>
  <c r="Y72" i="16" s="1"/>
  <c r="V72" i="16"/>
  <c r="S98" i="15"/>
  <c r="AC98" i="15" s="1"/>
  <c r="T98" i="15"/>
  <c r="AD98" i="15" s="1"/>
  <c r="R53" i="15"/>
  <c r="Q53" i="15" s="1"/>
  <c r="AE53" i="15" s="1"/>
  <c r="AL51" i="12"/>
  <c r="AN51" i="12" s="1"/>
  <c r="AK51" i="12"/>
  <c r="AM51" i="12" s="1"/>
  <c r="R365" i="12"/>
  <c r="V119" i="16"/>
  <c r="Z119" i="16" s="1"/>
  <c r="U119" i="16"/>
  <c r="Y119" i="16" s="1"/>
  <c r="AH24" i="16"/>
  <c r="AJ24" i="16" s="1"/>
  <c r="AG24" i="16"/>
  <c r="AI24" i="16" s="1"/>
  <c r="R444" i="12"/>
  <c r="AF444" i="12" s="1"/>
  <c r="U35" i="15"/>
  <c r="Y35" i="15" s="1"/>
  <c r="V35" i="15"/>
  <c r="R28" i="15"/>
  <c r="AF28" i="15" s="1"/>
  <c r="R229" i="12"/>
  <c r="Q229" i="12" s="1"/>
  <c r="AE229" i="12" s="1"/>
  <c r="W193" i="12"/>
  <c r="AA193" i="12" s="1"/>
  <c r="X193" i="12"/>
  <c r="V125" i="12"/>
  <c r="U125" i="12"/>
  <c r="Y125" i="12" s="1"/>
  <c r="X445" i="12"/>
  <c r="AB445" i="12" s="1"/>
  <c r="W445" i="12"/>
  <c r="AA445" i="12" s="1"/>
  <c r="W251" i="12"/>
  <c r="AA251" i="12" s="1"/>
  <c r="X251" i="12"/>
  <c r="AB251" i="12" s="1"/>
  <c r="V386" i="12"/>
  <c r="U386" i="12"/>
  <c r="Y386" i="12" s="1"/>
  <c r="AG239" i="16"/>
  <c r="AI239" i="16" s="1"/>
  <c r="AH239" i="16"/>
  <c r="AJ239" i="16" s="1"/>
  <c r="R69" i="16"/>
  <c r="AG28" i="15"/>
  <c r="AH28" i="15"/>
  <c r="AJ28" i="15" s="1"/>
  <c r="AG98" i="15"/>
  <c r="AH98" i="15"/>
  <c r="AJ98" i="15" s="1"/>
  <c r="R310" i="12"/>
  <c r="Q310" i="12" s="1"/>
  <c r="R102" i="12"/>
  <c r="AF102" i="12" s="1"/>
  <c r="U467" i="12"/>
  <c r="Y467" i="12" s="1"/>
  <c r="V467" i="12"/>
  <c r="Z467" i="12" s="1"/>
  <c r="T104" i="12"/>
  <c r="AD104" i="12" s="1"/>
  <c r="S104" i="12"/>
  <c r="AC104" i="12" s="1"/>
  <c r="U36" i="13"/>
  <c r="Y36" i="13" s="1"/>
  <c r="V36" i="13"/>
  <c r="U198" i="16"/>
  <c r="Y198" i="16" s="1"/>
  <c r="V198" i="16"/>
  <c r="Z198" i="16" s="1"/>
  <c r="W173" i="16"/>
  <c r="AA173" i="16" s="1"/>
  <c r="X173" i="16"/>
  <c r="AB173" i="16" s="1"/>
  <c r="AL54" i="12"/>
  <c r="AN54" i="12" s="1"/>
  <c r="AK54" i="12"/>
  <c r="AM54" i="12" s="1"/>
  <c r="T104" i="15"/>
  <c r="AD104" i="15" s="1"/>
  <c r="S104" i="15"/>
  <c r="AC104" i="15" s="1"/>
  <c r="S50" i="15"/>
  <c r="T50" i="15"/>
  <c r="AD50" i="15" s="1"/>
  <c r="S302" i="12"/>
  <c r="T302" i="12"/>
  <c r="AD302" i="12" s="1"/>
  <c r="V149" i="12"/>
  <c r="U149" i="12"/>
  <c r="Y149" i="12" s="1"/>
  <c r="AL70" i="15"/>
  <c r="AN70" i="15" s="1"/>
  <c r="AK70" i="15"/>
  <c r="AM70" i="15" s="1"/>
  <c r="R181" i="16"/>
  <c r="R260" i="12"/>
  <c r="AK497" i="12"/>
  <c r="AM497" i="12" s="1"/>
  <c r="AL497" i="12"/>
  <c r="AN497" i="12" s="1"/>
  <c r="W53" i="12"/>
  <c r="AA53" i="12" s="1"/>
  <c r="X53" i="12"/>
  <c r="AB53" i="12" s="1"/>
  <c r="S291" i="12"/>
  <c r="T291" i="12"/>
  <c r="AD291" i="12" s="1"/>
  <c r="AH471" i="12"/>
  <c r="AJ471" i="12" s="1"/>
  <c r="AG471" i="12"/>
  <c r="AI471" i="12" s="1"/>
  <c r="AH80" i="15"/>
  <c r="AJ80" i="15" s="1"/>
  <c r="AG80" i="15"/>
  <c r="AH336" i="12"/>
  <c r="AJ336" i="12" s="1"/>
  <c r="AG336" i="12"/>
  <c r="AI336" i="12" s="1"/>
  <c r="AH66" i="15"/>
  <c r="AJ66" i="15" s="1"/>
  <c r="AG66" i="15"/>
  <c r="T172" i="12"/>
  <c r="AD172" i="12" s="1"/>
  <c r="S172" i="12"/>
  <c r="AC172" i="12" s="1"/>
  <c r="V130" i="16"/>
  <c r="Z130" i="16" s="1"/>
  <c r="U130" i="16"/>
  <c r="Y130" i="16" s="1"/>
  <c r="R243" i="12"/>
  <c r="U318" i="12"/>
  <c r="Y318" i="12" s="1"/>
  <c r="V318" i="12"/>
  <c r="AG229" i="12"/>
  <c r="AH229" i="12"/>
  <c r="AJ229" i="12" s="1"/>
  <c r="AH218" i="12"/>
  <c r="AJ218" i="12" s="1"/>
  <c r="AG218" i="12"/>
  <c r="AI218" i="12" s="1"/>
  <c r="AG72" i="16"/>
  <c r="AH72" i="16"/>
  <c r="AJ72" i="16" s="1"/>
  <c r="AG29" i="13"/>
  <c r="AH29" i="13"/>
  <c r="AJ29" i="13" s="1"/>
  <c r="AK455" i="12"/>
  <c r="AM455" i="12" s="1"/>
  <c r="AL455" i="12"/>
  <c r="AN455" i="12" s="1"/>
  <c r="X375" i="12"/>
  <c r="AB375" i="12" s="1"/>
  <c r="W375" i="12"/>
  <c r="AA375" i="12" s="1"/>
  <c r="AG97" i="15"/>
  <c r="AH97" i="15"/>
  <c r="AJ97" i="15" s="1"/>
  <c r="AH36" i="13"/>
  <c r="AJ36" i="13" s="1"/>
  <c r="AG36" i="13"/>
  <c r="U420" i="12"/>
  <c r="Y420" i="12" s="1"/>
  <c r="V420" i="12"/>
  <c r="S239" i="16"/>
  <c r="AC239" i="16" s="1"/>
  <c r="T239" i="16"/>
  <c r="AD239" i="16" s="1"/>
  <c r="R333" i="12"/>
  <c r="R7" i="14"/>
  <c r="R104" i="12"/>
  <c r="T110" i="12"/>
  <c r="AD110" i="12" s="1"/>
  <c r="S110" i="12"/>
  <c r="AC110" i="12" s="1"/>
  <c r="AK143" i="16"/>
  <c r="AM143" i="16" s="1"/>
  <c r="AL143" i="16"/>
  <c r="AG427" i="12"/>
  <c r="AI427" i="12" s="1"/>
  <c r="AH427" i="12"/>
  <c r="AJ427" i="12" s="1"/>
  <c r="R57" i="16"/>
  <c r="AF57" i="16" s="1"/>
  <c r="AH476" i="12"/>
  <c r="AJ476" i="12" s="1"/>
  <c r="AG476" i="12"/>
  <c r="R291" i="12"/>
  <c r="X62" i="15"/>
  <c r="W62" i="15"/>
  <c r="AA62" i="15" s="1"/>
  <c r="W29" i="12"/>
  <c r="AA29" i="12" s="1"/>
  <c r="X29" i="12"/>
  <c r="AB29" i="12" s="1"/>
  <c r="R205" i="12"/>
  <c r="AG106" i="12"/>
  <c r="AI106" i="12" s="1"/>
  <c r="AH106" i="12"/>
  <c r="AJ106" i="12" s="1"/>
  <c r="T382" i="12"/>
  <c r="AD382" i="12" s="1"/>
  <c r="S382" i="12"/>
  <c r="AC382" i="12" s="1"/>
  <c r="AK11" i="13"/>
  <c r="AM11" i="13" s="1"/>
  <c r="AL11" i="13"/>
  <c r="AN11" i="13" s="1"/>
  <c r="R80" i="15"/>
  <c r="Q80" i="15" s="1"/>
  <c r="AE80" i="15" s="1"/>
  <c r="X198" i="12"/>
  <c r="AB198" i="12" s="1"/>
  <c r="W198" i="12"/>
  <c r="AA198" i="12" s="1"/>
  <c r="AG167" i="16"/>
  <c r="AH167" i="16"/>
  <c r="AJ167" i="16" s="1"/>
  <c r="W27" i="12"/>
  <c r="AA27" i="12" s="1"/>
  <c r="X27" i="12"/>
  <c r="AB27" i="12" s="1"/>
  <c r="R45" i="16"/>
  <c r="AH104" i="16"/>
  <c r="AJ104" i="16" s="1"/>
  <c r="AG104" i="16"/>
  <c r="AI104" i="16" s="1"/>
  <c r="R71" i="15"/>
  <c r="Q71" i="15" s="1"/>
  <c r="AE71" i="15" s="1"/>
  <c r="AG294" i="12"/>
  <c r="AI294" i="12" s="1"/>
  <c r="AH294" i="12"/>
  <c r="AJ294" i="12" s="1"/>
  <c r="V107" i="15"/>
  <c r="Z107" i="15" s="1"/>
  <c r="U107" i="15"/>
  <c r="Y107" i="15" s="1"/>
  <c r="R34" i="13"/>
  <c r="Q34" i="13" s="1"/>
  <c r="AL322" i="12"/>
  <c r="AN322" i="12" s="1"/>
  <c r="AK322" i="12"/>
  <c r="AM322" i="12" s="1"/>
  <c r="U12" i="12"/>
  <c r="Y12" i="12" s="1"/>
  <c r="V12" i="12"/>
  <c r="T102" i="15"/>
  <c r="AD102" i="15" s="1"/>
  <c r="S102" i="15"/>
  <c r="AC102" i="15" s="1"/>
  <c r="AK82" i="16"/>
  <c r="AM82" i="16" s="1"/>
  <c r="AL82" i="16"/>
  <c r="AN82" i="16" s="1"/>
  <c r="R95" i="15"/>
  <c r="Q95" i="15" s="1"/>
  <c r="AE95" i="15" s="1"/>
  <c r="X114" i="12"/>
  <c r="W114" i="12"/>
  <c r="AA114" i="12" s="1"/>
  <c r="W261" i="12"/>
  <c r="AA261" i="12" s="1"/>
  <c r="X261" i="12"/>
  <c r="AB261" i="12" s="1"/>
  <c r="AL391" i="12"/>
  <c r="AN391" i="12" s="1"/>
  <c r="AK391" i="12"/>
  <c r="AM391" i="12" s="1"/>
  <c r="T149" i="12"/>
  <c r="AD149" i="12" s="1"/>
  <c r="S149" i="12"/>
  <c r="T260" i="12"/>
  <c r="AD260" i="12" s="1"/>
  <c r="S260" i="12"/>
  <c r="AC260" i="12" s="1"/>
  <c r="X289" i="12"/>
  <c r="W289" i="12"/>
  <c r="AA289" i="12" s="1"/>
  <c r="AG77" i="16"/>
  <c r="AI77" i="16" s="1"/>
  <c r="AH77" i="16"/>
  <c r="AJ77" i="16" s="1"/>
  <c r="AK11" i="12"/>
  <c r="AM11" i="12" s="1"/>
  <c r="AL11" i="12"/>
  <c r="AN11" i="12" s="1"/>
  <c r="V442" i="12"/>
  <c r="Z442" i="12" s="1"/>
  <c r="U442" i="12"/>
  <c r="Y442" i="12" s="1"/>
  <c r="AK125" i="16"/>
  <c r="AM125" i="16" s="1"/>
  <c r="AL125" i="16"/>
  <c r="AN125" i="16" s="1"/>
  <c r="T142" i="16"/>
  <c r="AD142" i="16" s="1"/>
  <c r="S142" i="16"/>
  <c r="AG181" i="16"/>
  <c r="AH181" i="16"/>
  <c r="AJ181" i="16" s="1"/>
  <c r="AH65" i="16"/>
  <c r="AJ65" i="16" s="1"/>
  <c r="AG65" i="16"/>
  <c r="AI65" i="16" s="1"/>
  <c r="T221" i="16"/>
  <c r="AD221" i="16" s="1"/>
  <c r="S221" i="16"/>
  <c r="V30" i="16"/>
  <c r="Z30" i="16" s="1"/>
  <c r="U30" i="16"/>
  <c r="Y30" i="16" s="1"/>
  <c r="R285" i="12"/>
  <c r="Q285" i="12" s="1"/>
  <c r="AE285" i="12" s="1"/>
  <c r="R106" i="12"/>
  <c r="Q106" i="12" s="1"/>
  <c r="AH490" i="12"/>
  <c r="AJ490" i="12" s="1"/>
  <c r="AG490" i="12"/>
  <c r="AK423" i="12"/>
  <c r="AM423" i="12" s="1"/>
  <c r="AL423" i="12"/>
  <c r="AN423" i="12" s="1"/>
  <c r="R32" i="15"/>
  <c r="V103" i="15"/>
  <c r="Z103" i="15" s="1"/>
  <c r="U103" i="15"/>
  <c r="Y103" i="15" s="1"/>
  <c r="AG171" i="12"/>
  <c r="AH171" i="12"/>
  <c r="AJ171" i="12" s="1"/>
  <c r="R352" i="12"/>
  <c r="AF352" i="12" s="1"/>
  <c r="X160" i="16"/>
  <c r="W160" i="16"/>
  <c r="AA160" i="16" s="1"/>
  <c r="S19" i="15"/>
  <c r="AC19" i="15" s="1"/>
  <c r="T19" i="15"/>
  <c r="AD19" i="15" s="1"/>
  <c r="AH302" i="12"/>
  <c r="AJ302" i="12" s="1"/>
  <c r="AG302" i="12"/>
  <c r="AI302" i="12" s="1"/>
  <c r="AG361" i="12"/>
  <c r="AH361" i="12"/>
  <c r="AJ361" i="12" s="1"/>
  <c r="V139" i="12"/>
  <c r="U139" i="12"/>
  <c r="Y139" i="12" s="1"/>
  <c r="AL166" i="12"/>
  <c r="AN166" i="12" s="1"/>
  <c r="AK166" i="12"/>
  <c r="AM166" i="12" s="1"/>
  <c r="AK428" i="12"/>
  <c r="AM428" i="12" s="1"/>
  <c r="AL428" i="12"/>
  <c r="AN428" i="12" s="1"/>
  <c r="V463" i="12"/>
  <c r="U463" i="12"/>
  <c r="Y463" i="12" s="1"/>
  <c r="AK41" i="15"/>
  <c r="AM41" i="15" s="1"/>
  <c r="AL41" i="15"/>
  <c r="AH17" i="12"/>
  <c r="AJ17" i="12" s="1"/>
  <c r="AG17" i="12"/>
  <c r="T64" i="16"/>
  <c r="AD64" i="16" s="1"/>
  <c r="S64" i="16"/>
  <c r="AC64" i="16" s="1"/>
  <c r="W184" i="16"/>
  <c r="AA184" i="16" s="1"/>
  <c r="X184" i="16"/>
  <c r="AB184" i="16" s="1"/>
  <c r="AL89" i="12"/>
  <c r="AN89" i="12" s="1"/>
  <c r="AK89" i="12"/>
  <c r="AM89" i="12" s="1"/>
  <c r="X70" i="12"/>
  <c r="AB70" i="12" s="1"/>
  <c r="W70" i="12"/>
  <c r="AA70" i="12" s="1"/>
  <c r="AK47" i="16"/>
  <c r="AM47" i="16" s="1"/>
  <c r="AL47" i="16"/>
  <c r="AN47" i="16" s="1"/>
  <c r="AK103" i="12"/>
  <c r="AM103" i="12" s="1"/>
  <c r="AL103" i="12"/>
  <c r="AN103" i="12" s="1"/>
  <c r="AH307" i="12"/>
  <c r="AJ307" i="12" s="1"/>
  <c r="AG307" i="12"/>
  <c r="T232" i="12"/>
  <c r="AD232" i="12" s="1"/>
  <c r="S232" i="12"/>
  <c r="S27" i="13"/>
  <c r="AC27" i="13" s="1"/>
  <c r="T27" i="13"/>
  <c r="AD27" i="13" s="1"/>
  <c r="S481" i="12"/>
  <c r="AC481" i="12" s="1"/>
  <c r="T481" i="12"/>
  <c r="AD481" i="12" s="1"/>
  <c r="AG9" i="3"/>
  <c r="AI9" i="3" s="1"/>
  <c r="AH9" i="3"/>
  <c r="AJ9" i="3" s="1"/>
  <c r="AL23" i="13"/>
  <c r="AN23" i="13" s="1"/>
  <c r="AK23" i="13"/>
  <c r="AM23" i="13" s="1"/>
  <c r="AL211" i="12"/>
  <c r="AN211" i="12" s="1"/>
  <c r="AK211" i="12"/>
  <c r="AM211" i="12" s="1"/>
  <c r="X18" i="12"/>
  <c r="W18" i="12"/>
  <c r="AA18" i="12" s="1"/>
  <c r="S70" i="15"/>
  <c r="AC70" i="15" s="1"/>
  <c r="T70" i="15"/>
  <c r="AL326" i="12"/>
  <c r="AN326" i="12" s="1"/>
  <c r="AK326" i="12"/>
  <c r="AM326" i="12" s="1"/>
  <c r="W226" i="12"/>
  <c r="AA226" i="12" s="1"/>
  <c r="X226" i="12"/>
  <c r="V69" i="15"/>
  <c r="U69" i="15"/>
  <c r="Y69" i="15" s="1"/>
  <c r="S105" i="16"/>
  <c r="T105" i="16"/>
  <c r="AD105" i="16" s="1"/>
  <c r="W447" i="12"/>
  <c r="AA447" i="12" s="1"/>
  <c r="X447" i="12"/>
  <c r="AB447" i="12" s="1"/>
  <c r="W135" i="12"/>
  <c r="AA135" i="12" s="1"/>
  <c r="X135" i="12"/>
  <c r="AL217" i="12"/>
  <c r="AN217" i="12" s="1"/>
  <c r="AK217" i="12"/>
  <c r="AM217" i="12" s="1"/>
  <c r="W167" i="16"/>
  <c r="AA167" i="16" s="1"/>
  <c r="X167" i="16"/>
  <c r="AB167" i="16" s="1"/>
  <c r="AL170" i="16"/>
  <c r="AK170" i="16"/>
  <c r="AM170" i="16" s="1"/>
  <c r="R103" i="15"/>
  <c r="Q103" i="15" s="1"/>
  <c r="AE103" i="15" s="1"/>
  <c r="R145" i="12"/>
  <c r="Q145" i="12" s="1"/>
  <c r="AE145" i="12" s="1"/>
  <c r="W374" i="12"/>
  <c r="AA374" i="12" s="1"/>
  <c r="X374" i="12"/>
  <c r="AB374" i="12" s="1"/>
  <c r="U8" i="15"/>
  <c r="Y8" i="15" s="1"/>
  <c r="V8" i="15"/>
  <c r="Z8" i="15" s="1"/>
  <c r="V262" i="12"/>
  <c r="Z262" i="12" s="1"/>
  <c r="U262" i="12"/>
  <c r="Y262" i="12" s="1"/>
  <c r="T182" i="12"/>
  <c r="AD182" i="12" s="1"/>
  <c r="S182" i="12"/>
  <c r="AC182" i="12" s="1"/>
  <c r="W494" i="12"/>
  <c r="AA494" i="12" s="1"/>
  <c r="X494" i="12"/>
  <c r="AB494" i="12" s="1"/>
  <c r="V106" i="12"/>
  <c r="U106" i="12"/>
  <c r="Y106" i="12" s="1"/>
  <c r="T267" i="12"/>
  <c r="AD267" i="12" s="1"/>
  <c r="S267" i="12"/>
  <c r="AC267" i="12" s="1"/>
  <c r="AK480" i="12"/>
  <c r="AM480" i="12" s="1"/>
  <c r="AL480" i="12"/>
  <c r="AN480" i="12" s="1"/>
  <c r="X81" i="12"/>
  <c r="AB81" i="12" s="1"/>
  <c r="W81" i="12"/>
  <c r="AA81" i="12" s="1"/>
  <c r="T511" i="12"/>
  <c r="AD511" i="12" s="1"/>
  <c r="S511" i="12"/>
  <c r="AC511" i="12" s="1"/>
  <c r="T39" i="14"/>
  <c r="AD39" i="14" s="1"/>
  <c r="S39" i="14"/>
  <c r="AC39" i="14" s="1"/>
  <c r="U88" i="12"/>
  <c r="Y88" i="12" s="1"/>
  <c r="V88" i="12"/>
  <c r="AL373" i="12"/>
  <c r="AN373" i="12" s="1"/>
  <c r="AK373" i="12"/>
  <c r="AM373" i="12" s="1"/>
  <c r="AH380" i="12"/>
  <c r="AJ380" i="12" s="1"/>
  <c r="AG380" i="12"/>
  <c r="X498" i="12"/>
  <c r="W498" i="12"/>
  <c r="AA498" i="12" s="1"/>
  <c r="AH46" i="15"/>
  <c r="AJ46" i="15" s="1"/>
  <c r="AG46" i="15"/>
  <c r="AI46" i="15" s="1"/>
  <c r="AL137" i="12"/>
  <c r="AN137" i="12" s="1"/>
  <c r="AK137" i="12"/>
  <c r="AM137" i="12" s="1"/>
  <c r="U233" i="16"/>
  <c r="Y233" i="16" s="1"/>
  <c r="V233" i="16"/>
  <c r="T150" i="16"/>
  <c r="AD150" i="16" s="1"/>
  <c r="S150" i="16"/>
  <c r="V343" i="12"/>
  <c r="Z343" i="12" s="1"/>
  <c r="U343" i="12"/>
  <c r="Y343" i="12" s="1"/>
  <c r="X222" i="16"/>
  <c r="W222" i="16"/>
  <c r="AA222" i="16" s="1"/>
  <c r="X185" i="16"/>
  <c r="W185" i="16"/>
  <c r="AA185" i="16" s="1"/>
  <c r="W41" i="12"/>
  <c r="AA41" i="12" s="1"/>
  <c r="X41" i="12"/>
  <c r="AB41" i="12" s="1"/>
  <c r="AK310" i="12"/>
  <c r="AM310" i="12" s="1"/>
  <c r="AL310" i="12"/>
  <c r="AN310" i="12" s="1"/>
  <c r="AL342" i="12"/>
  <c r="AN342" i="12" s="1"/>
  <c r="AK342" i="12"/>
  <c r="AM342" i="12" s="1"/>
  <c r="AG26" i="15"/>
  <c r="AH26" i="15"/>
  <c r="AJ26" i="15" s="1"/>
  <c r="V312" i="12"/>
  <c r="U312" i="12"/>
  <c r="Y312" i="12" s="1"/>
  <c r="T24" i="15"/>
  <c r="AD24" i="15" s="1"/>
  <c r="S24" i="15"/>
  <c r="AK117" i="12"/>
  <c r="AM117" i="12" s="1"/>
  <c r="AL117" i="12"/>
  <c r="AN117" i="12" s="1"/>
  <c r="AK162" i="12"/>
  <c r="AM162" i="12" s="1"/>
  <c r="AL162" i="12"/>
  <c r="AN162" i="12" s="1"/>
  <c r="T57" i="12"/>
  <c r="AD57" i="12" s="1"/>
  <c r="S57" i="12"/>
  <c r="AC57" i="12" s="1"/>
  <c r="R15" i="14"/>
  <c r="AF15" i="14" s="1"/>
  <c r="T131" i="12"/>
  <c r="AD131" i="12" s="1"/>
  <c r="S131" i="12"/>
  <c r="AC131" i="12" s="1"/>
  <c r="W194" i="12"/>
  <c r="AA194" i="12" s="1"/>
  <c r="X194" i="12"/>
  <c r="AB194" i="12" s="1"/>
  <c r="R380" i="12"/>
  <c r="AF380" i="12" s="1"/>
  <c r="R240" i="12"/>
  <c r="AG97" i="12"/>
  <c r="AI97" i="12" s="1"/>
  <c r="AH97" i="12"/>
  <c r="AJ97" i="12" s="1"/>
  <c r="T353" i="12"/>
  <c r="AD353" i="12" s="1"/>
  <c r="S353" i="12"/>
  <c r="AC353" i="12" s="1"/>
  <c r="R321" i="12"/>
  <c r="AF321" i="12" s="1"/>
  <c r="W309" i="12"/>
  <c r="AA309" i="12" s="1"/>
  <c r="X309" i="12"/>
  <c r="U133" i="12"/>
  <c r="Y133" i="12" s="1"/>
  <c r="V133" i="12"/>
  <c r="Z133" i="12" s="1"/>
  <c r="AL260" i="12"/>
  <c r="AN260" i="12" s="1"/>
  <c r="AK260" i="12"/>
  <c r="AM260" i="12" s="1"/>
  <c r="X331" i="12"/>
  <c r="AB331" i="12" s="1"/>
  <c r="W331" i="12"/>
  <c r="AA331" i="12" s="1"/>
  <c r="U191" i="16"/>
  <c r="Y191" i="16" s="1"/>
  <c r="V191" i="16"/>
  <c r="Z191" i="16" s="1"/>
  <c r="T134" i="12"/>
  <c r="AD134" i="12" s="1"/>
  <c r="S134" i="12"/>
  <c r="AC134" i="12" s="1"/>
  <c r="R24" i="13"/>
  <c r="R92" i="15"/>
  <c r="AF92" i="15" s="1"/>
  <c r="V156" i="16"/>
  <c r="U156" i="16"/>
  <c r="Y156" i="16" s="1"/>
  <c r="AH233" i="12"/>
  <c r="AJ233" i="12" s="1"/>
  <c r="AG233" i="12"/>
  <c r="T496" i="12"/>
  <c r="AD496" i="12" s="1"/>
  <c r="S496" i="12"/>
  <c r="AC496" i="12" s="1"/>
  <c r="S240" i="16"/>
  <c r="AC240" i="16" s="1"/>
  <c r="T240" i="16"/>
  <c r="AD240" i="16" s="1"/>
  <c r="R37" i="12"/>
  <c r="Q37" i="12" s="1"/>
  <c r="AE37" i="12" s="1"/>
  <c r="S359" i="12"/>
  <c r="AC359" i="12" s="1"/>
  <c r="T359" i="12"/>
  <c r="AD359" i="12" s="1"/>
  <c r="V311" i="12"/>
  <c r="Z311" i="12" s="1"/>
  <c r="U311" i="12"/>
  <c r="Y311" i="12" s="1"/>
  <c r="R269" i="12"/>
  <c r="AF269" i="12" s="1"/>
  <c r="AL194" i="12"/>
  <c r="AN194" i="12" s="1"/>
  <c r="AK194" i="12"/>
  <c r="AM194" i="12" s="1"/>
  <c r="V170" i="16"/>
  <c r="Z170" i="16" s="1"/>
  <c r="U170" i="16"/>
  <c r="Y170" i="16" s="1"/>
  <c r="U123" i="12"/>
  <c r="Y123" i="12" s="1"/>
  <c r="V123" i="12"/>
  <c r="AL30" i="13"/>
  <c r="AN30" i="13" s="1"/>
  <c r="AK30" i="13"/>
  <c r="AM30" i="13" s="1"/>
  <c r="R139" i="12"/>
  <c r="Q139" i="12" s="1"/>
  <c r="AE139" i="12" s="1"/>
  <c r="R420" i="12"/>
  <c r="Q420" i="12" s="1"/>
  <c r="AE420" i="12" s="1"/>
  <c r="V76" i="12"/>
  <c r="U76" i="12"/>
  <c r="Y76" i="12" s="1"/>
  <c r="R355" i="12"/>
  <c r="AF355" i="12" s="1"/>
  <c r="R148" i="12"/>
  <c r="AF148" i="12" s="1"/>
  <c r="W51" i="12"/>
  <c r="AA51" i="12" s="1"/>
  <c r="X51" i="12"/>
  <c r="AB51" i="12" s="1"/>
  <c r="S440" i="12"/>
  <c r="AC440" i="12" s="1"/>
  <c r="T440" i="12"/>
  <c r="AD440" i="12" s="1"/>
  <c r="R132" i="16"/>
  <c r="AF132" i="16" s="1"/>
  <c r="AG173" i="16"/>
  <c r="AI173" i="16" s="1"/>
  <c r="AH173" i="16"/>
  <c r="AJ173" i="16" s="1"/>
  <c r="AH78" i="15"/>
  <c r="AJ78" i="15" s="1"/>
  <c r="AG78" i="15"/>
  <c r="R506" i="12"/>
  <c r="R275" i="12"/>
  <c r="R81" i="12"/>
  <c r="R84" i="15"/>
  <c r="AF84" i="15" s="1"/>
  <c r="R61" i="12"/>
  <c r="X96" i="16"/>
  <c r="W96" i="16"/>
  <c r="AA96" i="16" s="1"/>
  <c r="R21" i="15"/>
  <c r="U504" i="12"/>
  <c r="Y504" i="12" s="1"/>
  <c r="V504" i="12"/>
  <c r="Z504" i="12" s="1"/>
  <c r="X118" i="12"/>
  <c r="AB118" i="12" s="1"/>
  <c r="W118" i="12"/>
  <c r="AA118" i="12" s="1"/>
  <c r="R267" i="12"/>
  <c r="AF267" i="12" s="1"/>
  <c r="R475" i="12"/>
  <c r="Q475" i="12" s="1"/>
  <c r="AE475" i="12" s="1"/>
  <c r="AK208" i="16"/>
  <c r="AM208" i="16" s="1"/>
  <c r="AL208" i="16"/>
  <c r="AN208" i="16" s="1"/>
  <c r="T450" i="12"/>
  <c r="AD450" i="12" s="1"/>
  <c r="S450" i="12"/>
  <c r="AC450" i="12" s="1"/>
  <c r="AK472" i="12"/>
  <c r="AM472" i="12" s="1"/>
  <c r="AL472" i="12"/>
  <c r="AN472" i="12" s="1"/>
  <c r="R243" i="16"/>
  <c r="Q243" i="16" s="1"/>
  <c r="AE243" i="16" s="1"/>
  <c r="U201" i="16"/>
  <c r="Y201" i="16" s="1"/>
  <c r="V201" i="16"/>
  <c r="AK160" i="16"/>
  <c r="AM160" i="16" s="1"/>
  <c r="AL160" i="16"/>
  <c r="AN160" i="16" s="1"/>
  <c r="AL506" i="12"/>
  <c r="AK506" i="12"/>
  <c r="AM506" i="12" s="1"/>
  <c r="AH27" i="14"/>
  <c r="AJ27" i="14" s="1"/>
  <c r="AG27" i="14"/>
  <c r="AI27" i="14" s="1"/>
  <c r="R511" i="12"/>
  <c r="AF511" i="12" s="1"/>
  <c r="U150" i="12"/>
  <c r="Y150" i="12" s="1"/>
  <c r="V150" i="12"/>
  <c r="V138" i="16"/>
  <c r="U138" i="16"/>
  <c r="Y138" i="16" s="1"/>
  <c r="S463" i="12"/>
  <c r="T463" i="12"/>
  <c r="AD463" i="12" s="1"/>
  <c r="AH40" i="15"/>
  <c r="AJ40" i="15" s="1"/>
  <c r="AG40" i="15"/>
  <c r="AI40" i="15" s="1"/>
  <c r="X501" i="12"/>
  <c r="W501" i="12"/>
  <c r="AA501" i="12" s="1"/>
  <c r="V11" i="12"/>
  <c r="U11" i="12"/>
  <c r="Y11" i="12" s="1"/>
  <c r="X71" i="15"/>
  <c r="AB71" i="15" s="1"/>
  <c r="W71" i="15"/>
  <c r="AA71" i="15" s="1"/>
  <c r="AG14" i="14"/>
  <c r="AH14" i="14"/>
  <c r="AJ14" i="14" s="1"/>
  <c r="AG34" i="14"/>
  <c r="AI34" i="14" s="1"/>
  <c r="AH34" i="14"/>
  <c r="AJ34" i="14" s="1"/>
  <c r="AL182" i="12"/>
  <c r="AN182" i="12" s="1"/>
  <c r="AK182" i="12"/>
  <c r="AM182" i="12" s="1"/>
  <c r="AG53" i="12"/>
  <c r="AI53" i="12" s="1"/>
  <c r="AH53" i="12"/>
  <c r="AJ53" i="12" s="1"/>
  <c r="AL93" i="12"/>
  <c r="AN93" i="12" s="1"/>
  <c r="AK93" i="12"/>
  <c r="AM93" i="12" s="1"/>
  <c r="U55" i="16"/>
  <c r="Y55" i="16" s="1"/>
  <c r="V55" i="16"/>
  <c r="Z55" i="16" s="1"/>
  <c r="R87" i="12"/>
  <c r="X86" i="16"/>
  <c r="AB86" i="16" s="1"/>
  <c r="W86" i="16"/>
  <c r="AA86" i="16" s="1"/>
  <c r="X218" i="16"/>
  <c r="W218" i="16"/>
  <c r="AA218" i="16" s="1"/>
  <c r="V425" i="12"/>
  <c r="Z425" i="12" s="1"/>
  <c r="U425" i="12"/>
  <c r="Y425" i="12" s="1"/>
  <c r="V510" i="12"/>
  <c r="U510" i="12"/>
  <c r="Y510" i="12" s="1"/>
  <c r="W10" i="12"/>
  <c r="AA10" i="12" s="1"/>
  <c r="X10" i="12"/>
  <c r="AB10" i="12" s="1"/>
  <c r="AK48" i="15"/>
  <c r="AM48" i="15" s="1"/>
  <c r="AL48" i="15"/>
  <c r="R117" i="12"/>
  <c r="AH475" i="12"/>
  <c r="AJ475" i="12" s="1"/>
  <c r="AG475" i="12"/>
  <c r="AI475" i="12" s="1"/>
  <c r="W111" i="12"/>
  <c r="AA111" i="12" s="1"/>
  <c r="X111" i="12"/>
  <c r="AL36" i="15"/>
  <c r="AK36" i="15"/>
  <c r="AM36" i="15" s="1"/>
  <c r="AG9" i="12"/>
  <c r="AI9" i="12" s="1"/>
  <c r="AH9" i="12"/>
  <c r="AJ9" i="12" s="1"/>
  <c r="T429" i="12"/>
  <c r="AD429" i="12" s="1"/>
  <c r="S429" i="12"/>
  <c r="U118" i="12"/>
  <c r="Y118" i="12" s="1"/>
  <c r="V118" i="12"/>
  <c r="X108" i="12"/>
  <c r="AB108" i="12" s="1"/>
  <c r="W108" i="12"/>
  <c r="AA108" i="12" s="1"/>
  <c r="V20" i="15"/>
  <c r="U20" i="15"/>
  <c r="Y20" i="15" s="1"/>
  <c r="AH48" i="15"/>
  <c r="AJ48" i="15" s="1"/>
  <c r="AG48" i="15"/>
  <c r="AI48" i="15" s="1"/>
  <c r="R33" i="12"/>
  <c r="U31" i="13"/>
  <c r="Y31" i="13" s="1"/>
  <c r="V31" i="13"/>
  <c r="Z31" i="13" s="1"/>
  <c r="AL138" i="16"/>
  <c r="AN138" i="16" s="1"/>
  <c r="AK138" i="16"/>
  <c r="AM138" i="16" s="1"/>
  <c r="X232" i="12"/>
  <c r="AB232" i="12" s="1"/>
  <c r="W232" i="12"/>
  <c r="AA232" i="12" s="1"/>
  <c r="R179" i="16"/>
  <c r="W135" i="16"/>
  <c r="AA135" i="16" s="1"/>
  <c r="X135" i="16"/>
  <c r="AB135" i="16" s="1"/>
  <c r="T189" i="16"/>
  <c r="AD189" i="16" s="1"/>
  <c r="S189" i="16"/>
  <c r="AC189" i="16" s="1"/>
  <c r="W433" i="12"/>
  <c r="AA433" i="12" s="1"/>
  <c r="X433" i="12"/>
  <c r="AB433" i="12" s="1"/>
  <c r="T17" i="15"/>
  <c r="AD17" i="15" s="1"/>
  <c r="S17" i="15"/>
  <c r="AC17" i="15" s="1"/>
  <c r="S234" i="16"/>
  <c r="AC234" i="16" s="1"/>
  <c r="T234" i="16"/>
  <c r="AD234" i="16" s="1"/>
  <c r="R43" i="16"/>
  <c r="AF43" i="16" s="1"/>
  <c r="R77" i="12"/>
  <c r="V19" i="13"/>
  <c r="Z19" i="13" s="1"/>
  <c r="U19" i="13"/>
  <c r="Y19" i="13" s="1"/>
  <c r="R89" i="16"/>
  <c r="U96" i="12"/>
  <c r="Y96" i="12" s="1"/>
  <c r="V96" i="12"/>
  <c r="U62" i="12"/>
  <c r="Y62" i="12" s="1"/>
  <c r="V62" i="12"/>
  <c r="T144" i="12"/>
  <c r="AD144" i="12" s="1"/>
  <c r="S144" i="12"/>
  <c r="AC144" i="12" s="1"/>
  <c r="T247" i="12"/>
  <c r="AD247" i="12" s="1"/>
  <c r="S247" i="12"/>
  <c r="AC247" i="12" s="1"/>
  <c r="V43" i="14"/>
  <c r="U43" i="14"/>
  <c r="Y43" i="14" s="1"/>
  <c r="X275" i="12"/>
  <c r="AB275" i="12" s="1"/>
  <c r="W275" i="12"/>
  <c r="AA275" i="12" s="1"/>
  <c r="V215" i="12"/>
  <c r="Z215" i="12" s="1"/>
  <c r="U215" i="12"/>
  <c r="Y215" i="12" s="1"/>
  <c r="W81" i="16"/>
  <c r="AA81" i="16" s="1"/>
  <c r="X81" i="16"/>
  <c r="AB81" i="16" s="1"/>
  <c r="W425" i="12"/>
  <c r="AA425" i="12" s="1"/>
  <c r="X425" i="12"/>
  <c r="AB425" i="12" s="1"/>
  <c r="T328" i="12"/>
  <c r="AD328" i="12" s="1"/>
  <c r="S328" i="12"/>
  <c r="X253" i="12"/>
  <c r="AB253" i="12" s="1"/>
  <c r="W253" i="12"/>
  <c r="AA253" i="12" s="1"/>
  <c r="AK62" i="16"/>
  <c r="AM62" i="16" s="1"/>
  <c r="AL62" i="16"/>
  <c r="AN62" i="16" s="1"/>
  <c r="AL434" i="12"/>
  <c r="AN434" i="12" s="1"/>
  <c r="AK434" i="12"/>
  <c r="AM434" i="12" s="1"/>
  <c r="AL414" i="12"/>
  <c r="AN414" i="12" s="1"/>
  <c r="AK414" i="12"/>
  <c r="AM414" i="12" s="1"/>
  <c r="X241" i="12"/>
  <c r="W241" i="12"/>
  <c r="AA241" i="12" s="1"/>
  <c r="R408" i="12"/>
  <c r="AG295" i="12"/>
  <c r="AI295" i="12" s="1"/>
  <c r="AH295" i="12"/>
  <c r="AJ295" i="12" s="1"/>
  <c r="AG58" i="16"/>
  <c r="AI58" i="16" s="1"/>
  <c r="AH58" i="16"/>
  <c r="AJ58" i="16" s="1"/>
  <c r="R311" i="12"/>
  <c r="R495" i="12"/>
  <c r="V123" i="16"/>
  <c r="Z123" i="16" s="1"/>
  <c r="U123" i="16"/>
  <c r="Y123" i="16" s="1"/>
  <c r="R53" i="12"/>
  <c r="U19" i="15"/>
  <c r="Y19" i="15" s="1"/>
  <c r="V19" i="15"/>
  <c r="AG236" i="16"/>
  <c r="AI236" i="16" s="1"/>
  <c r="AH236" i="16"/>
  <c r="AJ236" i="16" s="1"/>
  <c r="T316" i="12"/>
  <c r="AD316" i="12" s="1"/>
  <c r="S316" i="12"/>
  <c r="AL44" i="12"/>
  <c r="AN44" i="12" s="1"/>
  <c r="AK44" i="12"/>
  <c r="AM44" i="12" s="1"/>
  <c r="R62" i="16"/>
  <c r="X420" i="12"/>
  <c r="AB420" i="12" s="1"/>
  <c r="W420" i="12"/>
  <c r="AA420" i="12" s="1"/>
  <c r="AK445" i="12"/>
  <c r="AM445" i="12" s="1"/>
  <c r="AL445" i="12"/>
  <c r="AN445" i="12" s="1"/>
  <c r="S32" i="13"/>
  <c r="AC32" i="13" s="1"/>
  <c r="T32" i="13"/>
  <c r="AD32" i="13" s="1"/>
  <c r="AL96" i="16"/>
  <c r="AN96" i="16" s="1"/>
  <c r="AK96" i="16"/>
  <c r="AM96" i="16" s="1"/>
  <c r="AL184" i="12"/>
  <c r="AN184" i="12" s="1"/>
  <c r="AK184" i="12"/>
  <c r="AM184" i="12" s="1"/>
  <c r="T72" i="12"/>
  <c r="AD72" i="12" s="1"/>
  <c r="S72" i="12"/>
  <c r="AC72" i="12" s="1"/>
  <c r="W394" i="12"/>
  <c r="AA394" i="12" s="1"/>
  <c r="X394" i="12"/>
  <c r="AB394" i="12" s="1"/>
  <c r="R232" i="12"/>
  <c r="S191" i="16"/>
  <c r="T191" i="16"/>
  <c r="AD191" i="16" s="1"/>
  <c r="W315" i="12"/>
  <c r="AA315" i="12" s="1"/>
  <c r="X315" i="12"/>
  <c r="AB315" i="12" s="1"/>
  <c r="U169" i="16"/>
  <c r="Y169" i="16" s="1"/>
  <c r="V169" i="16"/>
  <c r="Z169" i="16" s="1"/>
  <c r="T124" i="16"/>
  <c r="AD124" i="16" s="1"/>
  <c r="S124" i="16"/>
  <c r="AC124" i="16" s="1"/>
  <c r="V127" i="16"/>
  <c r="Z127" i="16" s="1"/>
  <c r="U127" i="16"/>
  <c r="Y127" i="16" s="1"/>
  <c r="R392" i="12"/>
  <c r="W227" i="16"/>
  <c r="AA227" i="16" s="1"/>
  <c r="X227" i="16"/>
  <c r="AB227" i="16" s="1"/>
  <c r="AL478" i="12"/>
  <c r="AK478" i="12"/>
  <c r="AM478" i="12" s="1"/>
  <c r="AH48" i="12"/>
  <c r="AJ48" i="12" s="1"/>
  <c r="AG48" i="12"/>
  <c r="AI48" i="12" s="1"/>
  <c r="W235" i="16"/>
  <c r="AA235" i="16" s="1"/>
  <c r="X235" i="16"/>
  <c r="AB235" i="16" s="1"/>
  <c r="AH274" i="12"/>
  <c r="AJ274" i="12" s="1"/>
  <c r="AG274" i="12"/>
  <c r="AK45" i="16"/>
  <c r="AM45" i="16" s="1"/>
  <c r="AL45" i="16"/>
  <c r="R249" i="12"/>
  <c r="AK85" i="16"/>
  <c r="AM85" i="16" s="1"/>
  <c r="AL85" i="16"/>
  <c r="AN85" i="16" s="1"/>
  <c r="AH49" i="15"/>
  <c r="AJ49" i="15" s="1"/>
  <c r="AG49" i="15"/>
  <c r="V253" i="12"/>
  <c r="Z253" i="12" s="1"/>
  <c r="U253" i="12"/>
  <c r="Y253" i="12" s="1"/>
  <c r="AK56" i="12"/>
  <c r="AM56" i="12" s="1"/>
  <c r="AL56" i="12"/>
  <c r="S140" i="12"/>
  <c r="T140" i="12"/>
  <c r="AD140" i="12" s="1"/>
  <c r="X245" i="12"/>
  <c r="AB245" i="12" s="1"/>
  <c r="W245" i="12"/>
  <c r="AA245" i="12" s="1"/>
  <c r="AG41" i="14"/>
  <c r="AH41" i="14"/>
  <c r="AJ41" i="14" s="1"/>
  <c r="AL422" i="12"/>
  <c r="AN422" i="12" s="1"/>
  <c r="AK422" i="12"/>
  <c r="AM422" i="12" s="1"/>
  <c r="AL191" i="16"/>
  <c r="AN191" i="16" s="1"/>
  <c r="AK191" i="16"/>
  <c r="AM191" i="16" s="1"/>
  <c r="V57" i="15"/>
  <c r="U57" i="15"/>
  <c r="Y57" i="15" s="1"/>
  <c r="V367" i="12"/>
  <c r="Z367" i="12" s="1"/>
  <c r="U367" i="12"/>
  <c r="Y367" i="12" s="1"/>
  <c r="V321" i="12"/>
  <c r="Z321" i="12" s="1"/>
  <c r="U321" i="12"/>
  <c r="Y321" i="12" s="1"/>
  <c r="AG360" i="12"/>
  <c r="AI360" i="12" s="1"/>
  <c r="AH360" i="12"/>
  <c r="AJ360" i="12" s="1"/>
  <c r="AK111" i="12"/>
  <c r="AM111" i="12" s="1"/>
  <c r="AL111" i="12"/>
  <c r="AN111" i="12" s="1"/>
  <c r="AL14" i="14"/>
  <c r="AN14" i="14" s="1"/>
  <c r="AK14" i="14"/>
  <c r="AM14" i="14" s="1"/>
  <c r="U362" i="12"/>
  <c r="Y362" i="12" s="1"/>
  <c r="V362" i="12"/>
  <c r="AL201" i="16"/>
  <c r="AN201" i="16" s="1"/>
  <c r="AK201" i="16"/>
  <c r="AM201" i="16" s="1"/>
  <c r="S31" i="16"/>
  <c r="T31" i="16"/>
  <c r="AD31" i="16" s="1"/>
  <c r="X336" i="12"/>
  <c r="AB336" i="12" s="1"/>
  <c r="W336" i="12"/>
  <c r="AA336" i="12" s="1"/>
  <c r="S7" i="15"/>
  <c r="AC7" i="15" s="1"/>
  <c r="T7" i="15"/>
  <c r="AD7" i="15" s="1"/>
  <c r="AL131" i="12"/>
  <c r="AN131" i="12" s="1"/>
  <c r="AK131" i="12"/>
  <c r="AM131" i="12" s="1"/>
  <c r="AK40" i="14"/>
  <c r="AM40" i="14" s="1"/>
  <c r="AL40" i="14"/>
  <c r="AN40" i="14" s="1"/>
  <c r="AL213" i="12"/>
  <c r="AN213" i="12" s="1"/>
  <c r="AK213" i="12"/>
  <c r="AM213" i="12" s="1"/>
  <c r="R137" i="16"/>
  <c r="AF137" i="16" s="1"/>
  <c r="W227" i="12"/>
  <c r="AA227" i="12" s="1"/>
  <c r="X227" i="12"/>
  <c r="R196" i="16"/>
  <c r="Q196" i="16" s="1"/>
  <c r="AE196" i="16" s="1"/>
  <c r="U158" i="12"/>
  <c r="Y158" i="12" s="1"/>
  <c r="V158" i="12"/>
  <c r="R501" i="12"/>
  <c r="AK39" i="16"/>
  <c r="AM39" i="16" s="1"/>
  <c r="AL39" i="16"/>
  <c r="AN39" i="16" s="1"/>
  <c r="W247" i="12"/>
  <c r="AA247" i="12" s="1"/>
  <c r="X247" i="12"/>
  <c r="U183" i="16"/>
  <c r="Y183" i="16" s="1"/>
  <c r="V183" i="16"/>
  <c r="Z183" i="16" s="1"/>
  <c r="X139" i="16"/>
  <c r="AB139" i="16" s="1"/>
  <c r="W139" i="16"/>
  <c r="AA139" i="16" s="1"/>
  <c r="S105" i="15"/>
  <c r="T105" i="15"/>
  <c r="AD105" i="15" s="1"/>
  <c r="T48" i="16"/>
  <c r="AD48" i="16" s="1"/>
  <c r="S48" i="16"/>
  <c r="AC48" i="16" s="1"/>
  <c r="X323" i="12"/>
  <c r="AB323" i="12" s="1"/>
  <c r="W323" i="12"/>
  <c r="AA323" i="12" s="1"/>
  <c r="AH23" i="13"/>
  <c r="AJ23" i="13" s="1"/>
  <c r="AG23" i="13"/>
  <c r="X298" i="12"/>
  <c r="AB298" i="12" s="1"/>
  <c r="W298" i="12"/>
  <c r="AA298" i="12" s="1"/>
  <c r="V76" i="16"/>
  <c r="U76" i="16"/>
  <c r="Y76" i="16" s="1"/>
  <c r="R33" i="13"/>
  <c r="AK16" i="15"/>
  <c r="AM16" i="15" s="1"/>
  <c r="AL16" i="15"/>
  <c r="AN16" i="15" s="1"/>
  <c r="V36" i="15"/>
  <c r="U36" i="15"/>
  <c r="Y36" i="15" s="1"/>
  <c r="R8" i="12"/>
  <c r="V179" i="16"/>
  <c r="U179" i="16"/>
  <c r="Y179" i="16" s="1"/>
  <c r="S47" i="15"/>
  <c r="T47" i="15"/>
  <c r="AD47" i="15" s="1"/>
  <c r="V88" i="16"/>
  <c r="U88" i="16"/>
  <c r="Y88" i="16" s="1"/>
  <c r="AL438" i="12"/>
  <c r="AN438" i="12" s="1"/>
  <c r="AK438" i="12"/>
  <c r="AM438" i="12" s="1"/>
  <c r="R44" i="16"/>
  <c r="X237" i="16"/>
  <c r="AB237" i="16" s="1"/>
  <c r="W237" i="16"/>
  <c r="AA237" i="16" s="1"/>
  <c r="U23" i="13"/>
  <c r="Y23" i="13" s="1"/>
  <c r="V23" i="13"/>
  <c r="T416" i="12"/>
  <c r="AD416" i="12" s="1"/>
  <c r="S416" i="12"/>
  <c r="AC416" i="12" s="1"/>
  <c r="X184" i="12"/>
  <c r="AB184" i="12" s="1"/>
  <c r="W184" i="12"/>
  <c r="AA184" i="12" s="1"/>
  <c r="X7" i="14"/>
  <c r="AB7" i="14" s="1"/>
  <c r="W7" i="14"/>
  <c r="AA7" i="14" s="1"/>
  <c r="R45" i="14"/>
  <c r="AH150" i="12"/>
  <c r="AJ150" i="12" s="1"/>
  <c r="AG150" i="12"/>
  <c r="AI150" i="12" s="1"/>
  <c r="AK39" i="15"/>
  <c r="AM39" i="15" s="1"/>
  <c r="AL39" i="15"/>
  <c r="AN39" i="15" s="1"/>
  <c r="S33" i="12"/>
  <c r="AC33" i="12" s="1"/>
  <c r="T33" i="12"/>
  <c r="AD33" i="12" s="1"/>
  <c r="AL122" i="16"/>
  <c r="AK122" i="16"/>
  <c r="AM122" i="16" s="1"/>
  <c r="T111" i="12"/>
  <c r="AD111" i="12" s="1"/>
  <c r="S111" i="12"/>
  <c r="AC111" i="12" s="1"/>
  <c r="T194" i="12"/>
  <c r="AD194" i="12" s="1"/>
  <c r="S194" i="12"/>
  <c r="AC194" i="12" s="1"/>
  <c r="AK79" i="12"/>
  <c r="AM79" i="12" s="1"/>
  <c r="AL79" i="12"/>
  <c r="AN79" i="12" s="1"/>
  <c r="AH55" i="15"/>
  <c r="AJ55" i="15" s="1"/>
  <c r="AG55" i="15"/>
  <c r="AI55" i="15" s="1"/>
  <c r="AH204" i="16"/>
  <c r="AJ204" i="16" s="1"/>
  <c r="AG204" i="16"/>
  <c r="AK226" i="12"/>
  <c r="AM226" i="12" s="1"/>
  <c r="AL226" i="12"/>
  <c r="AK31" i="13"/>
  <c r="AM31" i="13" s="1"/>
  <c r="AL31" i="13"/>
  <c r="AN31" i="13" s="1"/>
  <c r="AK124" i="12"/>
  <c r="AM124" i="12" s="1"/>
  <c r="AL124" i="12"/>
  <c r="AN124" i="12" s="1"/>
  <c r="V227" i="16"/>
  <c r="Z227" i="16" s="1"/>
  <c r="U227" i="16"/>
  <c r="Y227" i="16" s="1"/>
  <c r="AH57" i="12"/>
  <c r="AJ57" i="12" s="1"/>
  <c r="AG57" i="12"/>
  <c r="X163" i="12"/>
  <c r="AB163" i="12" s="1"/>
  <c r="W163" i="12"/>
  <c r="AA163" i="12" s="1"/>
  <c r="AG420" i="12"/>
  <c r="AH420" i="12"/>
  <c r="AJ420" i="12" s="1"/>
  <c r="AK444" i="12"/>
  <c r="AM444" i="12" s="1"/>
  <c r="AL444" i="12"/>
  <c r="X191" i="12"/>
  <c r="W191" i="12"/>
  <c r="AA191" i="12" s="1"/>
  <c r="W230" i="16"/>
  <c r="AA230" i="16" s="1"/>
  <c r="X230" i="16"/>
  <c r="AG461" i="12"/>
  <c r="AI461" i="12" s="1"/>
  <c r="AH461" i="12"/>
  <c r="AJ461" i="12" s="1"/>
  <c r="AK151" i="16"/>
  <c r="AM151" i="16" s="1"/>
  <c r="AL151" i="16"/>
  <c r="R82" i="12"/>
  <c r="T360" i="12"/>
  <c r="AD360" i="12" s="1"/>
  <c r="S360" i="12"/>
  <c r="AG240" i="16"/>
  <c r="AI240" i="16" s="1"/>
  <c r="AH240" i="16"/>
  <c r="AJ240" i="16" s="1"/>
  <c r="S75" i="15"/>
  <c r="AC75" i="15" s="1"/>
  <c r="T75" i="15"/>
  <c r="AD75" i="15" s="1"/>
  <c r="X42" i="12"/>
  <c r="W42" i="12"/>
  <c r="AA42" i="12" s="1"/>
  <c r="AG482" i="12"/>
  <c r="AH482" i="12"/>
  <c r="AJ482" i="12" s="1"/>
  <c r="U369" i="12"/>
  <c r="Y369" i="12" s="1"/>
  <c r="V369" i="12"/>
  <c r="S193" i="12"/>
  <c r="AC193" i="12" s="1"/>
  <c r="T193" i="12"/>
  <c r="AD193" i="12" s="1"/>
  <c r="AG16" i="13"/>
  <c r="AI16" i="13" s="1"/>
  <c r="AH16" i="13"/>
  <c r="AJ16" i="13" s="1"/>
  <c r="AK19" i="15"/>
  <c r="AM19" i="15" s="1"/>
  <c r="AL19" i="15"/>
  <c r="AN19" i="15" s="1"/>
  <c r="X316" i="12"/>
  <c r="AB316" i="12" s="1"/>
  <c r="W316" i="12"/>
  <c r="AA316" i="12" s="1"/>
  <c r="R95" i="16"/>
  <c r="AL482" i="12"/>
  <c r="AN482" i="12" s="1"/>
  <c r="AK482" i="12"/>
  <c r="AM482" i="12" s="1"/>
  <c r="X107" i="15"/>
  <c r="AB107" i="15" s="1"/>
  <c r="W107" i="15"/>
  <c r="AA107" i="15" s="1"/>
  <c r="T336" i="12"/>
  <c r="AD336" i="12" s="1"/>
  <c r="S336" i="12"/>
  <c r="AC336" i="12" s="1"/>
  <c r="AG125" i="16"/>
  <c r="AH125" i="16"/>
  <c r="AJ125" i="16" s="1"/>
  <c r="R398" i="12"/>
  <c r="AF398" i="12" s="1"/>
  <c r="AG11" i="15"/>
  <c r="AI11" i="15" s="1"/>
  <c r="AH11" i="15"/>
  <c r="AJ11" i="15" s="1"/>
  <c r="W8" i="13"/>
  <c r="AA8" i="13" s="1"/>
  <c r="X8" i="13"/>
  <c r="AB8" i="13" s="1"/>
  <c r="W164" i="12"/>
  <c r="AA164" i="12" s="1"/>
  <c r="X164" i="12"/>
  <c r="AB164" i="12" s="1"/>
  <c r="T390" i="12"/>
  <c r="AD390" i="12" s="1"/>
  <c r="S390" i="12"/>
  <c r="AG219" i="12"/>
  <c r="AH219" i="12"/>
  <c r="AJ219" i="12" s="1"/>
  <c r="AL116" i="16"/>
  <c r="AK116" i="16"/>
  <c r="AM116" i="16" s="1"/>
  <c r="S218" i="12"/>
  <c r="T218" i="12"/>
  <c r="AD218" i="12" s="1"/>
  <c r="W436" i="12"/>
  <c r="AA436" i="12" s="1"/>
  <c r="X436" i="12"/>
  <c r="R403" i="12"/>
  <c r="AH83" i="12"/>
  <c r="AJ83" i="12" s="1"/>
  <c r="AG83" i="12"/>
  <c r="AI83" i="12" s="1"/>
  <c r="AG76" i="16"/>
  <c r="AH76" i="16"/>
  <c r="AJ76" i="16" s="1"/>
  <c r="U110" i="12"/>
  <c r="Y110" i="12" s="1"/>
  <c r="V110" i="12"/>
  <c r="S37" i="15"/>
  <c r="AC37" i="15" s="1"/>
  <c r="T37" i="15"/>
  <c r="AD37" i="15" s="1"/>
  <c r="T210" i="12"/>
  <c r="AD210" i="12" s="1"/>
  <c r="S210" i="12"/>
  <c r="R125" i="12"/>
  <c r="Q125" i="12" s="1"/>
  <c r="AE125" i="12" s="1"/>
  <c r="T322" i="12"/>
  <c r="AD322" i="12" s="1"/>
  <c r="S322" i="12"/>
  <c r="AC322" i="12" s="1"/>
  <c r="R180" i="16"/>
  <c r="AL157" i="16"/>
  <c r="AN157" i="16" s="1"/>
  <c r="AK157" i="16"/>
  <c r="AM157" i="16" s="1"/>
  <c r="T441" i="12"/>
  <c r="AD441" i="12" s="1"/>
  <c r="S441" i="12"/>
  <c r="AC441" i="12" s="1"/>
  <c r="V246" i="12"/>
  <c r="Z246" i="12" s="1"/>
  <c r="U246" i="12"/>
  <c r="Y246" i="12" s="1"/>
  <c r="X280" i="12"/>
  <c r="AB280" i="12" s="1"/>
  <c r="W280" i="12"/>
  <c r="AA280" i="12" s="1"/>
  <c r="T32" i="16"/>
  <c r="AD32" i="16" s="1"/>
  <c r="S32" i="16"/>
  <c r="R118" i="12"/>
  <c r="S55" i="15"/>
  <c r="AC55" i="15" s="1"/>
  <c r="T55" i="15"/>
  <c r="AD55" i="15" s="1"/>
  <c r="U34" i="12"/>
  <c r="Y34" i="12" s="1"/>
  <c r="V34" i="12"/>
  <c r="U22" i="16"/>
  <c r="Y22" i="16" s="1"/>
  <c r="V22" i="16"/>
  <c r="Z22" i="16" s="1"/>
  <c r="R143" i="16"/>
  <c r="R54" i="15"/>
  <c r="AH444" i="12"/>
  <c r="AJ444" i="12" s="1"/>
  <c r="AG444" i="12"/>
  <c r="AI444" i="12" s="1"/>
  <c r="AK225" i="16"/>
  <c r="AM225" i="16" s="1"/>
  <c r="AL225" i="16"/>
  <c r="AN225" i="16" s="1"/>
  <c r="R328" i="12"/>
  <c r="AK239" i="16"/>
  <c r="AM239" i="16" s="1"/>
  <c r="AL239" i="16"/>
  <c r="AN239" i="16" s="1"/>
  <c r="W502" i="12"/>
  <c r="AA502" i="12" s="1"/>
  <c r="X502" i="12"/>
  <c r="AB502" i="12" s="1"/>
  <c r="S79" i="16"/>
  <c r="AC79" i="16" s="1"/>
  <c r="T79" i="16"/>
  <c r="AD79" i="16" s="1"/>
  <c r="V205" i="16"/>
  <c r="Z205" i="16" s="1"/>
  <c r="U205" i="16"/>
  <c r="Y205" i="16" s="1"/>
  <c r="T312" i="12"/>
  <c r="AD312" i="12" s="1"/>
  <c r="S312" i="12"/>
  <c r="AC312" i="12" s="1"/>
  <c r="W40" i="15"/>
  <c r="AA40" i="15" s="1"/>
  <c r="X40" i="15"/>
  <c r="AB40" i="15" s="1"/>
  <c r="AG255" i="12"/>
  <c r="AI255" i="12" s="1"/>
  <c r="AH255" i="12"/>
  <c r="AJ255" i="12" s="1"/>
  <c r="AL328" i="12"/>
  <c r="AN328" i="12" s="1"/>
  <c r="AK328" i="12"/>
  <c r="AM328" i="12" s="1"/>
  <c r="X140" i="12"/>
  <c r="W140" i="12"/>
  <c r="AA140" i="12" s="1"/>
  <c r="S69" i="12"/>
  <c r="T69" i="12"/>
  <c r="AD69" i="12" s="1"/>
  <c r="AK60" i="16"/>
  <c r="AM60" i="16" s="1"/>
  <c r="AL60" i="16"/>
  <c r="AN60" i="16" s="1"/>
  <c r="AL20" i="15"/>
  <c r="AN20" i="15" s="1"/>
  <c r="AK20" i="15"/>
  <c r="AM20" i="15" s="1"/>
  <c r="R212" i="16"/>
  <c r="R36" i="16"/>
  <c r="Q36" i="16" s="1"/>
  <c r="AE36" i="16" s="1"/>
  <c r="AL186" i="16"/>
  <c r="AN186" i="16" s="1"/>
  <c r="AK186" i="16"/>
  <c r="AM186" i="16" s="1"/>
  <c r="W65" i="12"/>
  <c r="AA65" i="12" s="1"/>
  <c r="X65" i="12"/>
  <c r="AB65" i="12" s="1"/>
  <c r="AL14" i="12"/>
  <c r="AN14" i="12" s="1"/>
  <c r="AK14" i="12"/>
  <c r="AM14" i="12" s="1"/>
  <c r="X131" i="16"/>
  <c r="W131" i="16"/>
  <c r="AA131" i="16" s="1"/>
  <c r="T66" i="16"/>
  <c r="AD66" i="16" s="1"/>
  <c r="S66" i="16"/>
  <c r="X153" i="16"/>
  <c r="W153" i="16"/>
  <c r="AA153" i="16" s="1"/>
  <c r="R40" i="14"/>
  <c r="Q40" i="14" s="1"/>
  <c r="AE40" i="14" s="1"/>
  <c r="S462" i="12"/>
  <c r="AC462" i="12" s="1"/>
  <c r="T462" i="12"/>
  <c r="AD462" i="12" s="1"/>
  <c r="AH383" i="12"/>
  <c r="AJ383" i="12" s="1"/>
  <c r="AG383" i="12"/>
  <c r="AI383" i="12" s="1"/>
  <c r="AK49" i="12"/>
  <c r="AM49" i="12" s="1"/>
  <c r="AL49" i="12"/>
  <c r="AN49" i="12" s="1"/>
  <c r="AH207" i="16"/>
  <c r="AJ207" i="16" s="1"/>
  <c r="AG207" i="16"/>
  <c r="AG392" i="12"/>
  <c r="AI392" i="12" s="1"/>
  <c r="AH392" i="12"/>
  <c r="AJ392" i="12" s="1"/>
  <c r="X446" i="12"/>
  <c r="AB446" i="12" s="1"/>
  <c r="W446" i="12"/>
  <c r="AA446" i="12" s="1"/>
  <c r="AK79" i="16"/>
  <c r="AM79" i="16" s="1"/>
  <c r="AL79" i="16"/>
  <c r="AN79" i="16" s="1"/>
  <c r="AK120" i="12"/>
  <c r="AM120" i="12" s="1"/>
  <c r="AL120" i="12"/>
  <c r="AN120" i="12" s="1"/>
  <c r="R201" i="12"/>
  <c r="V89" i="16"/>
  <c r="U89" i="16"/>
  <c r="Y89" i="16" s="1"/>
  <c r="AL147" i="12"/>
  <c r="AK147" i="12"/>
  <c r="AM147" i="12" s="1"/>
  <c r="AL392" i="12"/>
  <c r="AN392" i="12" s="1"/>
  <c r="AK392" i="12"/>
  <c r="AM392" i="12" s="1"/>
  <c r="T181" i="12"/>
  <c r="AD181" i="12" s="1"/>
  <c r="S181" i="12"/>
  <c r="V224" i="16"/>
  <c r="Z224" i="16" s="1"/>
  <c r="U224" i="16"/>
  <c r="Y224" i="16" s="1"/>
  <c r="R8" i="15"/>
  <c r="AF8" i="15" s="1"/>
  <c r="AH310" i="12"/>
  <c r="AJ310" i="12" s="1"/>
  <c r="AG310" i="12"/>
  <c r="AI310" i="12" s="1"/>
  <c r="V11" i="13"/>
  <c r="U11" i="13"/>
  <c r="Y11" i="13" s="1"/>
  <c r="R57" i="12"/>
  <c r="AF57" i="12" s="1"/>
  <c r="R25" i="12"/>
  <c r="AF25" i="12" s="1"/>
  <c r="T317" i="12"/>
  <c r="AD317" i="12" s="1"/>
  <c r="S317" i="12"/>
  <c r="R9" i="12"/>
  <c r="AF9" i="12" s="1"/>
  <c r="X23" i="12"/>
  <c r="AB23" i="12" s="1"/>
  <c r="W23" i="12"/>
  <c r="AA23" i="12" s="1"/>
  <c r="S154" i="16"/>
  <c r="AC154" i="16" s="1"/>
  <c r="T154" i="16"/>
  <c r="AD154" i="16" s="1"/>
  <c r="AG243" i="12"/>
  <c r="AI243" i="12" s="1"/>
  <c r="AH243" i="12"/>
  <c r="AJ243" i="12" s="1"/>
  <c r="R26" i="14"/>
  <c r="AH422" i="12"/>
  <c r="AJ422" i="12" s="1"/>
  <c r="AG422" i="12"/>
  <c r="AI422" i="12" s="1"/>
  <c r="AG368" i="12"/>
  <c r="AH368" i="12"/>
  <c r="AJ368" i="12" s="1"/>
  <c r="W95" i="16"/>
  <c r="AA95" i="16" s="1"/>
  <c r="X95" i="16"/>
  <c r="AL355" i="12"/>
  <c r="AN355" i="12" s="1"/>
  <c r="AK355" i="12"/>
  <c r="AM355" i="12" s="1"/>
  <c r="AL247" i="16"/>
  <c r="AK247" i="16"/>
  <c r="AM247" i="16" s="1"/>
  <c r="V243" i="16"/>
  <c r="Z243" i="16" s="1"/>
  <c r="U243" i="16"/>
  <c r="Y243" i="16" s="1"/>
  <c r="V118" i="16"/>
  <c r="Z118" i="16" s="1"/>
  <c r="U118" i="16"/>
  <c r="Y118" i="16" s="1"/>
  <c r="AK254" i="12"/>
  <c r="AM254" i="12" s="1"/>
  <c r="AL254" i="12"/>
  <c r="AN254" i="12" s="1"/>
  <c r="R336" i="12"/>
  <c r="U136" i="16"/>
  <c r="Y136" i="16" s="1"/>
  <c r="V136" i="16"/>
  <c r="Z136" i="16" s="1"/>
  <c r="V82" i="12"/>
  <c r="Z82" i="12" s="1"/>
  <c r="U82" i="12"/>
  <c r="Y82" i="12" s="1"/>
  <c r="AH65" i="15"/>
  <c r="AJ65" i="15" s="1"/>
  <c r="AG65" i="15"/>
  <c r="AI65" i="15" s="1"/>
  <c r="T78" i="15"/>
  <c r="AD78" i="15" s="1"/>
  <c r="S78" i="15"/>
  <c r="U97" i="12"/>
  <c r="Y97" i="12" s="1"/>
  <c r="V97" i="12"/>
  <c r="Z97" i="12" s="1"/>
  <c r="T384" i="12"/>
  <c r="AD384" i="12" s="1"/>
  <c r="S384" i="12"/>
  <c r="AC384" i="12" s="1"/>
  <c r="V14" i="12"/>
  <c r="Z14" i="12" s="1"/>
  <c r="U14" i="12"/>
  <c r="Y14" i="12" s="1"/>
  <c r="AH32" i="14"/>
  <c r="AJ32" i="14" s="1"/>
  <c r="AG32" i="14"/>
  <c r="AG126" i="16"/>
  <c r="AH126" i="16"/>
  <c r="AJ126" i="16" s="1"/>
  <c r="R91" i="12"/>
  <c r="Q91" i="12" s="1"/>
  <c r="AE91" i="12" s="1"/>
  <c r="S423" i="12"/>
  <c r="AC423" i="12" s="1"/>
  <c r="T423" i="12"/>
  <c r="AD423" i="12" s="1"/>
  <c r="S24" i="12"/>
  <c r="T24" i="12"/>
  <c r="AD24" i="12" s="1"/>
  <c r="AG218" i="16"/>
  <c r="AI218" i="16" s="1"/>
  <c r="AH218" i="16"/>
  <c r="AJ218" i="16" s="1"/>
  <c r="R32" i="12"/>
  <c r="AH77" i="15"/>
  <c r="AJ77" i="15" s="1"/>
  <c r="AG77" i="15"/>
  <c r="R216" i="16"/>
  <c r="AF216" i="16" s="1"/>
  <c r="R31" i="16"/>
  <c r="AH86" i="15"/>
  <c r="AJ86" i="15" s="1"/>
  <c r="AG86" i="15"/>
  <c r="AG139" i="16"/>
  <c r="AI139" i="16" s="1"/>
  <c r="AH139" i="16"/>
  <c r="AJ139" i="16" s="1"/>
  <c r="U56" i="16"/>
  <c r="Y56" i="16" s="1"/>
  <c r="V56" i="16"/>
  <c r="Z56" i="16" s="1"/>
  <c r="S37" i="12"/>
  <c r="T37" i="12"/>
  <c r="AD37" i="12" s="1"/>
  <c r="X14" i="14"/>
  <c r="W14" i="14"/>
  <c r="AA14" i="14" s="1"/>
  <c r="X427" i="12"/>
  <c r="AB427" i="12" s="1"/>
  <c r="W427" i="12"/>
  <c r="AA427" i="12" s="1"/>
  <c r="T272" i="12"/>
  <c r="AD272" i="12" s="1"/>
  <c r="S272" i="12"/>
  <c r="AC272" i="12" s="1"/>
  <c r="AH230" i="12"/>
  <c r="AJ230" i="12" s="1"/>
  <c r="AG230" i="12"/>
  <c r="AG250" i="12"/>
  <c r="AH250" i="12"/>
  <c r="AJ250" i="12" s="1"/>
  <c r="U50" i="16"/>
  <c r="Y50" i="16" s="1"/>
  <c r="V50" i="16"/>
  <c r="AL151" i="12"/>
  <c r="AN151" i="12" s="1"/>
  <c r="AK151" i="12"/>
  <c r="AM151" i="12" s="1"/>
  <c r="AL268" i="12"/>
  <c r="AN268" i="12" s="1"/>
  <c r="AK268" i="12"/>
  <c r="AM268" i="12" s="1"/>
  <c r="AG146" i="16"/>
  <c r="AI146" i="16" s="1"/>
  <c r="AH146" i="16"/>
  <c r="AJ146" i="16" s="1"/>
  <c r="R96" i="16"/>
  <c r="Q96" i="16" s="1"/>
  <c r="AE96" i="16" s="1"/>
  <c r="R68" i="16"/>
  <c r="AF68" i="16" s="1"/>
  <c r="AH241" i="16"/>
  <c r="AJ241" i="16" s="1"/>
  <c r="AG241" i="16"/>
  <c r="AI241" i="16" s="1"/>
  <c r="S436" i="12"/>
  <c r="AC436" i="12" s="1"/>
  <c r="T436" i="12"/>
  <c r="AD436" i="12" s="1"/>
  <c r="AH51" i="16"/>
  <c r="AJ51" i="16" s="1"/>
  <c r="AG51" i="16"/>
  <c r="AI51" i="16" s="1"/>
  <c r="U498" i="12"/>
  <c r="Y498" i="12" s="1"/>
  <c r="V498" i="12"/>
  <c r="AG128" i="16"/>
  <c r="AH128" i="16"/>
  <c r="AJ128" i="16" s="1"/>
  <c r="AG116" i="12"/>
  <c r="AI116" i="12" s="1"/>
  <c r="AH116" i="12"/>
  <c r="AJ116" i="12" s="1"/>
  <c r="AL21" i="16"/>
  <c r="AK21" i="16"/>
  <c r="AM21" i="16" s="1"/>
  <c r="R55" i="12"/>
  <c r="T33" i="15"/>
  <c r="AD33" i="15" s="1"/>
  <c r="S33" i="15"/>
  <c r="AC33" i="15" s="1"/>
  <c r="T39" i="16"/>
  <c r="AD39" i="16" s="1"/>
  <c r="S39" i="16"/>
  <c r="AC39" i="16" s="1"/>
  <c r="AG165" i="16"/>
  <c r="AH165" i="16"/>
  <c r="AJ165" i="16" s="1"/>
  <c r="R277" i="12"/>
  <c r="U25" i="14"/>
  <c r="Y25" i="14" s="1"/>
  <c r="V25" i="14"/>
  <c r="AL206" i="16"/>
  <c r="AK206" i="16"/>
  <c r="AM206" i="16" s="1"/>
  <c r="AH257" i="12"/>
  <c r="AJ257" i="12" s="1"/>
  <c r="AG257" i="12"/>
  <c r="U20" i="16"/>
  <c r="Y20" i="16" s="1"/>
  <c r="V20" i="16"/>
  <c r="Z190" i="16" s="1"/>
  <c r="X42" i="14"/>
  <c r="AB42" i="14" s="1"/>
  <c r="W42" i="14"/>
  <c r="AA42" i="14" s="1"/>
  <c r="AH494" i="12"/>
  <c r="AJ494" i="12" s="1"/>
  <c r="AG494" i="12"/>
  <c r="AG90" i="15"/>
  <c r="AH90" i="15"/>
  <c r="AJ90" i="15" s="1"/>
  <c r="AL102" i="12"/>
  <c r="AK102" i="12"/>
  <c r="AM102" i="12" s="1"/>
  <c r="AG222" i="16"/>
  <c r="AH222" i="16"/>
  <c r="AJ222" i="16" s="1"/>
  <c r="U205" i="12"/>
  <c r="Y205" i="12" s="1"/>
  <c r="V205" i="12"/>
  <c r="Z205" i="12" s="1"/>
  <c r="AH405" i="12"/>
  <c r="AJ405" i="12" s="1"/>
  <c r="AG405" i="12"/>
  <c r="AI405" i="12" s="1"/>
  <c r="X32" i="13"/>
  <c r="AB32" i="13" s="1"/>
  <c r="W32" i="13"/>
  <c r="AA32" i="13" s="1"/>
  <c r="T165" i="16"/>
  <c r="AD165" i="16" s="1"/>
  <c r="S165" i="16"/>
  <c r="AC165" i="16" s="1"/>
  <c r="AG179" i="16"/>
  <c r="AH179" i="16"/>
  <c r="AJ179" i="16" s="1"/>
  <c r="AL142" i="12"/>
  <c r="AK142" i="12"/>
  <c r="AM142" i="12" s="1"/>
  <c r="X84" i="15"/>
  <c r="AB84" i="15" s="1"/>
  <c r="W84" i="15"/>
  <c r="AA84" i="15" s="1"/>
  <c r="V99" i="15"/>
  <c r="Z99" i="15" s="1"/>
  <c r="U99" i="15"/>
  <c r="Y99" i="15" s="1"/>
  <c r="V169" i="12"/>
  <c r="U169" i="12"/>
  <c r="Y169" i="12" s="1"/>
  <c r="U419" i="12"/>
  <c r="Y419" i="12" s="1"/>
  <c r="V419" i="12"/>
  <c r="AH246" i="12"/>
  <c r="AJ246" i="12" s="1"/>
  <c r="AG246" i="12"/>
  <c r="AI246" i="12" s="1"/>
  <c r="X13" i="12"/>
  <c r="AB13" i="12" s="1"/>
  <c r="W13" i="12"/>
  <c r="AA13" i="12" s="1"/>
  <c r="W430" i="12"/>
  <c r="AA430" i="12" s="1"/>
  <c r="X430" i="12"/>
  <c r="AB430" i="12" s="1"/>
  <c r="AH349" i="12"/>
  <c r="AJ349" i="12" s="1"/>
  <c r="AG349" i="12"/>
  <c r="AI349" i="12" s="1"/>
  <c r="R414" i="12"/>
  <c r="Q414" i="12" s="1"/>
  <c r="AE414" i="12" s="1"/>
  <c r="S143" i="16"/>
  <c r="AC143" i="16" s="1"/>
  <c r="T143" i="16"/>
  <c r="AD143" i="16" s="1"/>
  <c r="AG474" i="12"/>
  <c r="AH474" i="12"/>
  <c r="AJ474" i="12" s="1"/>
  <c r="AH185" i="12"/>
  <c r="AJ185" i="12" s="1"/>
  <c r="AG185" i="12"/>
  <c r="V91" i="12"/>
  <c r="U91" i="12"/>
  <c r="Y91" i="12" s="1"/>
  <c r="R86" i="16"/>
  <c r="Q86" i="16" s="1"/>
  <c r="S150" i="12"/>
  <c r="AC150" i="12" s="1"/>
  <c r="T150" i="12"/>
  <c r="AD150" i="12" s="1"/>
  <c r="AK417" i="12"/>
  <c r="AM417" i="12" s="1"/>
  <c r="AL417" i="12"/>
  <c r="AN417" i="12" s="1"/>
  <c r="X82" i="12"/>
  <c r="AB82" i="12" s="1"/>
  <c r="W82" i="12"/>
  <c r="AA82" i="12" s="1"/>
  <c r="R270" i="12"/>
  <c r="Q270" i="12" s="1"/>
  <c r="AE270" i="12" s="1"/>
  <c r="W418" i="12"/>
  <c r="AA418" i="12" s="1"/>
  <c r="X418" i="12"/>
  <c r="S131" i="16"/>
  <c r="AC131" i="16" s="1"/>
  <c r="T131" i="16"/>
  <c r="AD131" i="16" s="1"/>
  <c r="V52" i="12"/>
  <c r="Z52" i="12" s="1"/>
  <c r="U52" i="12"/>
  <c r="Y52" i="12" s="1"/>
  <c r="T94" i="16"/>
  <c r="AD94" i="16" s="1"/>
  <c r="S94" i="16"/>
  <c r="AC94" i="16" s="1"/>
  <c r="U423" i="12"/>
  <c r="Y423" i="12" s="1"/>
  <c r="V423" i="12"/>
  <c r="U459" i="12"/>
  <c r="Y459" i="12" s="1"/>
  <c r="V459" i="12"/>
  <c r="Z459" i="12" s="1"/>
  <c r="S93" i="15"/>
  <c r="AC93" i="15" s="1"/>
  <c r="T93" i="15"/>
  <c r="AD93" i="15" s="1"/>
  <c r="R261" i="12"/>
  <c r="Q261" i="12" s="1"/>
  <c r="AE261" i="12" s="1"/>
  <c r="W91" i="12"/>
  <c r="AA91" i="12" s="1"/>
  <c r="X91" i="12"/>
  <c r="AB91" i="12" s="1"/>
  <c r="W17" i="15"/>
  <c r="AA17" i="15" s="1"/>
  <c r="X17" i="15"/>
  <c r="AB17" i="15" s="1"/>
  <c r="AG77" i="12"/>
  <c r="AH77" i="12"/>
  <c r="AJ77" i="12" s="1"/>
  <c r="R302" i="12"/>
  <c r="AH355" i="12"/>
  <c r="AJ355" i="12" s="1"/>
  <c r="AG355" i="12"/>
  <c r="V81" i="15"/>
  <c r="Z81" i="15" s="1"/>
  <c r="U81" i="15"/>
  <c r="Y81" i="15" s="1"/>
  <c r="X330" i="12"/>
  <c r="W330" i="12"/>
  <c r="AA330" i="12" s="1"/>
  <c r="X120" i="16"/>
  <c r="W120" i="16"/>
  <c r="AA120" i="16" s="1"/>
  <c r="W217" i="12"/>
  <c r="AA217" i="12" s="1"/>
  <c r="X217" i="12"/>
  <c r="X89" i="16"/>
  <c r="W89" i="16"/>
  <c r="AA89" i="16" s="1"/>
  <c r="AG37" i="15"/>
  <c r="AI37" i="15" s="1"/>
  <c r="AH37" i="15"/>
  <c r="AJ37" i="15" s="1"/>
  <c r="R40" i="15"/>
  <c r="R36" i="13"/>
  <c r="AG227" i="16"/>
  <c r="AI227" i="16" s="1"/>
  <c r="AH227" i="16"/>
  <c r="AJ227" i="16" s="1"/>
  <c r="AH451" i="12"/>
  <c r="AJ451" i="12" s="1"/>
  <c r="AG451" i="12"/>
  <c r="AG191" i="16"/>
  <c r="AH191" i="16"/>
  <c r="AJ191" i="16" s="1"/>
  <c r="S189" i="12"/>
  <c r="AC189" i="12" s="1"/>
  <c r="T189" i="12"/>
  <c r="AD189" i="12" s="1"/>
  <c r="X137" i="12"/>
  <c r="W137" i="12"/>
  <c r="AA137" i="12" s="1"/>
  <c r="AH386" i="12"/>
  <c r="AJ386" i="12" s="1"/>
  <c r="AG386" i="12"/>
  <c r="X189" i="16"/>
  <c r="AB189" i="16" s="1"/>
  <c r="W189" i="16"/>
  <c r="AA189" i="16" s="1"/>
  <c r="AK442" i="12"/>
  <c r="AM442" i="12" s="1"/>
  <c r="AL442" i="12"/>
  <c r="AN442" i="12" s="1"/>
  <c r="AL15" i="12"/>
  <c r="AN15" i="12" s="1"/>
  <c r="AK15" i="12"/>
  <c r="AM15" i="12" s="1"/>
  <c r="S74" i="16"/>
  <c r="T74" i="16"/>
  <c r="AD74" i="16" s="1"/>
  <c r="AK302" i="12"/>
  <c r="AM302" i="12" s="1"/>
  <c r="AL302" i="12"/>
  <c r="AN302" i="12" s="1"/>
  <c r="AH96" i="15"/>
  <c r="AJ96" i="15" s="1"/>
  <c r="AG96" i="15"/>
  <c r="R279" i="12"/>
  <c r="Q279" i="12" s="1"/>
  <c r="AE279" i="12" s="1"/>
  <c r="R244" i="16"/>
  <c r="U449" i="12"/>
  <c r="Y449" i="12" s="1"/>
  <c r="V449" i="12"/>
  <c r="V242" i="16"/>
  <c r="U242" i="16"/>
  <c r="Y242" i="16" s="1"/>
  <c r="R59" i="12"/>
  <c r="AF59" i="12" s="1"/>
  <c r="U80" i="16"/>
  <c r="Y80" i="16" s="1"/>
  <c r="V80" i="16"/>
  <c r="Z80" i="16" s="1"/>
  <c r="V114" i="16"/>
  <c r="U114" i="16"/>
  <c r="Y114" i="16" s="1"/>
  <c r="T387" i="12"/>
  <c r="AD387" i="12" s="1"/>
  <c r="S387" i="12"/>
  <c r="AC387" i="12" s="1"/>
  <c r="T51" i="16"/>
  <c r="AD51" i="16" s="1"/>
  <c r="S51" i="16"/>
  <c r="AK352" i="12"/>
  <c r="AM352" i="12" s="1"/>
  <c r="AL352" i="12"/>
  <c r="AN352" i="12" s="1"/>
  <c r="AG8" i="14"/>
  <c r="AH8" i="14"/>
  <c r="AJ8" i="14" s="1"/>
  <c r="W122" i="16"/>
  <c r="AA122" i="16" s="1"/>
  <c r="X122" i="16"/>
  <c r="AB122" i="16" s="1"/>
  <c r="T146" i="12"/>
  <c r="AD146" i="12" s="1"/>
  <c r="S146" i="12"/>
  <c r="AC146" i="12" s="1"/>
  <c r="AH87" i="15"/>
  <c r="AJ87" i="15" s="1"/>
  <c r="AG87" i="15"/>
  <c r="R202" i="16"/>
  <c r="AL331" i="12"/>
  <c r="AN331" i="12" s="1"/>
  <c r="AK331" i="12"/>
  <c r="AM331" i="12" s="1"/>
  <c r="R65" i="16"/>
  <c r="Q65" i="16" s="1"/>
  <c r="AE65" i="16" s="1"/>
  <c r="AL349" i="12"/>
  <c r="AN349" i="12" s="1"/>
  <c r="AK349" i="12"/>
  <c r="AM349" i="12" s="1"/>
  <c r="W507" i="12"/>
  <c r="AA507" i="12" s="1"/>
  <c r="X507" i="12"/>
  <c r="AB507" i="12" s="1"/>
  <c r="AL12" i="14"/>
  <c r="AN12" i="14" s="1"/>
  <c r="AK12" i="14"/>
  <c r="AM12" i="14" s="1"/>
  <c r="AH62" i="16"/>
  <c r="AJ62" i="16" s="1"/>
  <c r="AG62" i="16"/>
  <c r="V214" i="12"/>
  <c r="U214" i="12"/>
  <c r="Y214" i="12" s="1"/>
  <c r="AK29" i="14"/>
  <c r="AM29" i="14" s="1"/>
  <c r="AL29" i="14"/>
  <c r="V197" i="16"/>
  <c r="Z197" i="16" s="1"/>
  <c r="U197" i="16"/>
  <c r="Y197" i="16" s="1"/>
  <c r="AK198" i="12"/>
  <c r="AM198" i="12" s="1"/>
  <c r="AL198" i="12"/>
  <c r="AN198" i="12" s="1"/>
  <c r="AK81" i="12"/>
  <c r="AM81" i="12" s="1"/>
  <c r="AL81" i="12"/>
  <c r="AN81" i="12" s="1"/>
  <c r="AH281" i="12"/>
  <c r="AJ281" i="12" s="1"/>
  <c r="AG281" i="12"/>
  <c r="AG429" i="12"/>
  <c r="AH429" i="12"/>
  <c r="AJ429" i="12" s="1"/>
  <c r="S216" i="16"/>
  <c r="T216" i="16"/>
  <c r="AD216" i="16" s="1"/>
  <c r="V67" i="15"/>
  <c r="Z67" i="15" s="1"/>
  <c r="U67" i="15"/>
  <c r="Y67" i="15" s="1"/>
  <c r="R43" i="12"/>
  <c r="Q43" i="12" s="1"/>
  <c r="AE43" i="12" s="1"/>
  <c r="AK295" i="12"/>
  <c r="AM295" i="12" s="1"/>
  <c r="AL295" i="12"/>
  <c r="AN295" i="12" s="1"/>
  <c r="AK223" i="12"/>
  <c r="AM223" i="12" s="1"/>
  <c r="AL223" i="12"/>
  <c r="AN223" i="12" s="1"/>
  <c r="AH245" i="12"/>
  <c r="AJ245" i="12" s="1"/>
  <c r="AG245" i="12"/>
  <c r="AL167" i="12"/>
  <c r="AN167" i="12" s="1"/>
  <c r="AK167" i="12"/>
  <c r="AM167" i="12" s="1"/>
  <c r="X47" i="15"/>
  <c r="W47" i="15"/>
  <c r="AA47" i="15" s="1"/>
  <c r="X29" i="16"/>
  <c r="AB29" i="16" s="1"/>
  <c r="W29" i="16"/>
  <c r="AA29" i="16" s="1"/>
  <c r="W12" i="14"/>
  <c r="AA12" i="14" s="1"/>
  <c r="X12" i="14"/>
  <c r="AB12" i="14" s="1"/>
  <c r="R27" i="14"/>
  <c r="R474" i="12"/>
  <c r="Q474" i="12" s="1"/>
  <c r="AE474" i="12" s="1"/>
  <c r="W505" i="12"/>
  <c r="AA505" i="12" s="1"/>
  <c r="X505" i="12"/>
  <c r="AB505" i="12" s="1"/>
  <c r="V158" i="16"/>
  <c r="Z158" i="16" s="1"/>
  <c r="U158" i="16"/>
  <c r="Y158" i="16" s="1"/>
  <c r="AL327" i="12"/>
  <c r="AN327" i="12" s="1"/>
  <c r="AK327" i="12"/>
  <c r="AM327" i="12" s="1"/>
  <c r="X240" i="16"/>
  <c r="AB240" i="16" s="1"/>
  <c r="W240" i="16"/>
  <c r="AA240" i="16" s="1"/>
  <c r="X111" i="16"/>
  <c r="AB111" i="16" s="1"/>
  <c r="W111" i="16"/>
  <c r="AA111" i="16" s="1"/>
  <c r="W482" i="12"/>
  <c r="AA482" i="12" s="1"/>
  <c r="X482" i="12"/>
  <c r="AB482" i="12" s="1"/>
  <c r="U204" i="12"/>
  <c r="Y204" i="12" s="1"/>
  <c r="V204" i="12"/>
  <c r="Z204" i="12" s="1"/>
  <c r="V269" i="12"/>
  <c r="U269" i="12"/>
  <c r="Y269" i="12" s="1"/>
  <c r="AK267" i="12"/>
  <c r="AM267" i="12" s="1"/>
  <c r="AL267" i="12"/>
  <c r="AN267" i="12" s="1"/>
  <c r="U486" i="12"/>
  <c r="Y486" i="12" s="1"/>
  <c r="V486" i="12"/>
  <c r="U25" i="13"/>
  <c r="Y25" i="13" s="1"/>
  <c r="V25" i="13"/>
  <c r="Z25" i="13" s="1"/>
  <c r="AK35" i="13"/>
  <c r="AM35" i="13" s="1"/>
  <c r="AL35" i="13"/>
  <c r="AK335" i="12"/>
  <c r="AM335" i="12" s="1"/>
  <c r="AL335" i="12"/>
  <c r="AN335" i="12" s="1"/>
  <c r="R423" i="12"/>
  <c r="AL30" i="15"/>
  <c r="AK30" i="15"/>
  <c r="AM30" i="15" s="1"/>
  <c r="W294" i="12"/>
  <c r="AA294" i="12" s="1"/>
  <c r="X294" i="12"/>
  <c r="AB294" i="12" s="1"/>
  <c r="R144" i="12"/>
  <c r="AF144" i="12" s="1"/>
  <c r="S271" i="12"/>
  <c r="AC271" i="12" s="1"/>
  <c r="T271" i="12"/>
  <c r="AD271" i="12" s="1"/>
  <c r="AK94" i="16"/>
  <c r="AM94" i="16" s="1"/>
  <c r="AL94" i="16"/>
  <c r="AN94" i="16" s="1"/>
  <c r="AL109" i="16"/>
  <c r="AN109" i="16" s="1"/>
  <c r="AK109" i="16"/>
  <c r="AM109" i="16" s="1"/>
  <c r="W107" i="12"/>
  <c r="AA107" i="12" s="1"/>
  <c r="X107" i="12"/>
  <c r="AB107" i="12" s="1"/>
  <c r="T171" i="12"/>
  <c r="AD171" i="12" s="1"/>
  <c r="S171" i="12"/>
  <c r="AL263" i="12"/>
  <c r="AN263" i="12" s="1"/>
  <c r="AK263" i="12"/>
  <c r="AM263" i="12" s="1"/>
  <c r="AL343" i="12"/>
  <c r="AN343" i="12" s="1"/>
  <c r="AK343" i="12"/>
  <c r="AM343" i="12" s="1"/>
  <c r="X332" i="12"/>
  <c r="AB332" i="12" s="1"/>
  <c r="W332" i="12"/>
  <c r="AA332" i="12" s="1"/>
  <c r="R44" i="14"/>
  <c r="Q44" i="14" s="1"/>
  <c r="AE44" i="14" s="1"/>
  <c r="W55" i="15"/>
  <c r="AA55" i="15" s="1"/>
  <c r="X55" i="15"/>
  <c r="AB55" i="15" s="1"/>
  <c r="T218" i="16"/>
  <c r="AD218" i="16" s="1"/>
  <c r="S218" i="16"/>
  <c r="S60" i="12"/>
  <c r="AC60" i="12" s="1"/>
  <c r="T60" i="12"/>
  <c r="AD60" i="12" s="1"/>
  <c r="AG64" i="15"/>
  <c r="AH64" i="15"/>
  <c r="AJ64" i="15" s="1"/>
  <c r="V206" i="16"/>
  <c r="U206" i="16"/>
  <c r="Y206" i="16" s="1"/>
  <c r="S164" i="12"/>
  <c r="AC164" i="12" s="1"/>
  <c r="T164" i="12"/>
  <c r="AD164" i="12" s="1"/>
  <c r="AK159" i="16"/>
  <c r="AM159" i="16" s="1"/>
  <c r="AL159" i="16"/>
  <c r="AN159" i="16" s="1"/>
  <c r="S60" i="16"/>
  <c r="AC60" i="16" s="1"/>
  <c r="T60" i="16"/>
  <c r="AD60" i="16" s="1"/>
  <c r="R93" i="12"/>
  <c r="AF93" i="12" s="1"/>
  <c r="AH252" i="12"/>
  <c r="AJ252" i="12" s="1"/>
  <c r="AG252" i="12"/>
  <c r="AI252" i="12" s="1"/>
  <c r="AK323" i="12"/>
  <c r="AM323" i="12" s="1"/>
  <c r="AL323" i="12"/>
  <c r="AN323" i="12" s="1"/>
  <c r="W115" i="16"/>
  <c r="AA115" i="16" s="1"/>
  <c r="X115" i="16"/>
  <c r="U232" i="16"/>
  <c r="Y232" i="16" s="1"/>
  <c r="V232" i="16"/>
  <c r="Z232" i="16" s="1"/>
  <c r="AL49" i="16"/>
  <c r="AN49" i="16" s="1"/>
  <c r="AK49" i="16"/>
  <c r="AM49" i="16" s="1"/>
  <c r="W34" i="13"/>
  <c r="AA34" i="13" s="1"/>
  <c r="X34" i="13"/>
  <c r="AB34" i="13" s="1"/>
  <c r="T48" i="15"/>
  <c r="AD48" i="15" s="1"/>
  <c r="S48" i="15"/>
  <c r="AC48" i="15" s="1"/>
  <c r="R108" i="12"/>
  <c r="U184" i="16"/>
  <c r="Y184" i="16" s="1"/>
  <c r="V184" i="16"/>
  <c r="Z184" i="16" s="1"/>
  <c r="U116" i="12"/>
  <c r="Y116" i="12" s="1"/>
  <c r="V116" i="12"/>
  <c r="AK106" i="12"/>
  <c r="AM106" i="12" s="1"/>
  <c r="AL106" i="12"/>
  <c r="AN106" i="12" s="1"/>
  <c r="S324" i="12"/>
  <c r="AC324" i="12" s="1"/>
  <c r="T324" i="12"/>
  <c r="AD324" i="12" s="1"/>
  <c r="R29" i="15"/>
  <c r="S34" i="12"/>
  <c r="T34" i="12"/>
  <c r="AD34" i="12" s="1"/>
  <c r="AG438" i="12"/>
  <c r="AH438" i="12"/>
  <c r="AJ438" i="12" s="1"/>
  <c r="R197" i="16"/>
  <c r="AL361" i="12"/>
  <c r="AN361" i="12" s="1"/>
  <c r="AK361" i="12"/>
  <c r="AM361" i="12" s="1"/>
  <c r="R16" i="15"/>
  <c r="AF16" i="15" s="1"/>
  <c r="W35" i="12"/>
  <c r="AA35" i="12" s="1"/>
  <c r="X35" i="12"/>
  <c r="AB35" i="12" s="1"/>
  <c r="AK37" i="12"/>
  <c r="AM37" i="12" s="1"/>
  <c r="AL37" i="12"/>
  <c r="AN37" i="12" s="1"/>
  <c r="AG9" i="14"/>
  <c r="AH9" i="14"/>
  <c r="AJ9" i="14" s="1"/>
  <c r="R15" i="13"/>
  <c r="Q15" i="13" s="1"/>
  <c r="AE15" i="13" s="1"/>
  <c r="AG71" i="15"/>
  <c r="AH71" i="15"/>
  <c r="AJ71" i="15" s="1"/>
  <c r="AG13" i="12"/>
  <c r="AI13" i="12" s="1"/>
  <c r="AH13" i="12"/>
  <c r="AJ13" i="12" s="1"/>
  <c r="AH15" i="12"/>
  <c r="AJ15" i="12" s="1"/>
  <c r="AG15" i="12"/>
  <c r="AI15" i="12" s="1"/>
  <c r="R190" i="16"/>
  <c r="AF190" i="16" s="1"/>
  <c r="AG225" i="12"/>
  <c r="AH225" i="12"/>
  <c r="AJ225" i="12" s="1"/>
  <c r="AH373" i="12"/>
  <c r="AJ373" i="12" s="1"/>
  <c r="AG373" i="12"/>
  <c r="AL100" i="15"/>
  <c r="AN100" i="15" s="1"/>
  <c r="AK100" i="15"/>
  <c r="AM100" i="15" s="1"/>
  <c r="W25" i="14"/>
  <c r="AA25" i="14" s="1"/>
  <c r="X25" i="14"/>
  <c r="AG78" i="16"/>
  <c r="AH78" i="16"/>
  <c r="AJ78" i="16" s="1"/>
  <c r="R477" i="12"/>
  <c r="AH134" i="16"/>
  <c r="AJ134" i="16" s="1"/>
  <c r="AG134" i="16"/>
  <c r="AH443" i="12"/>
  <c r="AJ443" i="12" s="1"/>
  <c r="AG443" i="12"/>
  <c r="AI443" i="12" s="1"/>
  <c r="X349" i="12"/>
  <c r="W349" i="12"/>
  <c r="AA349" i="12" s="1"/>
  <c r="AK182" i="16"/>
  <c r="AM182" i="16" s="1"/>
  <c r="AL182" i="16"/>
  <c r="V22" i="15"/>
  <c r="U22" i="15"/>
  <c r="Y22" i="15" s="1"/>
  <c r="X219" i="12"/>
  <c r="W219" i="12"/>
  <c r="AA219" i="12" s="1"/>
  <c r="W396" i="12"/>
  <c r="AA396" i="12" s="1"/>
  <c r="X396" i="12"/>
  <c r="AB396" i="12" s="1"/>
  <c r="S334" i="12"/>
  <c r="T334" i="12"/>
  <c r="AD334" i="12" s="1"/>
  <c r="V121" i="16"/>
  <c r="U121" i="16"/>
  <c r="Y121" i="16" s="1"/>
  <c r="U13" i="14"/>
  <c r="Y13" i="14" s="1"/>
  <c r="V13" i="14"/>
  <c r="R29" i="14"/>
  <c r="Q29" i="14" s="1"/>
  <c r="AG34" i="16"/>
  <c r="AH34" i="16"/>
  <c r="AJ34" i="16" s="1"/>
  <c r="U44" i="14"/>
  <c r="Y44" i="14" s="1"/>
  <c r="V44" i="14"/>
  <c r="AG81" i="12"/>
  <c r="AH81" i="12"/>
  <c r="AJ81" i="12" s="1"/>
  <c r="T108" i="16"/>
  <c r="AD108" i="16" s="1"/>
  <c r="S108" i="16"/>
  <c r="AC108" i="16" s="1"/>
  <c r="S35" i="15"/>
  <c r="T35" i="15"/>
  <c r="AD35" i="15" s="1"/>
  <c r="U147" i="12"/>
  <c r="Y147" i="12" s="1"/>
  <c r="V147" i="12"/>
  <c r="Z147" i="12" s="1"/>
  <c r="R15" i="12"/>
  <c r="Q15" i="12" s="1"/>
  <c r="AE15" i="12" s="1"/>
  <c r="W156" i="12"/>
  <c r="AA156" i="12" s="1"/>
  <c r="X156" i="12"/>
  <c r="V382" i="12"/>
  <c r="U382" i="12"/>
  <c r="Y382" i="12" s="1"/>
  <c r="AG141" i="12"/>
  <c r="AI141" i="12" s="1"/>
  <c r="AH141" i="12"/>
  <c r="AJ141" i="12" s="1"/>
  <c r="X470" i="12"/>
  <c r="AB470" i="12" s="1"/>
  <c r="W470" i="12"/>
  <c r="AA470" i="12" s="1"/>
  <c r="AL9" i="15"/>
  <c r="AN9" i="15" s="1"/>
  <c r="AK9" i="15"/>
  <c r="AM9" i="15" s="1"/>
  <c r="W75" i="16"/>
  <c r="AA75" i="16" s="1"/>
  <c r="X75" i="16"/>
  <c r="S118" i="16"/>
  <c r="AC118" i="16" s="1"/>
  <c r="T118" i="16"/>
  <c r="AD118" i="16" s="1"/>
  <c r="AK125" i="12"/>
  <c r="AM125" i="12" s="1"/>
  <c r="AL125" i="12"/>
  <c r="V141" i="16"/>
  <c r="Z141" i="16" s="1"/>
  <c r="U141" i="16"/>
  <c r="Y141" i="16" s="1"/>
  <c r="AG404" i="12"/>
  <c r="AH404" i="12"/>
  <c r="AJ404" i="12" s="1"/>
  <c r="R75" i="16"/>
  <c r="Q75" i="16" s="1"/>
  <c r="AE75" i="16" s="1"/>
  <c r="V35" i="12"/>
  <c r="U35" i="12"/>
  <c r="Y35" i="12" s="1"/>
  <c r="AG12" i="15"/>
  <c r="AI12" i="15" s="1"/>
  <c r="AH12" i="15"/>
  <c r="AJ12" i="15" s="1"/>
  <c r="AL36" i="16"/>
  <c r="AN36" i="16" s="1"/>
  <c r="AK36" i="16"/>
  <c r="AM36" i="16" s="1"/>
  <c r="W484" i="12"/>
  <c r="AA484" i="12" s="1"/>
  <c r="X484" i="12"/>
  <c r="AG122" i="12"/>
  <c r="AI122" i="12" s="1"/>
  <c r="AH122" i="12"/>
  <c r="AJ122" i="12" s="1"/>
  <c r="AL59" i="15"/>
  <c r="AN59" i="15" s="1"/>
  <c r="AK59" i="15"/>
  <c r="AM59" i="15" s="1"/>
  <c r="AH70" i="15"/>
  <c r="AJ70" i="15" s="1"/>
  <c r="AG70" i="15"/>
  <c r="AI70" i="15" s="1"/>
  <c r="T305" i="12"/>
  <c r="AD305" i="12" s="1"/>
  <c r="S305" i="12"/>
  <c r="AC305" i="12" s="1"/>
  <c r="AG376" i="12"/>
  <c r="AH376" i="12"/>
  <c r="AJ376" i="12" s="1"/>
  <c r="AG215" i="12"/>
  <c r="AI215" i="12" s="1"/>
  <c r="AH215" i="12"/>
  <c r="AJ215" i="12" s="1"/>
  <c r="AH110" i="12"/>
  <c r="AJ110" i="12" s="1"/>
  <c r="AG110" i="12"/>
  <c r="AG134" i="12"/>
  <c r="AI134" i="12" s="1"/>
  <c r="AH134" i="12"/>
  <c r="AJ134" i="12" s="1"/>
  <c r="S31" i="14"/>
  <c r="AC31" i="14" s="1"/>
  <c r="T31" i="14"/>
  <c r="AD31" i="14" s="1"/>
  <c r="W7" i="3"/>
  <c r="AA7" i="3" s="1"/>
  <c r="X7" i="3"/>
  <c r="AB7" i="3" s="1"/>
  <c r="W246" i="12"/>
  <c r="AA246" i="12" s="1"/>
  <c r="X246" i="12"/>
  <c r="AB246" i="12" s="1"/>
  <c r="V480" i="12"/>
  <c r="Z480" i="12" s="1"/>
  <c r="U480" i="12"/>
  <c r="Y480" i="12" s="1"/>
  <c r="W459" i="12"/>
  <c r="AA459" i="12" s="1"/>
  <c r="X459" i="12"/>
  <c r="S107" i="12"/>
  <c r="AC107" i="12" s="1"/>
  <c r="T107" i="12"/>
  <c r="AD107" i="12" s="1"/>
  <c r="U192" i="16"/>
  <c r="Y192" i="16" s="1"/>
  <c r="V192" i="16"/>
  <c r="Z192" i="16" s="1"/>
  <c r="S500" i="12"/>
  <c r="T500" i="12"/>
  <c r="AD500" i="12" s="1"/>
  <c r="AH33" i="15"/>
  <c r="AJ33" i="15" s="1"/>
  <c r="AG33" i="15"/>
  <c r="T81" i="12"/>
  <c r="AD81" i="12" s="1"/>
  <c r="S81" i="12"/>
  <c r="R437" i="12"/>
  <c r="Q437" i="12" s="1"/>
  <c r="AE437" i="12" s="1"/>
  <c r="R287" i="12"/>
  <c r="AF287" i="12" s="1"/>
  <c r="U185" i="16"/>
  <c r="Y185" i="16" s="1"/>
  <c r="V185" i="16"/>
  <c r="R30" i="15"/>
  <c r="AF30" i="15" s="1"/>
  <c r="U503" i="12"/>
  <c r="Y503" i="12" s="1"/>
  <c r="V503" i="12"/>
  <c r="Z503" i="12" s="1"/>
  <c r="U254" i="12"/>
  <c r="Y254" i="12" s="1"/>
  <c r="V254" i="12"/>
  <c r="U70" i="16"/>
  <c r="Y70" i="16" s="1"/>
  <c r="V70" i="16"/>
  <c r="Z70" i="16" s="1"/>
  <c r="V94" i="16"/>
  <c r="Z94" i="16" s="1"/>
  <c r="U94" i="16"/>
  <c r="Y94" i="16" s="1"/>
  <c r="R19" i="14"/>
  <c r="AF19" i="14" s="1"/>
  <c r="R11" i="14"/>
  <c r="Q11" i="14" s="1"/>
  <c r="AE11" i="14" s="1"/>
  <c r="R218" i="12"/>
  <c r="W28" i="15"/>
  <c r="AA28" i="15" s="1"/>
  <c r="X28" i="15"/>
  <c r="V495" i="12"/>
  <c r="Z495" i="12" s="1"/>
  <c r="U495" i="12"/>
  <c r="Y495" i="12" s="1"/>
  <c r="S26" i="13"/>
  <c r="AC26" i="13" s="1"/>
  <c r="T26" i="13"/>
  <c r="AL248" i="12"/>
  <c r="AN248" i="12" s="1"/>
  <c r="AK248" i="12"/>
  <c r="AM248" i="12" s="1"/>
  <c r="AG456" i="12"/>
  <c r="AI456" i="12" s="1"/>
  <c r="AH456" i="12"/>
  <c r="AJ456" i="12" s="1"/>
  <c r="U474" i="12"/>
  <c r="Y474" i="12" s="1"/>
  <c r="V474" i="12"/>
  <c r="AG396" i="12"/>
  <c r="AI396" i="12" s="1"/>
  <c r="AH396" i="12"/>
  <c r="AJ396" i="12" s="1"/>
  <c r="V377" i="12"/>
  <c r="U377" i="12"/>
  <c r="Y377" i="12" s="1"/>
  <c r="R81" i="15"/>
  <c r="AH223" i="12"/>
  <c r="AJ223" i="12" s="1"/>
  <c r="AG223" i="12"/>
  <c r="X221" i="12"/>
  <c r="AB221" i="12" s="1"/>
  <c r="W221" i="12"/>
  <c r="AA221" i="12" s="1"/>
  <c r="S89" i="16"/>
  <c r="T89" i="16"/>
  <c r="AD89" i="16" s="1"/>
  <c r="AK105" i="16"/>
  <c r="AM105" i="16" s="1"/>
  <c r="AL105" i="16"/>
  <c r="AN105" i="16" s="1"/>
  <c r="R15" i="15"/>
  <c r="AL209" i="12"/>
  <c r="AN209" i="12" s="1"/>
  <c r="AK209" i="12"/>
  <c r="AM209" i="12" s="1"/>
  <c r="S56" i="15"/>
  <c r="AC56" i="15" s="1"/>
  <c r="T56" i="15"/>
  <c r="AD56" i="15" s="1"/>
  <c r="S27" i="12"/>
  <c r="T27" i="12"/>
  <c r="AD27" i="12" s="1"/>
  <c r="V173" i="12"/>
  <c r="Z173" i="12" s="1"/>
  <c r="U173" i="12"/>
  <c r="Y173" i="12" s="1"/>
  <c r="AL65" i="15"/>
  <c r="AK65" i="15"/>
  <c r="AM65" i="15" s="1"/>
  <c r="V351" i="12"/>
  <c r="Z351" i="12" s="1"/>
  <c r="U351" i="12"/>
  <c r="Y351" i="12" s="1"/>
  <c r="AH118" i="16"/>
  <c r="AJ118" i="16" s="1"/>
  <c r="AG118" i="16"/>
  <c r="AK22" i="13"/>
  <c r="AM22" i="13" s="1"/>
  <c r="AL22" i="13"/>
  <c r="AN22" i="13" s="1"/>
  <c r="AK348" i="12"/>
  <c r="AM348" i="12" s="1"/>
  <c r="AL348" i="12"/>
  <c r="AN348" i="12" s="1"/>
  <c r="AK92" i="16"/>
  <c r="AM92" i="16" s="1"/>
  <c r="AL92" i="16"/>
  <c r="AN92" i="16" s="1"/>
  <c r="V230" i="16"/>
  <c r="Z230" i="16" s="1"/>
  <c r="U230" i="16"/>
  <c r="Y230" i="16" s="1"/>
  <c r="R500" i="12"/>
  <c r="R26" i="13"/>
  <c r="Q26" i="13" s="1"/>
  <c r="AE26" i="13" s="1"/>
  <c r="R335" i="12"/>
  <c r="Q335" i="12" s="1"/>
  <c r="AE335" i="12" s="1"/>
  <c r="T491" i="12"/>
  <c r="AD491" i="12" s="1"/>
  <c r="S491" i="12"/>
  <c r="AC491" i="12" s="1"/>
  <c r="AH21" i="13"/>
  <c r="AJ21" i="13" s="1"/>
  <c r="AG21" i="13"/>
  <c r="AI21" i="13" s="1"/>
  <c r="R127" i="16"/>
  <c r="Q127" i="16" s="1"/>
  <c r="S109" i="12"/>
  <c r="AC109" i="12" s="1"/>
  <c r="T109" i="12"/>
  <c r="AG510" i="12"/>
  <c r="AH510" i="12"/>
  <c r="AJ510" i="12" s="1"/>
  <c r="T14" i="12"/>
  <c r="AD14" i="12" s="1"/>
  <c r="S14" i="12"/>
  <c r="AC14" i="12" s="1"/>
  <c r="X32" i="12"/>
  <c r="AB32" i="12" s="1"/>
  <c r="W32" i="12"/>
  <c r="AA32" i="12" s="1"/>
  <c r="AL158" i="16"/>
  <c r="AN158" i="16" s="1"/>
  <c r="AK158" i="16"/>
  <c r="AM158" i="16" s="1"/>
  <c r="R10" i="13"/>
  <c r="Q10" i="13" s="1"/>
  <c r="AE10" i="13" s="1"/>
  <c r="V237" i="16"/>
  <c r="Z237" i="16" s="1"/>
  <c r="U237" i="16"/>
  <c r="Y237" i="16" s="1"/>
  <c r="U122" i="16"/>
  <c r="Y122" i="16" s="1"/>
  <c r="V122" i="16"/>
  <c r="Z122" i="16" s="1"/>
  <c r="R107" i="15"/>
  <c r="R100" i="12"/>
  <c r="Q100" i="12" s="1"/>
  <c r="AE100" i="12" s="1"/>
  <c r="R121" i="16"/>
  <c r="AF121" i="16" s="1"/>
  <c r="AH32" i="15"/>
  <c r="AJ32" i="15" s="1"/>
  <c r="AG32" i="15"/>
  <c r="U35" i="13"/>
  <c r="Y35" i="13" s="1"/>
  <c r="V35" i="13"/>
  <c r="AG30" i="13"/>
  <c r="AH30" i="13"/>
  <c r="AJ30" i="13" s="1"/>
  <c r="AH55" i="16"/>
  <c r="AJ55" i="16" s="1"/>
  <c r="AG55" i="16"/>
  <c r="AH30" i="12"/>
  <c r="AJ30" i="12" s="1"/>
  <c r="AG30" i="12"/>
  <c r="AI30" i="12" s="1"/>
  <c r="AL221" i="12"/>
  <c r="AN221" i="12" s="1"/>
  <c r="AK221" i="12"/>
  <c r="AM221" i="12" s="1"/>
  <c r="W59" i="12"/>
  <c r="AA59" i="12" s="1"/>
  <c r="X59" i="12"/>
  <c r="AB59" i="12" s="1"/>
  <c r="R473" i="12"/>
  <c r="AF473" i="12" s="1"/>
  <c r="AG408" i="12"/>
  <c r="AI408" i="12" s="1"/>
  <c r="AH408" i="12"/>
  <c r="AJ408" i="12" s="1"/>
  <c r="AG381" i="12"/>
  <c r="AH381" i="12"/>
  <c r="AJ381" i="12" s="1"/>
  <c r="AK304" i="12"/>
  <c r="AM304" i="12" s="1"/>
  <c r="AL304" i="12"/>
  <c r="T91" i="15"/>
  <c r="AD91" i="15" s="1"/>
  <c r="S91" i="15"/>
  <c r="AC91" i="15" s="1"/>
  <c r="V266" i="12"/>
  <c r="Z266" i="12" s="1"/>
  <c r="U266" i="12"/>
  <c r="Y266" i="12" s="1"/>
  <c r="AK46" i="14"/>
  <c r="AM46" i="14" s="1"/>
  <c r="AL46" i="14"/>
  <c r="AN46" i="14" s="1"/>
  <c r="AG67" i="12"/>
  <c r="AI67" i="12" s="1"/>
  <c r="AH67" i="12"/>
  <c r="AJ67" i="12" s="1"/>
  <c r="X486" i="12"/>
  <c r="W486" i="12"/>
  <c r="AA486" i="12" s="1"/>
  <c r="R299" i="12"/>
  <c r="R292" i="12"/>
  <c r="Q292" i="12" s="1"/>
  <c r="V77" i="15"/>
  <c r="U77" i="15"/>
  <c r="Y77" i="15" s="1"/>
  <c r="S46" i="12"/>
  <c r="AC46" i="12" s="1"/>
  <c r="T46" i="12"/>
  <c r="AD46" i="12" s="1"/>
  <c r="AG115" i="12"/>
  <c r="AH115" i="12"/>
  <c r="AJ115" i="12" s="1"/>
  <c r="R158" i="16"/>
  <c r="AL106" i="15"/>
  <c r="AN106" i="15" s="1"/>
  <c r="AK106" i="15"/>
  <c r="AM106" i="15" s="1"/>
  <c r="AH8" i="15"/>
  <c r="AJ8" i="15" s="1"/>
  <c r="AG8" i="15"/>
  <c r="AI8" i="15" s="1"/>
  <c r="R79" i="16"/>
  <c r="Q79" i="16" s="1"/>
  <c r="AE79" i="16" s="1"/>
  <c r="AH398" i="12"/>
  <c r="AJ398" i="12" s="1"/>
  <c r="AG398" i="12"/>
  <c r="AG226" i="16"/>
  <c r="AI226" i="16" s="1"/>
  <c r="AH226" i="16"/>
  <c r="AJ226" i="16" s="1"/>
  <c r="U61" i="15"/>
  <c r="Y61" i="15" s="1"/>
  <c r="V61" i="15"/>
  <c r="Z61" i="15" s="1"/>
  <c r="AL102" i="16"/>
  <c r="AN102" i="16" s="1"/>
  <c r="AK102" i="16"/>
  <c r="AM102" i="16" s="1"/>
  <c r="S16" i="15"/>
  <c r="T16" i="15"/>
  <c r="AD16" i="15" s="1"/>
  <c r="R233" i="16"/>
  <c r="T132" i="16"/>
  <c r="AD132" i="16" s="1"/>
  <c r="S132" i="16"/>
  <c r="AC132" i="16" s="1"/>
  <c r="T180" i="12"/>
  <c r="AD180" i="12" s="1"/>
  <c r="S180" i="12"/>
  <c r="R30" i="13"/>
  <c r="AG183" i="12"/>
  <c r="AI183" i="12" s="1"/>
  <c r="AH183" i="12"/>
  <c r="AJ183" i="12" s="1"/>
  <c r="T71" i="15"/>
  <c r="AD71" i="15" s="1"/>
  <c r="S71" i="15"/>
  <c r="AC71" i="15" s="1"/>
  <c r="V191" i="12"/>
  <c r="U191" i="12"/>
  <c r="Y191" i="12" s="1"/>
  <c r="T413" i="12"/>
  <c r="AD413" i="12" s="1"/>
  <c r="S413" i="12"/>
  <c r="AC413" i="12" s="1"/>
  <c r="AH278" i="12"/>
  <c r="AJ278" i="12" s="1"/>
  <c r="AG278" i="12"/>
  <c r="R36" i="12"/>
  <c r="R236" i="12"/>
  <c r="Q236" i="12" s="1"/>
  <c r="U22" i="13"/>
  <c r="Y22" i="13" s="1"/>
  <c r="V22" i="13"/>
  <c r="AK299" i="12"/>
  <c r="AM299" i="12" s="1"/>
  <c r="AL299" i="12"/>
  <c r="AN299" i="12" s="1"/>
  <c r="AG88" i="12"/>
  <c r="AH88" i="12"/>
  <c r="AJ88" i="12" s="1"/>
  <c r="V291" i="12"/>
  <c r="U291" i="12"/>
  <c r="Y291" i="12" s="1"/>
  <c r="V9" i="13"/>
  <c r="U9" i="13"/>
  <c r="Y9" i="13" s="1"/>
  <c r="AL10" i="15"/>
  <c r="AN10" i="15" s="1"/>
  <c r="AK10" i="15"/>
  <c r="AM10" i="15" s="1"/>
  <c r="AL67" i="12"/>
  <c r="AN67" i="12" s="1"/>
  <c r="AK67" i="12"/>
  <c r="AM67" i="12" s="1"/>
  <c r="AH367" i="12"/>
  <c r="AJ367" i="12" s="1"/>
  <c r="AG367" i="12"/>
  <c r="AG143" i="12"/>
  <c r="AI143" i="12" s="1"/>
  <c r="AH143" i="12"/>
  <c r="AJ143" i="12" s="1"/>
  <c r="R113" i="16"/>
  <c r="AF113" i="16" s="1"/>
  <c r="X432" i="12"/>
  <c r="AB432" i="12" s="1"/>
  <c r="W432" i="12"/>
  <c r="AA432" i="12" s="1"/>
  <c r="T36" i="13"/>
  <c r="S36" i="13"/>
  <c r="AC36" i="13" s="1"/>
  <c r="AL149" i="12"/>
  <c r="AN149" i="12" s="1"/>
  <c r="AK149" i="12"/>
  <c r="AM149" i="12" s="1"/>
  <c r="AK74" i="12"/>
  <c r="AM74" i="12" s="1"/>
  <c r="AL74" i="12"/>
  <c r="AN74" i="12" s="1"/>
  <c r="AK67" i="16"/>
  <c r="AM67" i="16" s="1"/>
  <c r="AL67" i="16"/>
  <c r="AN67" i="16" s="1"/>
  <c r="AH45" i="14"/>
  <c r="AJ45" i="14" s="1"/>
  <c r="AG45" i="14"/>
  <c r="S201" i="12"/>
  <c r="AC201" i="12" s="1"/>
  <c r="T201" i="12"/>
  <c r="AD201" i="12" s="1"/>
  <c r="W237" i="12"/>
  <c r="AA237" i="12" s="1"/>
  <c r="X237" i="12"/>
  <c r="AB237" i="12" s="1"/>
  <c r="R46" i="14"/>
  <c r="Q46" i="14" s="1"/>
  <c r="X126" i="16"/>
  <c r="AB126" i="16" s="1"/>
  <c r="W126" i="16"/>
  <c r="AA126" i="16" s="1"/>
  <c r="AL84" i="16"/>
  <c r="AN84" i="16" s="1"/>
  <c r="AK84" i="16"/>
  <c r="AM84" i="16" s="1"/>
  <c r="R23" i="12"/>
  <c r="AF23" i="12" s="1"/>
  <c r="AL75" i="12"/>
  <c r="AK75" i="12"/>
  <c r="AM75" i="12" s="1"/>
  <c r="AG111" i="12"/>
  <c r="AH111" i="12"/>
  <c r="AJ111" i="12" s="1"/>
  <c r="R122" i="16"/>
  <c r="AF122" i="16" s="1"/>
  <c r="U75" i="15"/>
  <c r="Y75" i="15" s="1"/>
  <c r="V75" i="15"/>
  <c r="Z75" i="15" s="1"/>
  <c r="AK159" i="12"/>
  <c r="AM159" i="12" s="1"/>
  <c r="AL159" i="12"/>
  <c r="AN159" i="12" s="1"/>
  <c r="V231" i="16"/>
  <c r="U231" i="16"/>
  <c r="Y231" i="16" s="1"/>
  <c r="W69" i="15"/>
  <c r="AA69" i="15" s="1"/>
  <c r="X69" i="15"/>
  <c r="AB69" i="15" s="1"/>
  <c r="T445" i="12"/>
  <c r="AD445" i="12" s="1"/>
  <c r="S445" i="12"/>
  <c r="AC445" i="12" s="1"/>
  <c r="S19" i="16"/>
  <c r="T19" i="16"/>
  <c r="AD19" i="16" s="1"/>
  <c r="AL152" i="16"/>
  <c r="AN152" i="16" s="1"/>
  <c r="AK152" i="16"/>
  <c r="AM152" i="16" s="1"/>
  <c r="AH343" i="12"/>
  <c r="AJ343" i="12" s="1"/>
  <c r="AG343" i="12"/>
  <c r="W481" i="12"/>
  <c r="AA481" i="12" s="1"/>
  <c r="X481" i="12"/>
  <c r="AB481" i="12" s="1"/>
  <c r="AK171" i="12"/>
  <c r="AM171" i="12" s="1"/>
  <c r="AL171" i="12"/>
  <c r="AG89" i="12"/>
  <c r="AH89" i="12"/>
  <c r="AJ89" i="12" s="1"/>
  <c r="S242" i="16"/>
  <c r="AC242" i="16" s="1"/>
  <c r="T242" i="16"/>
  <c r="AD242" i="16" s="1"/>
  <c r="R41" i="15"/>
  <c r="AF41" i="15" s="1"/>
  <c r="S33" i="16"/>
  <c r="AC33" i="16" s="1"/>
  <c r="T33" i="16"/>
  <c r="AD33" i="16" s="1"/>
  <c r="AL24" i="16"/>
  <c r="AN24" i="16" s="1"/>
  <c r="AK24" i="16"/>
  <c r="AM24" i="16" s="1"/>
  <c r="AL408" i="12"/>
  <c r="AN408" i="12" s="1"/>
  <c r="AK408" i="12"/>
  <c r="AM408" i="12" s="1"/>
  <c r="U151" i="12"/>
  <c r="Y151" i="12" s="1"/>
  <c r="V151" i="12"/>
  <c r="Z151" i="12" s="1"/>
  <c r="AG103" i="15"/>
  <c r="AH103" i="15"/>
  <c r="AJ103" i="15" s="1"/>
  <c r="S11" i="14"/>
  <c r="AC11" i="14" s="1"/>
  <c r="T11" i="14"/>
  <c r="AD11" i="14" s="1"/>
  <c r="X172" i="16"/>
  <c r="AB172" i="16" s="1"/>
  <c r="W172" i="16"/>
  <c r="AA172" i="16" s="1"/>
  <c r="W363" i="12"/>
  <c r="AA363" i="12" s="1"/>
  <c r="X363" i="12"/>
  <c r="AH45" i="16"/>
  <c r="AJ45" i="16" s="1"/>
  <c r="AG45" i="16"/>
  <c r="AI45" i="16" s="1"/>
  <c r="V434" i="12"/>
  <c r="Z434" i="12" s="1"/>
  <c r="U434" i="12"/>
  <c r="Y434" i="12" s="1"/>
  <c r="AG337" i="12"/>
  <c r="AI337" i="12" s="1"/>
  <c r="AH337" i="12"/>
  <c r="AJ337" i="12" s="1"/>
  <c r="AG27" i="16"/>
  <c r="AH27" i="16"/>
  <c r="AJ27" i="16" s="1"/>
  <c r="AL55" i="12"/>
  <c r="AN55" i="12" s="1"/>
  <c r="AK55" i="12"/>
  <c r="AM55" i="12" s="1"/>
  <c r="AL225" i="12"/>
  <c r="AK225" i="12"/>
  <c r="AM225" i="12" s="1"/>
  <c r="W24" i="16"/>
  <c r="AA24" i="16" s="1"/>
  <c r="X24" i="16"/>
  <c r="AB24" i="16" s="1"/>
  <c r="X10" i="13"/>
  <c r="AB10" i="13" s="1"/>
  <c r="W10" i="13"/>
  <c r="AA10" i="13" s="1"/>
  <c r="S392" i="12"/>
  <c r="T392" i="12"/>
  <c r="AD392" i="12" s="1"/>
  <c r="W136" i="12"/>
  <c r="AA136" i="12" s="1"/>
  <c r="X136" i="12"/>
  <c r="V165" i="16"/>
  <c r="Z165" i="16" s="1"/>
  <c r="U165" i="16"/>
  <c r="Y165" i="16" s="1"/>
  <c r="R364" i="12"/>
  <c r="R384" i="12"/>
  <c r="AG147" i="16"/>
  <c r="AI147" i="16" s="1"/>
  <c r="AH147" i="16"/>
  <c r="AJ147" i="16" s="1"/>
  <c r="R241" i="16"/>
  <c r="AF241" i="16" s="1"/>
  <c r="S50" i="12"/>
  <c r="AC50" i="12" s="1"/>
  <c r="T50" i="12"/>
  <c r="AD50" i="12" s="1"/>
  <c r="W40" i="16"/>
  <c r="AA40" i="16" s="1"/>
  <c r="X40" i="16"/>
  <c r="AB40" i="16" s="1"/>
  <c r="AH389" i="12"/>
  <c r="AJ389" i="12" s="1"/>
  <c r="AG389" i="12"/>
  <c r="U45" i="15"/>
  <c r="Y45" i="15" s="1"/>
  <c r="V45" i="15"/>
  <c r="T241" i="12"/>
  <c r="AD241" i="12" s="1"/>
  <c r="S241" i="12"/>
  <c r="R75" i="12"/>
  <c r="W93" i="12"/>
  <c r="AA93" i="12" s="1"/>
  <c r="X93" i="12"/>
  <c r="R238" i="12"/>
  <c r="AF238" i="12" s="1"/>
  <c r="AG212" i="16"/>
  <c r="AI212" i="16" s="1"/>
  <c r="AH212" i="16"/>
  <c r="AJ212" i="16" s="1"/>
  <c r="AL167" i="16"/>
  <c r="AN167" i="16" s="1"/>
  <c r="AK167" i="16"/>
  <c r="AM167" i="16" s="1"/>
  <c r="R452" i="12"/>
  <c r="W130" i="16"/>
  <c r="AA130" i="16" s="1"/>
  <c r="X130" i="16"/>
  <c r="R99" i="15"/>
  <c r="X51" i="16"/>
  <c r="AB51" i="16" s="1"/>
  <c r="W51" i="16"/>
  <c r="AA51" i="16" s="1"/>
  <c r="X70" i="15"/>
  <c r="AB70" i="15" s="1"/>
  <c r="W70" i="15"/>
  <c r="AA70" i="15" s="1"/>
  <c r="R240" i="16"/>
  <c r="Q240" i="16" s="1"/>
  <c r="AE240" i="16" s="1"/>
  <c r="W341" i="12"/>
  <c r="AA341" i="12" s="1"/>
  <c r="X341" i="12"/>
  <c r="T261" i="12"/>
  <c r="AD261" i="12" s="1"/>
  <c r="S261" i="12"/>
  <c r="S168" i="12"/>
  <c r="AC168" i="12" s="1"/>
  <c r="T168" i="12"/>
  <c r="AD168" i="12" s="1"/>
  <c r="R148" i="16"/>
  <c r="Q148" i="16" s="1"/>
  <c r="AE148" i="16" s="1"/>
  <c r="AG195" i="16"/>
  <c r="AH195" i="16"/>
  <c r="AJ195" i="16" s="1"/>
  <c r="R54" i="12"/>
  <c r="AF54" i="12" s="1"/>
  <c r="V168" i="12"/>
  <c r="Z168" i="12" s="1"/>
  <c r="U168" i="12"/>
  <c r="Y168" i="12" s="1"/>
  <c r="U128" i="16"/>
  <c r="Y128" i="16" s="1"/>
  <c r="V128" i="16"/>
  <c r="R79" i="15"/>
  <c r="AK164" i="16"/>
  <c r="AM164" i="16" s="1"/>
  <c r="AL164" i="16"/>
  <c r="R170" i="12"/>
  <c r="AG129" i="12"/>
  <c r="AI129" i="12" s="1"/>
  <c r="AH129" i="12"/>
  <c r="AJ129" i="12" s="1"/>
  <c r="AG61" i="16"/>
  <c r="AI61" i="16" s="1"/>
  <c r="AH61" i="16"/>
  <c r="AJ61" i="16" s="1"/>
  <c r="V15" i="12"/>
  <c r="Z15" i="12" s="1"/>
  <c r="U15" i="12"/>
  <c r="Y15" i="12" s="1"/>
  <c r="AG42" i="14"/>
  <c r="AH42" i="14"/>
  <c r="AJ42" i="14" s="1"/>
  <c r="R126" i="12"/>
  <c r="AF126" i="12" s="1"/>
  <c r="R17" i="12"/>
  <c r="R11" i="12"/>
  <c r="S176" i="16"/>
  <c r="T176" i="16"/>
  <c r="AD176" i="16" s="1"/>
  <c r="V98" i="15"/>
  <c r="Z98" i="15" s="1"/>
  <c r="U98" i="15"/>
  <c r="Y98" i="15" s="1"/>
  <c r="U347" i="12"/>
  <c r="Y347" i="12" s="1"/>
  <c r="V347" i="12"/>
  <c r="Z347" i="12" s="1"/>
  <c r="X23" i="15"/>
  <c r="AB23" i="15" s="1"/>
  <c r="W23" i="15"/>
  <c r="AA23" i="15" s="1"/>
  <c r="S439" i="12"/>
  <c r="AC439" i="12" s="1"/>
  <c r="T439" i="12"/>
  <c r="AD439" i="12" s="1"/>
  <c r="AH500" i="12"/>
  <c r="AJ500" i="12" s="1"/>
  <c r="AG500" i="12"/>
  <c r="AI500" i="12" s="1"/>
  <c r="V81" i="16"/>
  <c r="Z81" i="16" s="1"/>
  <c r="U81" i="16"/>
  <c r="Y81" i="16" s="1"/>
  <c r="V60" i="15"/>
  <c r="U60" i="15"/>
  <c r="Y60" i="15" s="1"/>
  <c r="U79" i="12"/>
  <c r="Y79" i="12" s="1"/>
  <c r="V79" i="12"/>
  <c r="Z79" i="12" s="1"/>
  <c r="AL240" i="12"/>
  <c r="AN240" i="12" s="1"/>
  <c r="AK240" i="12"/>
  <c r="AM240" i="12" s="1"/>
  <c r="AG199" i="12"/>
  <c r="AH199" i="12"/>
  <c r="AJ199" i="12" s="1"/>
  <c r="AK504" i="12"/>
  <c r="AM504" i="12" s="1"/>
  <c r="AL504" i="12"/>
  <c r="AN504" i="12" s="1"/>
  <c r="AK20" i="13"/>
  <c r="AM20" i="13" s="1"/>
  <c r="AL20" i="13"/>
  <c r="AN20" i="13" s="1"/>
  <c r="V156" i="12"/>
  <c r="U156" i="12"/>
  <c r="Y156" i="12" s="1"/>
  <c r="AL284" i="12"/>
  <c r="AN284" i="12" s="1"/>
  <c r="AK284" i="12"/>
  <c r="AM284" i="12" s="1"/>
  <c r="T238" i="12"/>
  <c r="AD238" i="12" s="1"/>
  <c r="S238" i="12"/>
  <c r="AC238" i="12" s="1"/>
  <c r="V101" i="16"/>
  <c r="U101" i="16"/>
  <c r="Y101" i="16" s="1"/>
  <c r="S211" i="12"/>
  <c r="AC211" i="12" s="1"/>
  <c r="T211" i="12"/>
  <c r="AD211" i="12" s="1"/>
  <c r="AH119" i="12"/>
  <c r="AJ119" i="12" s="1"/>
  <c r="AG119" i="12"/>
  <c r="AG42" i="16"/>
  <c r="AH42" i="16"/>
  <c r="AJ42" i="16" s="1"/>
  <c r="S99" i="16"/>
  <c r="AC99" i="16" s="1"/>
  <c r="T99" i="16"/>
  <c r="AD99" i="16" s="1"/>
  <c r="W378" i="12"/>
  <c r="AA378" i="12" s="1"/>
  <c r="X378" i="12"/>
  <c r="R242" i="16"/>
  <c r="X71" i="12"/>
  <c r="W71" i="12"/>
  <c r="AA71" i="12" s="1"/>
  <c r="AH172" i="12"/>
  <c r="AJ172" i="12" s="1"/>
  <c r="AG172" i="12"/>
  <c r="AI172" i="12" s="1"/>
  <c r="U56" i="15"/>
  <c r="Y56" i="15" s="1"/>
  <c r="V56" i="15"/>
  <c r="X222" i="12"/>
  <c r="AB222" i="12" s="1"/>
  <c r="W222" i="12"/>
  <c r="AA222" i="12" s="1"/>
  <c r="AH248" i="16"/>
  <c r="AJ248" i="16" s="1"/>
  <c r="AG248" i="16"/>
  <c r="W85" i="12"/>
  <c r="AA85" i="12" s="1"/>
  <c r="X85" i="12"/>
  <c r="AH189" i="16"/>
  <c r="AJ189" i="16" s="1"/>
  <c r="AG189" i="16"/>
  <c r="AI189" i="16" s="1"/>
  <c r="V171" i="16"/>
  <c r="Z171" i="16" s="1"/>
  <c r="U171" i="16"/>
  <c r="Y171" i="16" s="1"/>
  <c r="X53" i="16"/>
  <c r="W53" i="16"/>
  <c r="AA53" i="16" s="1"/>
  <c r="AH46" i="14"/>
  <c r="AJ46" i="14" s="1"/>
  <c r="AG46" i="14"/>
  <c r="AK14" i="13"/>
  <c r="AM14" i="13" s="1"/>
  <c r="AL14" i="13"/>
  <c r="S15" i="12"/>
  <c r="AC15" i="12" s="1"/>
  <c r="T15" i="12"/>
  <c r="AD15" i="12" s="1"/>
  <c r="U108" i="16"/>
  <c r="Y108" i="16" s="1"/>
  <c r="V108" i="16"/>
  <c r="X20" i="15"/>
  <c r="W20" i="15"/>
  <c r="AA20" i="15" s="1"/>
  <c r="AK130" i="12"/>
  <c r="AM130" i="12" s="1"/>
  <c r="AL130" i="12"/>
  <c r="AN130" i="12" s="1"/>
  <c r="R143" i="12"/>
  <c r="AF143" i="12" s="1"/>
  <c r="T212" i="16"/>
  <c r="AD212" i="16" s="1"/>
  <c r="S212" i="16"/>
  <c r="AC212" i="16" s="1"/>
  <c r="S233" i="16"/>
  <c r="T233" i="16"/>
  <c r="AD233" i="16" s="1"/>
  <c r="R35" i="16"/>
  <c r="R342" i="12"/>
  <c r="AF342" i="12" s="1"/>
  <c r="V140" i="16"/>
  <c r="U140" i="16"/>
  <c r="Y140" i="16" s="1"/>
  <c r="V24" i="16"/>
  <c r="Z24" i="16" s="1"/>
  <c r="U24" i="16"/>
  <c r="Y24" i="16" s="1"/>
  <c r="T55" i="16"/>
  <c r="AD55" i="16" s="1"/>
  <c r="S55" i="16"/>
  <c r="W370" i="12"/>
  <c r="AA370" i="12" s="1"/>
  <c r="X370" i="12"/>
  <c r="AB370" i="12" s="1"/>
  <c r="AL40" i="16"/>
  <c r="AN40" i="16" s="1"/>
  <c r="AK40" i="16"/>
  <c r="AM40" i="16" s="1"/>
  <c r="U214" i="16"/>
  <c r="Y214" i="16" s="1"/>
  <c r="V214" i="16"/>
  <c r="Z214" i="16" s="1"/>
  <c r="V162" i="16"/>
  <c r="Z162" i="16" s="1"/>
  <c r="U162" i="16"/>
  <c r="Y162" i="16" s="1"/>
  <c r="AL246" i="16"/>
  <c r="AK246" i="16"/>
  <c r="AM246" i="16" s="1"/>
  <c r="S13" i="15"/>
  <c r="T13" i="15"/>
  <c r="AD13" i="15" s="1"/>
  <c r="S380" i="12"/>
  <c r="AC380" i="12" s="1"/>
  <c r="T380" i="12"/>
  <c r="AD380" i="12" s="1"/>
  <c r="V19" i="16"/>
  <c r="Z19" i="16" s="1"/>
  <c r="U19" i="16"/>
  <c r="Y19" i="16" s="1"/>
  <c r="AG94" i="12"/>
  <c r="AI94" i="12" s="1"/>
  <c r="AH94" i="12"/>
  <c r="AJ94" i="12" s="1"/>
  <c r="AK98" i="15"/>
  <c r="AM98" i="15" s="1"/>
  <c r="AL98" i="15"/>
  <c r="AN98" i="15" s="1"/>
  <c r="W297" i="12"/>
  <c r="AA297" i="12" s="1"/>
  <c r="X297" i="12"/>
  <c r="AB297" i="12" s="1"/>
  <c r="R187" i="12"/>
  <c r="AF187" i="12" s="1"/>
  <c r="W8" i="15"/>
  <c r="AA8" i="15" s="1"/>
  <c r="X8" i="15"/>
  <c r="AB8" i="15" s="1"/>
  <c r="AK25" i="12"/>
  <c r="AM25" i="12" s="1"/>
  <c r="AL25" i="12"/>
  <c r="AN25" i="12" s="1"/>
  <c r="X325" i="12"/>
  <c r="AB325" i="12" s="1"/>
  <c r="W325" i="12"/>
  <c r="AA325" i="12" s="1"/>
  <c r="V100" i="16"/>
  <c r="U100" i="16"/>
  <c r="Y100" i="16" s="1"/>
  <c r="X60" i="15"/>
  <c r="AB60" i="15" s="1"/>
  <c r="W60" i="15"/>
  <c r="AA60" i="15" s="1"/>
  <c r="W61" i="12"/>
  <c r="AA61" i="12" s="1"/>
  <c r="X61" i="12"/>
  <c r="AB61" i="12" s="1"/>
  <c r="R141" i="16"/>
  <c r="Q141" i="16" s="1"/>
  <c r="AL400" i="12"/>
  <c r="AN400" i="12" s="1"/>
  <c r="AK400" i="12"/>
  <c r="AM400" i="12" s="1"/>
  <c r="S223" i="12"/>
  <c r="AC223" i="12" s="1"/>
  <c r="T223" i="12"/>
  <c r="AD223" i="12" s="1"/>
  <c r="S343" i="12"/>
  <c r="AC343" i="12" s="1"/>
  <c r="T343" i="12"/>
  <c r="AD343" i="12" s="1"/>
  <c r="R18" i="14"/>
  <c r="Q18" i="14" s="1"/>
  <c r="AE18" i="14" s="1"/>
  <c r="AH31" i="14"/>
  <c r="AJ31" i="14" s="1"/>
  <c r="AG31" i="14"/>
  <c r="AI31" i="14" s="1"/>
  <c r="R433" i="12"/>
  <c r="Q433" i="12" s="1"/>
  <c r="AG11" i="12"/>
  <c r="AH11" i="12"/>
  <c r="AJ11" i="12" s="1"/>
  <c r="AK153" i="16"/>
  <c r="AM153" i="16" s="1"/>
  <c r="AL153" i="16"/>
  <c r="R426" i="12"/>
  <c r="AF426" i="12" s="1"/>
  <c r="AK255" i="12"/>
  <c r="AM255" i="12" s="1"/>
  <c r="AL255" i="12"/>
  <c r="AN255" i="12" s="1"/>
  <c r="AK485" i="12"/>
  <c r="AM485" i="12" s="1"/>
  <c r="AL485" i="12"/>
  <c r="AN485" i="12" s="1"/>
  <c r="AG50" i="16"/>
  <c r="AI50" i="16" s="1"/>
  <c r="AH50" i="16"/>
  <c r="AJ50" i="16" s="1"/>
  <c r="AG170" i="16"/>
  <c r="AI170" i="16" s="1"/>
  <c r="AH170" i="16"/>
  <c r="AJ170" i="16" s="1"/>
  <c r="AG357" i="12"/>
  <c r="AI357" i="12" s="1"/>
  <c r="AH357" i="12"/>
  <c r="AJ357" i="12" s="1"/>
  <c r="R149" i="16"/>
  <c r="AF149" i="16" s="1"/>
  <c r="X193" i="16"/>
  <c r="W193" i="16"/>
  <c r="AA193" i="16" s="1"/>
  <c r="AH99" i="12"/>
  <c r="AJ99" i="12" s="1"/>
  <c r="AG99" i="12"/>
  <c r="AI99" i="12" s="1"/>
  <c r="U48" i="16"/>
  <c r="Y48" i="16" s="1"/>
  <c r="V48" i="16"/>
  <c r="U277" i="12"/>
  <c r="Y277" i="12" s="1"/>
  <c r="V277" i="12"/>
  <c r="Z277" i="12" s="1"/>
  <c r="AH190" i="12"/>
  <c r="AJ190" i="12" s="1"/>
  <c r="AG190" i="12"/>
  <c r="AI190" i="12" s="1"/>
  <c r="X94" i="16"/>
  <c r="AB94" i="16" s="1"/>
  <c r="W94" i="16"/>
  <c r="AA94" i="16" s="1"/>
  <c r="V97" i="16"/>
  <c r="Z97" i="16" s="1"/>
  <c r="U97" i="16"/>
  <c r="Y97" i="16" s="1"/>
  <c r="R62" i="15"/>
  <c r="Q62" i="15" s="1"/>
  <c r="AE62" i="15" s="1"/>
  <c r="R9" i="13"/>
  <c r="AL333" i="12"/>
  <c r="AN333" i="12" s="1"/>
  <c r="AK333" i="12"/>
  <c r="AM333" i="12" s="1"/>
  <c r="X170" i="12"/>
  <c r="W170" i="12"/>
  <c r="AA170" i="12" s="1"/>
  <c r="S237" i="16"/>
  <c r="AC237" i="16" s="1"/>
  <c r="T237" i="16"/>
  <c r="AD237" i="16" s="1"/>
  <c r="V32" i="16"/>
  <c r="Z32" i="16" s="1"/>
  <c r="U32" i="16"/>
  <c r="Y32" i="16" s="1"/>
  <c r="S26" i="15"/>
  <c r="T26" i="15"/>
  <c r="AD26" i="15" s="1"/>
  <c r="AL52" i="16"/>
  <c r="AN52" i="16" s="1"/>
  <c r="AK52" i="16"/>
  <c r="AM52" i="16" s="1"/>
  <c r="T76" i="15"/>
  <c r="AD76" i="15" s="1"/>
  <c r="S76" i="15"/>
  <c r="AC76" i="15" s="1"/>
  <c r="W33" i="15"/>
  <c r="AA33" i="15" s="1"/>
  <c r="X33" i="15"/>
  <c r="AB33" i="15" s="1"/>
  <c r="X191" i="16"/>
  <c r="AB191" i="16" s="1"/>
  <c r="W191" i="16"/>
  <c r="AA191" i="16" s="1"/>
  <c r="T103" i="16"/>
  <c r="AD103" i="16" s="1"/>
  <c r="S103" i="16"/>
  <c r="AC103" i="16" s="1"/>
  <c r="AL154" i="16"/>
  <c r="AN154" i="16" s="1"/>
  <c r="AK154" i="16"/>
  <c r="AM154" i="16" s="1"/>
  <c r="AK147" i="16"/>
  <c r="AM147" i="16" s="1"/>
  <c r="AL147" i="16"/>
  <c r="R20" i="14"/>
  <c r="Q20" i="14" s="1"/>
  <c r="AE20" i="14" s="1"/>
  <c r="R385" i="12"/>
  <c r="AF385" i="12" s="1"/>
  <c r="AK120" i="16"/>
  <c r="AM120" i="16" s="1"/>
  <c r="AL120" i="16"/>
  <c r="AN120" i="16" s="1"/>
  <c r="V61" i="16"/>
  <c r="U61" i="16"/>
  <c r="Y61" i="16" s="1"/>
  <c r="R415" i="12"/>
  <c r="Q415" i="12" s="1"/>
  <c r="AE415" i="12" s="1"/>
  <c r="S301" i="12"/>
  <c r="AC301" i="12" s="1"/>
  <c r="T301" i="12"/>
  <c r="AD301" i="12" s="1"/>
  <c r="AH152" i="12"/>
  <c r="AJ152" i="12" s="1"/>
  <c r="AG152" i="12"/>
  <c r="AI152" i="12" s="1"/>
  <c r="X199" i="12"/>
  <c r="W199" i="12"/>
  <c r="AA199" i="12" s="1"/>
  <c r="AH68" i="16"/>
  <c r="AJ68" i="16" s="1"/>
  <c r="AG68" i="16"/>
  <c r="AI68" i="16" s="1"/>
  <c r="X354" i="12"/>
  <c r="W354" i="12"/>
  <c r="AA354" i="12" s="1"/>
  <c r="W510" i="12"/>
  <c r="AA510" i="12" s="1"/>
  <c r="X510" i="12"/>
  <c r="AB510" i="12" s="1"/>
  <c r="AH22" i="12"/>
  <c r="AJ22" i="12" s="1"/>
  <c r="AG22" i="12"/>
  <c r="U352" i="12"/>
  <c r="Y352" i="12" s="1"/>
  <c r="V352" i="12"/>
  <c r="V9" i="12"/>
  <c r="U9" i="12"/>
  <c r="Y9" i="12" s="1"/>
  <c r="R117" i="16"/>
  <c r="AL63" i="15"/>
  <c r="AK63" i="15"/>
  <c r="AM63" i="15" s="1"/>
  <c r="U211" i="16"/>
  <c r="Y211" i="16" s="1"/>
  <c r="V211" i="16"/>
  <c r="W293" i="12"/>
  <c r="AA293" i="12" s="1"/>
  <c r="X293" i="12"/>
  <c r="AB293" i="12" s="1"/>
  <c r="R39" i="14"/>
  <c r="T62" i="15"/>
  <c r="AD62" i="15" s="1"/>
  <c r="S62" i="15"/>
  <c r="X299" i="12"/>
  <c r="AB299" i="12" s="1"/>
  <c r="W299" i="12"/>
  <c r="AA299" i="12" s="1"/>
  <c r="AG174" i="16"/>
  <c r="AI174" i="16" s="1"/>
  <c r="AH174" i="16"/>
  <c r="AJ174" i="16" s="1"/>
  <c r="X28" i="13"/>
  <c r="AB28" i="13" s="1"/>
  <c r="W28" i="13"/>
  <c r="AA28" i="13" s="1"/>
  <c r="V18" i="14"/>
  <c r="Z18" i="14" s="1"/>
  <c r="U18" i="14"/>
  <c r="Y18" i="14" s="1"/>
  <c r="AL17" i="15"/>
  <c r="AK17" i="15"/>
  <c r="AM17" i="15" s="1"/>
  <c r="V166" i="16"/>
  <c r="U166" i="16"/>
  <c r="Y166" i="16" s="1"/>
  <c r="R235" i="16"/>
  <c r="AF235" i="16" s="1"/>
  <c r="R447" i="12"/>
  <c r="U107" i="16"/>
  <c r="Y107" i="16" s="1"/>
  <c r="V107" i="16"/>
  <c r="Z107" i="16" s="1"/>
  <c r="R90" i="12"/>
  <c r="AF90" i="12" s="1"/>
  <c r="AK43" i="12"/>
  <c r="AM43" i="12" s="1"/>
  <c r="AL43" i="12"/>
  <c r="AN43" i="12" s="1"/>
  <c r="X98" i="15"/>
  <c r="AB98" i="15" s="1"/>
  <c r="W98" i="15"/>
  <c r="AA98" i="15" s="1"/>
  <c r="R491" i="12"/>
  <c r="W138" i="16"/>
  <c r="AA138" i="16" s="1"/>
  <c r="X138" i="16"/>
  <c r="U475" i="12"/>
  <c r="Y475" i="12" s="1"/>
  <c r="V475" i="12"/>
  <c r="Z475" i="12" s="1"/>
  <c r="U46" i="16"/>
  <c r="Y46" i="16" s="1"/>
  <c r="V46" i="16"/>
  <c r="AG423" i="12"/>
  <c r="AH423" i="12"/>
  <c r="AJ423" i="12" s="1"/>
  <c r="AL204" i="16"/>
  <c r="AN204" i="16" s="1"/>
  <c r="AK204" i="16"/>
  <c r="AM204" i="16" s="1"/>
  <c r="AL34" i="14"/>
  <c r="AN34" i="14" s="1"/>
  <c r="AK34" i="14"/>
  <c r="AM34" i="14" s="1"/>
  <c r="R88" i="15"/>
  <c r="AF88" i="15" s="1"/>
  <c r="W202" i="12"/>
  <c r="AA202" i="12" s="1"/>
  <c r="X202" i="12"/>
  <c r="W415" i="12"/>
  <c r="AA415" i="12" s="1"/>
  <c r="X415" i="12"/>
  <c r="W152" i="12"/>
  <c r="AA152" i="12" s="1"/>
  <c r="X152" i="12"/>
  <c r="U499" i="12"/>
  <c r="Y499" i="12" s="1"/>
  <c r="V499" i="12"/>
  <c r="Z499" i="12" s="1"/>
  <c r="W211" i="16"/>
  <c r="AA211" i="16" s="1"/>
  <c r="X211" i="16"/>
  <c r="AH92" i="12"/>
  <c r="AJ92" i="12" s="1"/>
  <c r="AG92" i="12"/>
  <c r="AI92" i="12" s="1"/>
  <c r="AH47" i="12"/>
  <c r="AJ47" i="12" s="1"/>
  <c r="AG47" i="12"/>
  <c r="AI47" i="12" s="1"/>
  <c r="AG138" i="16"/>
  <c r="AH138" i="16"/>
  <c r="AJ138" i="16" s="1"/>
  <c r="S457" i="12"/>
  <c r="AC457" i="12" s="1"/>
  <c r="T457" i="12"/>
  <c r="AD457" i="12" s="1"/>
  <c r="AL452" i="12"/>
  <c r="AN452" i="12" s="1"/>
  <c r="AK452" i="12"/>
  <c r="AM452" i="12" s="1"/>
  <c r="AG56" i="15"/>
  <c r="AH56" i="15"/>
  <c r="AJ56" i="15" s="1"/>
  <c r="R23" i="14"/>
  <c r="AF23" i="14" s="1"/>
  <c r="AK378" i="12"/>
  <c r="AM378" i="12" s="1"/>
  <c r="AL378" i="12"/>
  <c r="AN378" i="12" s="1"/>
  <c r="AK350" i="12"/>
  <c r="AM350" i="12" s="1"/>
  <c r="AL350" i="12"/>
  <c r="AN350" i="12" s="1"/>
  <c r="R168" i="12"/>
  <c r="AF168" i="12" s="1"/>
  <c r="X158" i="16"/>
  <c r="W158" i="16"/>
  <c r="AA158" i="16" s="1"/>
  <c r="R401" i="12"/>
  <c r="S349" i="12"/>
  <c r="T349" i="12"/>
  <c r="AD349" i="12" s="1"/>
  <c r="X217" i="16"/>
  <c r="AB217" i="16" s="1"/>
  <c r="W217" i="16"/>
  <c r="AA217" i="16" s="1"/>
  <c r="X17" i="12"/>
  <c r="AB17" i="12" s="1"/>
  <c r="W17" i="12"/>
  <c r="AA17" i="12" s="1"/>
  <c r="X388" i="12"/>
  <c r="AB388" i="12" s="1"/>
  <c r="W388" i="12"/>
  <c r="AA388" i="12" s="1"/>
  <c r="AH285" i="12"/>
  <c r="AJ285" i="12" s="1"/>
  <c r="AG285" i="12"/>
  <c r="AI285" i="12" s="1"/>
  <c r="T41" i="14"/>
  <c r="AD41" i="14" s="1"/>
  <c r="S41" i="14"/>
  <c r="AC41" i="14" s="1"/>
  <c r="AK34" i="12"/>
  <c r="AM34" i="12" s="1"/>
  <c r="AL34" i="12"/>
  <c r="AN34" i="12" s="1"/>
  <c r="AH161" i="12"/>
  <c r="AJ161" i="12" s="1"/>
  <c r="AG161" i="12"/>
  <c r="AK471" i="12"/>
  <c r="AM471" i="12" s="1"/>
  <c r="AL471" i="12"/>
  <c r="R435" i="12"/>
  <c r="Q435" i="12" s="1"/>
  <c r="AE435" i="12" s="1"/>
  <c r="AL77" i="16"/>
  <c r="AN77" i="16" s="1"/>
  <c r="AK77" i="16"/>
  <c r="AM77" i="16" s="1"/>
  <c r="AL17" i="14"/>
  <c r="AN17" i="14" s="1"/>
  <c r="AK17" i="14"/>
  <c r="AM17" i="14" s="1"/>
  <c r="AG10" i="13"/>
  <c r="AH10" i="13"/>
  <c r="AJ10" i="13" s="1"/>
  <c r="R239" i="16"/>
  <c r="Q239" i="16" s="1"/>
  <c r="AE239" i="16" s="1"/>
  <c r="AK234" i="16"/>
  <c r="AM234" i="16" s="1"/>
  <c r="AL234" i="16"/>
  <c r="AN234" i="16" s="1"/>
  <c r="S57" i="15"/>
  <c r="AC57" i="15" s="1"/>
  <c r="T57" i="15"/>
  <c r="AD57" i="15" s="1"/>
  <c r="X273" i="12"/>
  <c r="AB273" i="12" s="1"/>
  <c r="W273" i="12"/>
  <c r="AA273" i="12" s="1"/>
  <c r="T281" i="12"/>
  <c r="AD281" i="12" s="1"/>
  <c r="S281" i="12"/>
  <c r="AC281" i="12" s="1"/>
  <c r="R97" i="12"/>
  <c r="Q97" i="12" s="1"/>
  <c r="AE97" i="12" s="1"/>
  <c r="AK19" i="14"/>
  <c r="AM19" i="14" s="1"/>
  <c r="AL19" i="14"/>
  <c r="AN19" i="14" s="1"/>
  <c r="R103" i="16"/>
  <c r="AH73" i="15"/>
  <c r="AJ73" i="15" s="1"/>
  <c r="AG73" i="15"/>
  <c r="W165" i="12"/>
  <c r="AA165" i="12" s="1"/>
  <c r="X165" i="12"/>
  <c r="AL13" i="14"/>
  <c r="AN13" i="14" s="1"/>
  <c r="AK13" i="14"/>
  <c r="AM13" i="14" s="1"/>
  <c r="X159" i="12"/>
  <c r="W159" i="12"/>
  <c r="AA159" i="12" s="1"/>
  <c r="T412" i="12"/>
  <c r="AD412" i="12" s="1"/>
  <c r="S412" i="12"/>
  <c r="AC412" i="12" s="1"/>
  <c r="AL239" i="12"/>
  <c r="AN239" i="12" s="1"/>
  <c r="AK239" i="12"/>
  <c r="AM239" i="12" s="1"/>
  <c r="X190" i="16"/>
  <c r="W190" i="16"/>
  <c r="AA190" i="16" s="1"/>
  <c r="S107" i="16"/>
  <c r="AC107" i="16" s="1"/>
  <c r="T107" i="16"/>
  <c r="AD107" i="16" s="1"/>
  <c r="S170" i="16"/>
  <c r="T170" i="16"/>
  <c r="AD170" i="16" s="1"/>
  <c r="U335" i="12"/>
  <c r="Y335" i="12" s="1"/>
  <c r="V335" i="12"/>
  <c r="X151" i="12"/>
  <c r="AB151" i="12" s="1"/>
  <c r="W151" i="12"/>
  <c r="AA151" i="12" s="1"/>
  <c r="U247" i="16"/>
  <c r="Y247" i="16" s="1"/>
  <c r="V247" i="16"/>
  <c r="Z247" i="16" s="1"/>
  <c r="AG344" i="12"/>
  <c r="AI344" i="12" s="1"/>
  <c r="AH344" i="12"/>
  <c r="AJ344" i="12" s="1"/>
  <c r="V210" i="12"/>
  <c r="U210" i="12"/>
  <c r="Y210" i="12" s="1"/>
  <c r="X231" i="16"/>
  <c r="W231" i="16"/>
  <c r="AA231" i="16" s="1"/>
  <c r="R306" i="12"/>
  <c r="AH31" i="15"/>
  <c r="AJ31" i="15" s="1"/>
  <c r="AG31" i="15"/>
  <c r="AI31" i="15" s="1"/>
  <c r="R319" i="12"/>
  <c r="AL209" i="16"/>
  <c r="AN209" i="16" s="1"/>
  <c r="AK209" i="16"/>
  <c r="R114" i="16"/>
  <c r="Q114" i="16" s="1"/>
  <c r="U31" i="14"/>
  <c r="Y31" i="14" s="1"/>
  <c r="V31" i="14"/>
  <c r="Z31" i="14" s="1"/>
  <c r="AK58" i="15"/>
  <c r="AM58" i="15" s="1"/>
  <c r="AL58" i="15"/>
  <c r="AN58" i="15" s="1"/>
  <c r="AL44" i="16"/>
  <c r="AN44" i="16" s="1"/>
  <c r="AK44" i="16"/>
  <c r="W57" i="15"/>
  <c r="AA57" i="15" s="1"/>
  <c r="X57" i="15"/>
  <c r="AB57" i="15" s="1"/>
  <c r="U448" i="12"/>
  <c r="Y448" i="12" s="1"/>
  <c r="V448" i="12"/>
  <c r="AG303" i="12"/>
  <c r="AI303" i="12" s="1"/>
  <c r="AH303" i="12"/>
  <c r="AJ303" i="12" s="1"/>
  <c r="U112" i="16"/>
  <c r="Y112" i="16" s="1"/>
  <c r="V112" i="16"/>
  <c r="AH235" i="16"/>
  <c r="AJ235" i="16" s="1"/>
  <c r="AG235" i="16"/>
  <c r="U174" i="12"/>
  <c r="Y174" i="12" s="1"/>
  <c r="V174" i="12"/>
  <c r="Z174" i="12" s="1"/>
  <c r="X124" i="16"/>
  <c r="W124" i="16"/>
  <c r="AA124" i="16" s="1"/>
  <c r="T344" i="12"/>
  <c r="AD344" i="12" s="1"/>
  <c r="S344" i="12"/>
  <c r="AG17" i="14"/>
  <c r="AH17" i="14"/>
  <c r="AJ17" i="14" s="1"/>
  <c r="AL257" i="12"/>
  <c r="AN257" i="12" s="1"/>
  <c r="AK257" i="12"/>
  <c r="AM257" i="12" s="1"/>
  <c r="AH60" i="12"/>
  <c r="AJ60" i="12" s="1"/>
  <c r="AG60" i="12"/>
  <c r="AI60" i="12" s="1"/>
  <c r="W393" i="12"/>
  <c r="AA393" i="12" s="1"/>
  <c r="X393" i="12"/>
  <c r="AH470" i="12"/>
  <c r="AJ470" i="12" s="1"/>
  <c r="AG470" i="12"/>
  <c r="AH245" i="16"/>
  <c r="AJ245" i="16" s="1"/>
  <c r="AG245" i="16"/>
  <c r="AI245" i="16" s="1"/>
  <c r="AH74" i="15"/>
  <c r="AJ74" i="15" s="1"/>
  <c r="AG74" i="15"/>
  <c r="AG71" i="16"/>
  <c r="AI71" i="16" s="1"/>
  <c r="AH71" i="16"/>
  <c r="AJ71" i="16" s="1"/>
  <c r="W39" i="12"/>
  <c r="AA39" i="12" s="1"/>
  <c r="X39" i="12"/>
  <c r="AB39" i="12" s="1"/>
  <c r="R22" i="16"/>
  <c r="Q22" i="16" s="1"/>
  <c r="AH92" i="16"/>
  <c r="AJ92" i="16" s="1"/>
  <c r="AG92" i="16"/>
  <c r="AI92" i="16" s="1"/>
  <c r="V305" i="12"/>
  <c r="U305" i="12"/>
  <c r="Y305" i="12" s="1"/>
  <c r="R41" i="12"/>
  <c r="AF41" i="12" s="1"/>
  <c r="X224" i="12"/>
  <c r="AB224" i="12" s="1"/>
  <c r="W224" i="12"/>
  <c r="AA224" i="12" s="1"/>
  <c r="U59" i="16"/>
  <c r="Y59" i="16" s="1"/>
  <c r="V59" i="16"/>
  <c r="W158" i="12"/>
  <c r="AA158" i="12" s="1"/>
  <c r="X158" i="12"/>
  <c r="AB158" i="12" s="1"/>
  <c r="R184" i="12"/>
  <c r="Q184" i="12" s="1"/>
  <c r="AE184" i="12" s="1"/>
  <c r="W60" i="16"/>
  <c r="AA60" i="16" s="1"/>
  <c r="X60" i="16"/>
  <c r="AB60" i="16" s="1"/>
  <c r="AK70" i="12"/>
  <c r="AM70" i="12" s="1"/>
  <c r="AL70" i="12"/>
  <c r="AN70" i="12" s="1"/>
  <c r="X76" i="15"/>
  <c r="AB76" i="15" s="1"/>
  <c r="W76" i="15"/>
  <c r="AA76" i="15" s="1"/>
  <c r="V86" i="15"/>
  <c r="Z86" i="15" s="1"/>
  <c r="U86" i="15"/>
  <c r="Y86" i="15" s="1"/>
  <c r="W74" i="15"/>
  <c r="AA74" i="15" s="1"/>
  <c r="X74" i="15"/>
  <c r="AB74" i="15" s="1"/>
  <c r="AL14" i="15"/>
  <c r="AN14" i="15" s="1"/>
  <c r="AK14" i="15"/>
  <c r="AM14" i="15" s="1"/>
  <c r="X31" i="13"/>
  <c r="AB31" i="13" s="1"/>
  <c r="W31" i="13"/>
  <c r="AA31" i="13" s="1"/>
  <c r="T41" i="15"/>
  <c r="AD41" i="15" s="1"/>
  <c r="S41" i="15"/>
  <c r="AC41" i="15" s="1"/>
  <c r="R164" i="16"/>
  <c r="Q164" i="16" s="1"/>
  <c r="AE164" i="16" s="1"/>
  <c r="S103" i="15"/>
  <c r="AC103" i="15" s="1"/>
  <c r="T103" i="15"/>
  <c r="AD103" i="15" s="1"/>
  <c r="V220" i="16"/>
  <c r="Z220" i="16" s="1"/>
  <c r="U220" i="16"/>
  <c r="Y220" i="16" s="1"/>
  <c r="AH36" i="16"/>
  <c r="AJ36" i="16" s="1"/>
  <c r="AG36" i="16"/>
  <c r="AI36" i="16" s="1"/>
  <c r="S84" i="16"/>
  <c r="AC84" i="16" s="1"/>
  <c r="T84" i="16"/>
  <c r="AD84" i="16" s="1"/>
  <c r="R10" i="12"/>
  <c r="Q10" i="12" s="1"/>
  <c r="AE10" i="12" s="1"/>
  <c r="AH68" i="12"/>
  <c r="AJ68" i="12" s="1"/>
  <c r="AG68" i="12"/>
  <c r="AK232" i="12"/>
  <c r="AM232" i="12" s="1"/>
  <c r="AL232" i="12"/>
  <c r="AN232" i="12" s="1"/>
  <c r="U91" i="15"/>
  <c r="Y91" i="15" s="1"/>
  <c r="V91" i="15"/>
  <c r="R175" i="16"/>
  <c r="Q175" i="16" s="1"/>
  <c r="AE175" i="16" s="1"/>
  <c r="X112" i="12"/>
  <c r="AB112" i="12" s="1"/>
  <c r="W112" i="12"/>
  <c r="AA112" i="12" s="1"/>
  <c r="V225" i="12"/>
  <c r="U225" i="12"/>
  <c r="Y225" i="12" s="1"/>
  <c r="AL201" i="12"/>
  <c r="AN201" i="12" s="1"/>
  <c r="AK201" i="12"/>
  <c r="AM201" i="12" s="1"/>
  <c r="T96" i="15"/>
  <c r="AD96" i="15" s="1"/>
  <c r="S96" i="15"/>
  <c r="AC96" i="15" s="1"/>
  <c r="AH253" i="12"/>
  <c r="AJ253" i="12" s="1"/>
  <c r="AG253" i="12"/>
  <c r="AI253" i="12" s="1"/>
  <c r="R187" i="16"/>
  <c r="AG242" i="16"/>
  <c r="AH242" i="16"/>
  <c r="AJ242" i="16" s="1"/>
  <c r="U51" i="12"/>
  <c r="Y51" i="12" s="1"/>
  <c r="V51" i="12"/>
  <c r="Z51" i="12" s="1"/>
  <c r="W37" i="15"/>
  <c r="AA37" i="15" s="1"/>
  <c r="X37" i="15"/>
  <c r="AB37" i="15" s="1"/>
  <c r="R44" i="15"/>
  <c r="Q44" i="15" s="1"/>
  <c r="AE44" i="15" s="1"/>
  <c r="R27" i="15"/>
  <c r="Q27" i="15" s="1"/>
  <c r="R210" i="16"/>
  <c r="AF210" i="16" s="1"/>
  <c r="AK72" i="16"/>
  <c r="AM72" i="16" s="1"/>
  <c r="AL72" i="16"/>
  <c r="AN72" i="16" s="1"/>
  <c r="T114" i="12"/>
  <c r="AD114" i="12" s="1"/>
  <c r="S114" i="12"/>
  <c r="AC114" i="12" s="1"/>
  <c r="AK100" i="12"/>
  <c r="AM100" i="12" s="1"/>
  <c r="AL100" i="12"/>
  <c r="AN100" i="12" s="1"/>
  <c r="S147" i="16"/>
  <c r="AC147" i="16" s="1"/>
  <c r="T147" i="16"/>
  <c r="AD147" i="16" s="1"/>
  <c r="T308" i="12"/>
  <c r="AD308" i="12" s="1"/>
  <c r="S308" i="12"/>
  <c r="AC308" i="12" s="1"/>
  <c r="S36" i="16"/>
  <c r="T36" i="16"/>
  <c r="AD36" i="16" s="1"/>
  <c r="R451" i="12"/>
  <c r="Q451" i="12" s="1"/>
  <c r="AE451" i="12" s="1"/>
  <c r="T243" i="16"/>
  <c r="AD243" i="16" s="1"/>
  <c r="S243" i="16"/>
  <c r="AC243" i="16" s="1"/>
  <c r="U228" i="12"/>
  <c r="Y228" i="12" s="1"/>
  <c r="V228" i="12"/>
  <c r="Z228" i="12" s="1"/>
  <c r="V226" i="12"/>
  <c r="U226" i="12"/>
  <c r="Y226" i="12" s="1"/>
  <c r="AG46" i="12"/>
  <c r="AI46" i="12" s="1"/>
  <c r="AH46" i="12"/>
  <c r="AJ46" i="12" s="1"/>
  <c r="W20" i="12"/>
  <c r="AA20" i="12" s="1"/>
  <c r="X20" i="12"/>
  <c r="AB20" i="12" s="1"/>
  <c r="R185" i="12"/>
  <c r="AL174" i="16"/>
  <c r="AN174" i="16" s="1"/>
  <c r="AK174" i="16"/>
  <c r="AM174" i="16" s="1"/>
  <c r="AH104" i="15"/>
  <c r="AJ104" i="15" s="1"/>
  <c r="AG104" i="15"/>
  <c r="R189" i="12"/>
  <c r="Q189" i="12" s="1"/>
  <c r="AE189" i="12" s="1"/>
  <c r="X406" i="12"/>
  <c r="AB406" i="12" s="1"/>
  <c r="W406" i="12"/>
  <c r="AA406" i="12" s="1"/>
  <c r="AL288" i="12"/>
  <c r="AN288" i="12" s="1"/>
  <c r="AK288" i="12"/>
  <c r="AM288" i="12" s="1"/>
  <c r="X221" i="16"/>
  <c r="W221" i="16"/>
  <c r="AA221" i="16" s="1"/>
  <c r="S151" i="12"/>
  <c r="AC151" i="12" s="1"/>
  <c r="T151" i="12"/>
  <c r="AD151" i="12" s="1"/>
  <c r="U337" i="12"/>
  <c r="Y337" i="12" s="1"/>
  <c r="V337" i="12"/>
  <c r="V16" i="13"/>
  <c r="Z16" i="13" s="1"/>
  <c r="U16" i="13"/>
  <c r="Y16" i="13" s="1"/>
  <c r="V324" i="12"/>
  <c r="U324" i="12"/>
  <c r="Y324" i="12" s="1"/>
  <c r="R200" i="16"/>
  <c r="AF200" i="16" s="1"/>
  <c r="AK39" i="12"/>
  <c r="AM39" i="12" s="1"/>
  <c r="AL39" i="12"/>
  <c r="AN39" i="12" s="1"/>
  <c r="X344" i="12"/>
  <c r="AB344" i="12" s="1"/>
  <c r="W344" i="12"/>
  <c r="AA344" i="12" s="1"/>
  <c r="V361" i="12"/>
  <c r="Z361" i="12" s="1"/>
  <c r="U361" i="12"/>
  <c r="Y361" i="12" s="1"/>
  <c r="X74" i="16"/>
  <c r="AB74" i="16" s="1"/>
  <c r="W74" i="16"/>
  <c r="AA74" i="16" s="1"/>
  <c r="R472" i="12"/>
  <c r="AF472" i="12" s="1"/>
  <c r="X130" i="12"/>
  <c r="AB130" i="12" s="1"/>
  <c r="W130" i="12"/>
  <c r="AA130" i="12" s="1"/>
  <c r="R153" i="12"/>
  <c r="AF153" i="12" s="1"/>
  <c r="AL244" i="16"/>
  <c r="AN244" i="16" s="1"/>
  <c r="AK244" i="16"/>
  <c r="AM244" i="16" s="1"/>
  <c r="U407" i="12"/>
  <c r="Y407" i="12" s="1"/>
  <c r="V407" i="12"/>
  <c r="Z407" i="12" s="1"/>
  <c r="AL69" i="12"/>
  <c r="AN69" i="12" s="1"/>
  <c r="AK69" i="12"/>
  <c r="AM69" i="12" s="1"/>
  <c r="AK189" i="12"/>
  <c r="AM189" i="12" s="1"/>
  <c r="AL189" i="12"/>
  <c r="AN189" i="12" s="1"/>
  <c r="AH237" i="16"/>
  <c r="AJ237" i="16" s="1"/>
  <c r="AG237" i="16"/>
  <c r="AI237" i="16" s="1"/>
  <c r="S26" i="14"/>
  <c r="AC26" i="14" s="1"/>
  <c r="T26" i="14"/>
  <c r="AD26" i="14" s="1"/>
  <c r="S96" i="16"/>
  <c r="AC96" i="16" s="1"/>
  <c r="T96" i="16"/>
  <c r="AD96" i="16" s="1"/>
  <c r="W199" i="16"/>
  <c r="AA199" i="16" s="1"/>
  <c r="X199" i="16"/>
  <c r="AB199" i="16" s="1"/>
  <c r="T220" i="16"/>
  <c r="AD220" i="16" s="1"/>
  <c r="S220" i="16"/>
  <c r="AC220" i="16" s="1"/>
  <c r="AK459" i="12"/>
  <c r="AM459" i="12" s="1"/>
  <c r="AL459" i="12"/>
  <c r="AN459" i="12" s="1"/>
  <c r="W200" i="16"/>
  <c r="AA200" i="16" s="1"/>
  <c r="X200" i="16"/>
  <c r="AB200" i="16" s="1"/>
  <c r="R9" i="14"/>
  <c r="AK261" i="12"/>
  <c r="AM261" i="12" s="1"/>
  <c r="AL261" i="12"/>
  <c r="AN261" i="12" s="1"/>
  <c r="AG211" i="12"/>
  <c r="AH211" i="12"/>
  <c r="AJ211" i="12" s="1"/>
  <c r="T47" i="16"/>
  <c r="AD47" i="16" s="1"/>
  <c r="S47" i="16"/>
  <c r="W20" i="13"/>
  <c r="AA20" i="13" s="1"/>
  <c r="X20" i="13"/>
  <c r="AB20" i="13" s="1"/>
  <c r="AH201" i="12"/>
  <c r="AJ201" i="12" s="1"/>
  <c r="AG201" i="12"/>
  <c r="AI201" i="12" s="1"/>
  <c r="U248" i="12"/>
  <c r="Y248" i="12" s="1"/>
  <c r="V248" i="12"/>
  <c r="Z248" i="12" s="1"/>
  <c r="T95" i="12"/>
  <c r="AD95" i="12" s="1"/>
  <c r="S95" i="12"/>
  <c r="AC95" i="12" s="1"/>
  <c r="V160" i="12"/>
  <c r="U160" i="12"/>
  <c r="Y160" i="12" s="1"/>
  <c r="AG192" i="12"/>
  <c r="AH192" i="12"/>
  <c r="AJ192" i="12" s="1"/>
  <c r="AK406" i="12"/>
  <c r="AM406" i="12" s="1"/>
  <c r="AL406" i="12"/>
  <c r="AN406" i="12" s="1"/>
  <c r="AG365" i="12"/>
  <c r="AI365" i="12" s="1"/>
  <c r="AH365" i="12"/>
  <c r="AJ365" i="12" s="1"/>
  <c r="U506" i="12"/>
  <c r="Y506" i="12" s="1"/>
  <c r="V506" i="12"/>
  <c r="AL179" i="16"/>
  <c r="AN179" i="16" s="1"/>
  <c r="AK179" i="16"/>
  <c r="AM179" i="16" s="1"/>
  <c r="R104" i="15"/>
  <c r="Q104" i="15" s="1"/>
  <c r="AE104" i="15" s="1"/>
  <c r="AG54" i="16"/>
  <c r="AH54" i="16"/>
  <c r="AJ54" i="16" s="1"/>
  <c r="R91" i="16"/>
  <c r="AF91" i="16" s="1"/>
  <c r="AK210" i="12"/>
  <c r="AM210" i="12" s="1"/>
  <c r="AL210" i="12"/>
  <c r="AK45" i="14"/>
  <c r="AM45" i="14" s="1"/>
  <c r="AL45" i="14"/>
  <c r="AN45" i="14" s="1"/>
  <c r="R116" i="16"/>
  <c r="Q116" i="16" s="1"/>
  <c r="AH148" i="16"/>
  <c r="AJ148" i="16" s="1"/>
  <c r="AG148" i="16"/>
  <c r="AI148" i="16" s="1"/>
  <c r="AG88" i="16"/>
  <c r="AH88" i="16"/>
  <c r="AJ88" i="16" s="1"/>
  <c r="T85" i="12"/>
  <c r="AD85" i="12" s="1"/>
  <c r="S85" i="12"/>
  <c r="AC85" i="12" s="1"/>
  <c r="T320" i="12"/>
  <c r="AD320" i="12" s="1"/>
  <c r="S320" i="12"/>
  <c r="AC320" i="12" s="1"/>
  <c r="T83" i="16"/>
  <c r="AD83" i="16" s="1"/>
  <c r="S83" i="16"/>
  <c r="AG82" i="12"/>
  <c r="AI82" i="12" s="1"/>
  <c r="AH82" i="12"/>
  <c r="AJ82" i="12" s="1"/>
  <c r="AG220" i="12"/>
  <c r="AH220" i="12"/>
  <c r="AJ220" i="12" s="1"/>
  <c r="R397" i="12"/>
  <c r="Q397" i="12" s="1"/>
  <c r="AE397" i="12" s="1"/>
  <c r="T172" i="16"/>
  <c r="AD172" i="16" s="1"/>
  <c r="S172" i="16"/>
  <c r="AC172" i="16" s="1"/>
  <c r="R162" i="16"/>
  <c r="AF162" i="16" s="1"/>
  <c r="X54" i="16"/>
  <c r="W54" i="16"/>
  <c r="AA54" i="16" s="1"/>
  <c r="AG143" i="16"/>
  <c r="AH143" i="16"/>
  <c r="AJ143" i="16" s="1"/>
  <c r="W49" i="16"/>
  <c r="AA49" i="16" s="1"/>
  <c r="X49" i="16"/>
  <c r="R27" i="12"/>
  <c r="AF27" i="12" s="1"/>
  <c r="X311" i="12"/>
  <c r="AB311" i="12" s="1"/>
  <c r="W311" i="12"/>
  <c r="AA311" i="12" s="1"/>
  <c r="R133" i="16"/>
  <c r="AF133" i="16" s="1"/>
  <c r="R78" i="12"/>
  <c r="AK454" i="12"/>
  <c r="AM454" i="12" s="1"/>
  <c r="AL454" i="12"/>
  <c r="AN454" i="12" s="1"/>
  <c r="X102" i="12"/>
  <c r="AB102" i="12" s="1"/>
  <c r="W102" i="12"/>
  <c r="AA102" i="12" s="1"/>
  <c r="T397" i="12"/>
  <c r="AD397" i="12" s="1"/>
  <c r="S397" i="12"/>
  <c r="AC397" i="12" s="1"/>
  <c r="AG459" i="12"/>
  <c r="AI459" i="12" s="1"/>
  <c r="AH459" i="12"/>
  <c r="AJ459" i="12" s="1"/>
  <c r="S186" i="12"/>
  <c r="T186" i="12"/>
  <c r="AD186" i="12" s="1"/>
  <c r="R431" i="12"/>
  <c r="V399" i="12"/>
  <c r="Z399" i="12" s="1"/>
  <c r="U399" i="12"/>
  <c r="Y399" i="12" s="1"/>
  <c r="R78" i="15"/>
  <c r="S158" i="12"/>
  <c r="AC158" i="12" s="1"/>
  <c r="T158" i="12"/>
  <c r="AD158" i="12" s="1"/>
  <c r="R23" i="13"/>
  <c r="U135" i="12"/>
  <c r="Y135" i="12" s="1"/>
  <c r="V135" i="12"/>
  <c r="AG41" i="15"/>
  <c r="AH41" i="15"/>
  <c r="AJ41" i="15" s="1"/>
  <c r="AH169" i="12"/>
  <c r="AJ169" i="12" s="1"/>
  <c r="AG169" i="12"/>
  <c r="AK218" i="12"/>
  <c r="AM218" i="12" s="1"/>
  <c r="AL218" i="12"/>
  <c r="AN218" i="12" s="1"/>
  <c r="S283" i="12"/>
  <c r="T283" i="12"/>
  <c r="AD283" i="12" s="1"/>
  <c r="T398" i="12"/>
  <c r="AD398" i="12" s="1"/>
  <c r="S398" i="12"/>
  <c r="X282" i="12"/>
  <c r="W282" i="12"/>
  <c r="AA282" i="12" s="1"/>
  <c r="AK340" i="12"/>
  <c r="AM340" i="12" s="1"/>
  <c r="AL340" i="12"/>
  <c r="AG57" i="15"/>
  <c r="AH57" i="15"/>
  <c r="AJ57" i="15" s="1"/>
  <c r="AH220" i="16"/>
  <c r="AJ220" i="16" s="1"/>
  <c r="AG220" i="16"/>
  <c r="AI220" i="16" s="1"/>
  <c r="R51" i="16"/>
  <c r="Q51" i="16" s="1"/>
  <c r="R46" i="15"/>
  <c r="Q46" i="15" s="1"/>
  <c r="U288" i="12"/>
  <c r="Y288" i="12" s="1"/>
  <c r="V288" i="12"/>
  <c r="T304" i="12"/>
  <c r="AD304" i="12" s="1"/>
  <c r="S304" i="12"/>
  <c r="AC304" i="12" s="1"/>
  <c r="U339" i="12"/>
  <c r="Y339" i="12" s="1"/>
  <c r="V339" i="12"/>
  <c r="T254" i="12"/>
  <c r="AD254" i="12" s="1"/>
  <c r="S254" i="12"/>
  <c r="AC254" i="12" s="1"/>
  <c r="R60" i="12"/>
  <c r="AF60" i="12" s="1"/>
  <c r="T431" i="12"/>
  <c r="AD431" i="12" s="1"/>
  <c r="S431" i="12"/>
  <c r="AC431" i="12" s="1"/>
  <c r="T25" i="14"/>
  <c r="AD25" i="14" s="1"/>
  <c r="S25" i="14"/>
  <c r="AH163" i="16"/>
  <c r="AJ163" i="16" s="1"/>
  <c r="AG163" i="16"/>
  <c r="S199" i="16"/>
  <c r="T199" i="16"/>
  <c r="AD199" i="16" s="1"/>
  <c r="U509" i="12"/>
  <c r="Y509" i="12" s="1"/>
  <c r="V509" i="12"/>
  <c r="W11" i="12"/>
  <c r="AA11" i="12" s="1"/>
  <c r="X11" i="12"/>
  <c r="AB11" i="12" s="1"/>
  <c r="AG251" i="12"/>
  <c r="AI251" i="12" s="1"/>
  <c r="AH251" i="12"/>
  <c r="AJ251" i="12" s="1"/>
  <c r="AH448" i="12"/>
  <c r="AJ448" i="12" s="1"/>
  <c r="AG448" i="12"/>
  <c r="V131" i="16"/>
  <c r="U131" i="16"/>
  <c r="Y131" i="16" s="1"/>
  <c r="R165" i="12"/>
  <c r="R370" i="12"/>
  <c r="Q370" i="12" s="1"/>
  <c r="AE370" i="12" s="1"/>
  <c r="S219" i="16"/>
  <c r="AC219" i="16" s="1"/>
  <c r="T219" i="16"/>
  <c r="AD219" i="16" s="1"/>
  <c r="V472" i="12"/>
  <c r="Z472" i="12" s="1"/>
  <c r="U472" i="12"/>
  <c r="Y472" i="12" s="1"/>
  <c r="U220" i="12"/>
  <c r="Y220" i="12" s="1"/>
  <c r="V220" i="12"/>
  <c r="Z220" i="12" s="1"/>
  <c r="S32" i="14"/>
  <c r="T32" i="14"/>
  <c r="AD32" i="14" s="1"/>
  <c r="AG16" i="15"/>
  <c r="AH16" i="15"/>
  <c r="AJ16" i="15" s="1"/>
  <c r="U84" i="16"/>
  <c r="Y84" i="16" s="1"/>
  <c r="V84" i="16"/>
  <c r="Z84" i="16" s="1"/>
  <c r="AG273" i="12"/>
  <c r="AH273" i="12"/>
  <c r="AJ273" i="12" s="1"/>
  <c r="S41" i="12"/>
  <c r="AC41" i="12" s="1"/>
  <c r="T41" i="12"/>
  <c r="AD41" i="12" s="1"/>
  <c r="AH162" i="12"/>
  <c r="AJ162" i="12" s="1"/>
  <c r="AG162" i="12"/>
  <c r="AI162" i="12" s="1"/>
  <c r="R34" i="12"/>
  <c r="Q34" i="12" s="1"/>
  <c r="AG37" i="16"/>
  <c r="AH37" i="16"/>
  <c r="AJ37" i="16" s="1"/>
  <c r="AG24" i="15"/>
  <c r="AH24" i="15"/>
  <c r="AJ24" i="15" s="1"/>
  <c r="AG169" i="16"/>
  <c r="AI169" i="16" s="1"/>
  <c r="AH169" i="16"/>
  <c r="AJ169" i="16" s="1"/>
  <c r="V17" i="14"/>
  <c r="U17" i="14"/>
  <c r="Y17" i="14" s="1"/>
  <c r="T119" i="12"/>
  <c r="AD119" i="12" s="1"/>
  <c r="S119" i="12"/>
  <c r="X203" i="16"/>
  <c r="W203" i="16"/>
  <c r="AA203" i="16" s="1"/>
  <c r="R183" i="12"/>
  <c r="S30" i="13"/>
  <c r="AC30" i="13" s="1"/>
  <c r="T30" i="13"/>
  <c r="AD30" i="13" s="1"/>
  <c r="R496" i="12"/>
  <c r="AF496" i="12" s="1"/>
  <c r="AK283" i="12"/>
  <c r="AM283" i="12" s="1"/>
  <c r="AL283" i="12"/>
  <c r="AN283" i="12" s="1"/>
  <c r="X230" i="12"/>
  <c r="W230" i="12"/>
  <c r="AA230" i="12" s="1"/>
  <c r="S115" i="16"/>
  <c r="T115" i="16"/>
  <c r="AD115" i="16" s="1"/>
  <c r="AH25" i="15"/>
  <c r="AJ25" i="15" s="1"/>
  <c r="AG25" i="15"/>
  <c r="U309" i="12"/>
  <c r="Y309" i="12" s="1"/>
  <c r="V309" i="12"/>
  <c r="U244" i="12"/>
  <c r="Y244" i="12" s="1"/>
  <c r="V244" i="12"/>
  <c r="U41" i="16"/>
  <c r="Y41" i="16" s="1"/>
  <c r="V41" i="16"/>
  <c r="S227" i="16"/>
  <c r="AC227" i="16" s="1"/>
  <c r="T227" i="16"/>
  <c r="AD227" i="16" s="1"/>
  <c r="AG170" i="12"/>
  <c r="AH170" i="12"/>
  <c r="AJ170" i="12" s="1"/>
  <c r="T276" i="12"/>
  <c r="AD276" i="12" s="1"/>
  <c r="S276" i="12"/>
  <c r="AC276" i="12" s="1"/>
  <c r="R104" i="16"/>
  <c r="X44" i="12"/>
  <c r="W44" i="12"/>
  <c r="AA44" i="12" s="1"/>
  <c r="R172" i="16"/>
  <c r="AL104" i="12"/>
  <c r="AN104" i="12" s="1"/>
  <c r="AK104" i="12"/>
  <c r="AM104" i="12" s="1"/>
  <c r="V222" i="16"/>
  <c r="U222" i="16"/>
  <c r="Y222" i="16" s="1"/>
  <c r="U231" i="12"/>
  <c r="Y231" i="12" s="1"/>
  <c r="V231" i="12"/>
  <c r="AH452" i="12"/>
  <c r="AJ452" i="12" s="1"/>
  <c r="AG452" i="12"/>
  <c r="AI452" i="12" s="1"/>
  <c r="R93" i="16"/>
  <c r="AF93" i="16" s="1"/>
  <c r="AK426" i="12"/>
  <c r="AM426" i="12" s="1"/>
  <c r="AL426" i="12"/>
  <c r="AN426" i="12" s="1"/>
  <c r="T28" i="16"/>
  <c r="AD28" i="16" s="1"/>
  <c r="S28" i="16"/>
  <c r="AG335" i="12"/>
  <c r="AH335" i="12"/>
  <c r="AJ335" i="12" s="1"/>
  <c r="V143" i="16"/>
  <c r="U143" i="16"/>
  <c r="Y143" i="16" s="1"/>
  <c r="AL190" i="12"/>
  <c r="AN190" i="12" s="1"/>
  <c r="AK190" i="12"/>
  <c r="AM190" i="12" s="1"/>
  <c r="V359" i="12"/>
  <c r="Z359" i="12" s="1"/>
  <c r="U359" i="12"/>
  <c r="Y359" i="12" s="1"/>
  <c r="AG8" i="13"/>
  <c r="AI8" i="13" s="1"/>
  <c r="AH8" i="13"/>
  <c r="AJ8" i="13" s="1"/>
  <c r="X108" i="16"/>
  <c r="W108" i="16"/>
  <c r="AA108" i="16" s="1"/>
  <c r="U26" i="12"/>
  <c r="Y26" i="12" s="1"/>
  <c r="V26" i="12"/>
  <c r="Z26" i="12" s="1"/>
  <c r="R347" i="12"/>
  <c r="AF347" i="12" s="1"/>
  <c r="W207" i="16"/>
  <c r="AA207" i="16" s="1"/>
  <c r="X207" i="16"/>
  <c r="AB207" i="16" s="1"/>
  <c r="S122" i="12"/>
  <c r="AC122" i="12" s="1"/>
  <c r="T122" i="12"/>
  <c r="AD122" i="12" s="1"/>
  <c r="AK86" i="16"/>
  <c r="AM86" i="16" s="1"/>
  <c r="AL86" i="16"/>
  <c r="AN86" i="16" s="1"/>
  <c r="U103" i="16"/>
  <c r="Y103" i="16" s="1"/>
  <c r="V103" i="16"/>
  <c r="Z103" i="16" s="1"/>
  <c r="AL34" i="13"/>
  <c r="AN34" i="13" s="1"/>
  <c r="AK34" i="13"/>
  <c r="R111" i="12"/>
  <c r="AF111" i="12" s="1"/>
  <c r="R115" i="12"/>
  <c r="AF115" i="12" s="1"/>
  <c r="U188" i="16"/>
  <c r="Y188" i="16" s="1"/>
  <c r="V188" i="16"/>
  <c r="Z188" i="16" s="1"/>
  <c r="AL22" i="12"/>
  <c r="AN22" i="12" s="1"/>
  <c r="AK22" i="12"/>
  <c r="AM22" i="12" s="1"/>
  <c r="X263" i="12"/>
  <c r="AB263" i="12" s="1"/>
  <c r="W263" i="12"/>
  <c r="AA263" i="12" s="1"/>
  <c r="AK464" i="12"/>
  <c r="AM464" i="12" s="1"/>
  <c r="AL464" i="12"/>
  <c r="V392" i="12"/>
  <c r="U392" i="12"/>
  <c r="Y392" i="12" s="1"/>
  <c r="AH340" i="12"/>
  <c r="AJ340" i="12" s="1"/>
  <c r="AG340" i="12"/>
  <c r="AI340" i="12" s="1"/>
  <c r="T16" i="14"/>
  <c r="AD16" i="14" s="1"/>
  <c r="S16" i="14"/>
  <c r="V193" i="12"/>
  <c r="U193" i="12"/>
  <c r="Y193" i="12" s="1"/>
  <c r="X76" i="16"/>
  <c r="AB76" i="16" s="1"/>
  <c r="W76" i="16"/>
  <c r="AA76" i="16" s="1"/>
  <c r="U8" i="13"/>
  <c r="Y8" i="13" s="1"/>
  <c r="V8" i="13"/>
  <c r="Z8" i="13" s="1"/>
  <c r="T83" i="15"/>
  <c r="AD83" i="15" s="1"/>
  <c r="S83" i="15"/>
  <c r="X214" i="12"/>
  <c r="W214" i="12"/>
  <c r="AA214" i="12" s="1"/>
  <c r="T29" i="14"/>
  <c r="AD29" i="14" s="1"/>
  <c r="S29" i="14"/>
  <c r="AC29" i="14" s="1"/>
  <c r="V380" i="12"/>
  <c r="Z380" i="12" s="1"/>
  <c r="U380" i="12"/>
  <c r="Y380" i="12" s="1"/>
  <c r="U134" i="12"/>
  <c r="Y134" i="12" s="1"/>
  <c r="V134" i="12"/>
  <c r="Z134" i="12" s="1"/>
  <c r="X87" i="16"/>
  <c r="AB87" i="16" s="1"/>
  <c r="W87" i="16"/>
  <c r="AA87" i="16" s="1"/>
  <c r="X183" i="16"/>
  <c r="W183" i="16"/>
  <c r="AA183" i="16" s="1"/>
  <c r="X127" i="12"/>
  <c r="AB127" i="12" s="1"/>
  <c r="W127" i="12"/>
  <c r="AA127" i="12" s="1"/>
  <c r="T164" i="16"/>
  <c r="AD164" i="16" s="1"/>
  <c r="S164" i="16"/>
  <c r="AL88" i="15"/>
  <c r="AN88" i="15" s="1"/>
  <c r="AK88" i="15"/>
  <c r="AM88" i="15" s="1"/>
  <c r="S204" i="16"/>
  <c r="AC204" i="16" s="1"/>
  <c r="T204" i="16"/>
  <c r="AD204" i="16" s="1"/>
  <c r="AL65" i="12"/>
  <c r="AK65" i="12"/>
  <c r="AM65" i="12" s="1"/>
  <c r="AK168" i="16"/>
  <c r="AM168" i="16" s="1"/>
  <c r="AL168" i="16"/>
  <c r="AN168" i="16" s="1"/>
  <c r="U96" i="15"/>
  <c r="Y96" i="15" s="1"/>
  <c r="V96" i="15"/>
  <c r="Z96" i="15" s="1"/>
  <c r="R49" i="15"/>
  <c r="R109" i="12"/>
  <c r="R11" i="15"/>
  <c r="AH493" i="12"/>
  <c r="AJ493" i="12" s="1"/>
  <c r="AG493" i="12"/>
  <c r="AI493" i="12" s="1"/>
  <c r="T37" i="16"/>
  <c r="AD37" i="16" s="1"/>
  <c r="S37" i="16"/>
  <c r="AK396" i="12"/>
  <c r="AM396" i="12" s="1"/>
  <c r="AL396" i="12"/>
  <c r="AN396" i="12" s="1"/>
  <c r="W329" i="12"/>
  <c r="AA329" i="12" s="1"/>
  <c r="X329" i="12"/>
  <c r="AB329" i="12" s="1"/>
  <c r="X19" i="14"/>
  <c r="AB19" i="14" s="1"/>
  <c r="W19" i="14"/>
  <c r="AA19" i="14" s="1"/>
  <c r="W166" i="16"/>
  <c r="AA166" i="16" s="1"/>
  <c r="X166" i="16"/>
  <c r="AB166" i="16" s="1"/>
  <c r="AL463" i="12"/>
  <c r="AN463" i="12" s="1"/>
  <c r="AK463" i="12"/>
  <c r="AM463" i="12" s="1"/>
  <c r="U78" i="15"/>
  <c r="Y78" i="15" s="1"/>
  <c r="V78" i="15"/>
  <c r="R135" i="16"/>
  <c r="T56" i="12"/>
  <c r="AD56" i="12" s="1"/>
  <c r="S56" i="12"/>
  <c r="AC56" i="12" s="1"/>
  <c r="W97" i="16"/>
  <c r="AA97" i="16" s="1"/>
  <c r="X97" i="16"/>
  <c r="X176" i="16"/>
  <c r="W176" i="16"/>
  <c r="AA176" i="16" s="1"/>
  <c r="AG406" i="12"/>
  <c r="AI406" i="12" s="1"/>
  <c r="AH406" i="12"/>
  <c r="AJ406" i="12" s="1"/>
  <c r="V34" i="13"/>
  <c r="Z34" i="13" s="1"/>
  <c r="U34" i="13"/>
  <c r="Y34" i="13" s="1"/>
  <c r="R232" i="16"/>
  <c r="S36" i="12"/>
  <c r="AC36" i="12" s="1"/>
  <c r="T36" i="12"/>
  <c r="AD36" i="12" s="1"/>
  <c r="AG155" i="12"/>
  <c r="AH155" i="12"/>
  <c r="AJ155" i="12" s="1"/>
  <c r="AH105" i="16"/>
  <c r="AJ105" i="16" s="1"/>
  <c r="AG105" i="16"/>
  <c r="R101" i="16"/>
  <c r="W171" i="16"/>
  <c r="AA171" i="16" s="1"/>
  <c r="X171" i="16"/>
  <c r="AB171" i="16" s="1"/>
  <c r="W17" i="13"/>
  <c r="AA17" i="13" s="1"/>
  <c r="X17" i="13"/>
  <c r="AB17" i="13" s="1"/>
  <c r="V96" i="16"/>
  <c r="Z96" i="16" s="1"/>
  <c r="U96" i="16"/>
  <c r="Y96" i="16" s="1"/>
  <c r="V32" i="12"/>
  <c r="U32" i="12"/>
  <c r="Y32" i="12" s="1"/>
  <c r="T54" i="16"/>
  <c r="AD54" i="16" s="1"/>
  <c r="S54" i="16"/>
  <c r="T145" i="16"/>
  <c r="AD145" i="16" s="1"/>
  <c r="S145" i="16"/>
  <c r="AC145" i="16" s="1"/>
  <c r="AH277" i="12"/>
  <c r="AJ277" i="12" s="1"/>
  <c r="AG277" i="12"/>
  <c r="AI277" i="12" s="1"/>
  <c r="W9" i="14"/>
  <c r="AA9" i="14" s="1"/>
  <c r="X9" i="14"/>
  <c r="AB9" i="14" s="1"/>
  <c r="X180" i="16"/>
  <c r="AB180" i="16" s="1"/>
  <c r="W180" i="16"/>
  <c r="AA180" i="16" s="1"/>
  <c r="AG299" i="12"/>
  <c r="AH299" i="12"/>
  <c r="AJ299" i="12" s="1"/>
  <c r="AL83" i="15"/>
  <c r="AN83" i="15" s="1"/>
  <c r="AK83" i="15"/>
  <c r="AM83" i="15" s="1"/>
  <c r="V193" i="16"/>
  <c r="U193" i="16"/>
  <c r="Y193" i="16" s="1"/>
  <c r="R24" i="14"/>
  <c r="AK27" i="13"/>
  <c r="AM27" i="13" s="1"/>
  <c r="AL27" i="13"/>
  <c r="AN27" i="13" s="1"/>
  <c r="X125" i="12"/>
  <c r="W125" i="12"/>
  <c r="AA125" i="12" s="1"/>
  <c r="T179" i="12"/>
  <c r="AD179" i="12" s="1"/>
  <c r="S179" i="12"/>
  <c r="AC179" i="12" s="1"/>
  <c r="W149" i="12"/>
  <c r="AA149" i="12" s="1"/>
  <c r="X149" i="12"/>
  <c r="T126" i="12"/>
  <c r="AD126" i="12" s="1"/>
  <c r="S126" i="12"/>
  <c r="AC126" i="12" s="1"/>
  <c r="W27" i="15"/>
  <c r="AA27" i="15" s="1"/>
  <c r="X27" i="15"/>
  <c r="AB27" i="15" s="1"/>
  <c r="AK193" i="12"/>
  <c r="AM193" i="12" s="1"/>
  <c r="AL193" i="12"/>
  <c r="AN193" i="12" s="1"/>
  <c r="X228" i="12"/>
  <c r="AB228" i="12" s="1"/>
  <c r="W228" i="12"/>
  <c r="AA228" i="12" s="1"/>
  <c r="R74" i="16"/>
  <c r="AF74" i="16" s="1"/>
  <c r="R88" i="16"/>
  <c r="Q88" i="16" s="1"/>
  <c r="AH94" i="16"/>
  <c r="AJ94" i="16" s="1"/>
  <c r="AG94" i="16"/>
  <c r="AI94" i="16" s="1"/>
  <c r="R245" i="12"/>
  <c r="R163" i="16"/>
  <c r="AF163" i="16" s="1"/>
  <c r="AL58" i="16"/>
  <c r="AN58" i="16" s="1"/>
  <c r="AK58" i="16"/>
  <c r="AM58" i="16" s="1"/>
  <c r="AK395" i="12"/>
  <c r="AM395" i="12" s="1"/>
  <c r="AL395" i="12"/>
  <c r="AN395" i="12" s="1"/>
  <c r="W21" i="13"/>
  <c r="AA21" i="13" s="1"/>
  <c r="X21" i="13"/>
  <c r="AB21" i="13" s="1"/>
  <c r="AG426" i="12"/>
  <c r="AH426" i="12"/>
  <c r="AJ426" i="12" s="1"/>
  <c r="R362" i="12"/>
  <c r="AF362" i="12" s="1"/>
  <c r="W147" i="16"/>
  <c r="AA147" i="16" s="1"/>
  <c r="X147" i="16"/>
  <c r="AB147" i="16" s="1"/>
  <c r="X387" i="12"/>
  <c r="AB387" i="12" s="1"/>
  <c r="W387" i="12"/>
  <c r="AA387" i="12" s="1"/>
  <c r="X437" i="12"/>
  <c r="W437" i="12"/>
  <c r="AA437" i="12" s="1"/>
  <c r="S447" i="12"/>
  <c r="AC447" i="12" s="1"/>
  <c r="T447" i="12"/>
  <c r="AD447" i="12" s="1"/>
  <c r="V27" i="14"/>
  <c r="Z27" i="14" s="1"/>
  <c r="U27" i="14"/>
  <c r="Y27" i="14" s="1"/>
  <c r="AK13" i="12"/>
  <c r="AM13" i="12" s="1"/>
  <c r="AL13" i="12"/>
  <c r="AN13" i="12" s="1"/>
  <c r="S369" i="12"/>
  <c r="AC369" i="12" s="1"/>
  <c r="T369" i="12"/>
  <c r="AD369" i="12" s="1"/>
  <c r="AG509" i="12"/>
  <c r="AI509" i="12" s="1"/>
  <c r="AH509" i="12"/>
  <c r="AJ509" i="12" s="1"/>
  <c r="AG19" i="15"/>
  <c r="AI19" i="15" s="1"/>
  <c r="AH19" i="15"/>
  <c r="AJ19" i="15" s="1"/>
  <c r="U80" i="15"/>
  <c r="Y80" i="15" s="1"/>
  <c r="V80" i="15"/>
  <c r="S484" i="12"/>
  <c r="T484" i="12"/>
  <c r="AD484" i="12" s="1"/>
  <c r="AG189" i="12"/>
  <c r="AI189" i="12" s="1"/>
  <c r="AH189" i="12"/>
  <c r="AJ189" i="12" s="1"/>
  <c r="S490" i="12"/>
  <c r="AC490" i="12" s="1"/>
  <c r="T490" i="12"/>
  <c r="AD490" i="12" s="1"/>
  <c r="R177" i="16"/>
  <c r="AF177" i="16" s="1"/>
  <c r="V86" i="12"/>
  <c r="Z86" i="12" s="1"/>
  <c r="U86" i="12"/>
  <c r="Y86" i="12" s="1"/>
  <c r="R273" i="12"/>
  <c r="Q273" i="12" s="1"/>
  <c r="AE273" i="12" s="1"/>
  <c r="AK141" i="12"/>
  <c r="AM141" i="12" s="1"/>
  <c r="AL141" i="12"/>
  <c r="AN141" i="12" s="1"/>
  <c r="T47" i="12"/>
  <c r="AD47" i="12" s="1"/>
  <c r="S47" i="12"/>
  <c r="AC47" i="12" s="1"/>
  <c r="W96" i="12"/>
  <c r="AA96" i="12" s="1"/>
  <c r="X96" i="12"/>
  <c r="AL183" i="16"/>
  <c r="AN183" i="16" s="1"/>
  <c r="AK183" i="16"/>
  <c r="AM183" i="16" s="1"/>
  <c r="X54" i="12"/>
  <c r="AB54" i="12" s="1"/>
  <c r="W54" i="12"/>
  <c r="AA54" i="12" s="1"/>
  <c r="U82" i="16"/>
  <c r="Y82" i="16" s="1"/>
  <c r="V82" i="16"/>
  <c r="Z82" i="16" s="1"/>
  <c r="AH32" i="12"/>
  <c r="AJ32" i="12" s="1"/>
  <c r="AG32" i="12"/>
  <c r="AI32" i="12" s="1"/>
  <c r="T255" i="12"/>
  <c r="AD255" i="12" s="1"/>
  <c r="S255" i="12"/>
  <c r="AC255" i="12" s="1"/>
  <c r="U258" i="12"/>
  <c r="Y258" i="12" s="1"/>
  <c r="V258" i="12"/>
  <c r="Z258" i="12" s="1"/>
  <c r="R107" i="12"/>
  <c r="AF107" i="12" s="1"/>
  <c r="V401" i="12"/>
  <c r="U401" i="12"/>
  <c r="Y401" i="12" s="1"/>
  <c r="W175" i="16"/>
  <c r="AA175" i="16" s="1"/>
  <c r="X175" i="16"/>
  <c r="AB175" i="16" s="1"/>
  <c r="W196" i="12"/>
  <c r="AA196" i="12" s="1"/>
  <c r="X196" i="12"/>
  <c r="AB196" i="12" s="1"/>
  <c r="AH211" i="16"/>
  <c r="AJ211" i="16" s="1"/>
  <c r="AG211" i="16"/>
  <c r="R68" i="12"/>
  <c r="Q68" i="12" s="1"/>
  <c r="AE68" i="12" s="1"/>
  <c r="AL238" i="12"/>
  <c r="AN238" i="12" s="1"/>
  <c r="AK238" i="12"/>
  <c r="AM238" i="12" s="1"/>
  <c r="R492" i="12"/>
  <c r="AL16" i="12"/>
  <c r="AN16" i="12" s="1"/>
  <c r="AK16" i="12"/>
  <c r="AM16" i="12" s="1"/>
  <c r="R316" i="12"/>
  <c r="AF316" i="12" s="1"/>
  <c r="S35" i="16"/>
  <c r="AC35" i="16" s="1"/>
  <c r="T35" i="16"/>
  <c r="AD35" i="16" s="1"/>
  <c r="R434" i="12"/>
  <c r="AF434" i="12" s="1"/>
  <c r="R30" i="14"/>
  <c r="W19" i="15"/>
  <c r="AA19" i="15" s="1"/>
  <c r="X19" i="15"/>
  <c r="AG40" i="12"/>
  <c r="AH40" i="12"/>
  <c r="AJ40" i="12" s="1"/>
  <c r="R376" i="12"/>
  <c r="X33" i="13"/>
  <c r="AB33" i="13" s="1"/>
  <c r="W33" i="13"/>
  <c r="AA33" i="13" s="1"/>
  <c r="AH416" i="12"/>
  <c r="AJ416" i="12" s="1"/>
  <c r="AG416" i="12"/>
  <c r="AI416" i="12" s="1"/>
  <c r="R140" i="16"/>
  <c r="U159" i="12"/>
  <c r="Y159" i="12" s="1"/>
  <c r="V159" i="12"/>
  <c r="AK42" i="15"/>
  <c r="AM42" i="15" s="1"/>
  <c r="AL42" i="15"/>
  <c r="AN42" i="15" s="1"/>
  <c r="U330" i="12"/>
  <c r="Y330" i="12" s="1"/>
  <c r="V330" i="12"/>
  <c r="AG56" i="16"/>
  <c r="AH56" i="16"/>
  <c r="AJ56" i="16" s="1"/>
  <c r="R188" i="16"/>
  <c r="AF188" i="16" s="1"/>
  <c r="AG43" i="16"/>
  <c r="AI43" i="16" s="1"/>
  <c r="AH43" i="16"/>
  <c r="AJ43" i="16" s="1"/>
  <c r="R19" i="12"/>
  <c r="U99" i="16"/>
  <c r="Y99" i="16" s="1"/>
  <c r="V99" i="16"/>
  <c r="Z99" i="16" s="1"/>
  <c r="V74" i="12"/>
  <c r="Z74" i="12" s="1"/>
  <c r="U74" i="12"/>
  <c r="Y74" i="12" s="1"/>
  <c r="AK140" i="12"/>
  <c r="AM140" i="12" s="1"/>
  <c r="AL140" i="12"/>
  <c r="AN140" i="12" s="1"/>
  <c r="AK30" i="14"/>
  <c r="AM30" i="14" s="1"/>
  <c r="AL30" i="14"/>
  <c r="R412" i="12"/>
  <c r="AF412" i="12" s="1"/>
  <c r="T331" i="12"/>
  <c r="AD331" i="12" s="1"/>
  <c r="S331" i="12"/>
  <c r="AC331" i="12" s="1"/>
  <c r="U400" i="12"/>
  <c r="Y400" i="12" s="1"/>
  <c r="V400" i="12"/>
  <c r="Z400" i="12" s="1"/>
  <c r="R132" i="12"/>
  <c r="Q132" i="12" s="1"/>
  <c r="AE132" i="12" s="1"/>
  <c r="AK476" i="12"/>
  <c r="AM476" i="12" s="1"/>
  <c r="AL476" i="12"/>
  <c r="AN476" i="12" s="1"/>
  <c r="AL177" i="16"/>
  <c r="AN177" i="16" s="1"/>
  <c r="AK177" i="16"/>
  <c r="AM177" i="16" s="1"/>
  <c r="U315" i="12"/>
  <c r="Y315" i="12" s="1"/>
  <c r="V315" i="12"/>
  <c r="Z315" i="12" s="1"/>
  <c r="S190" i="16"/>
  <c r="T190" i="16"/>
  <c r="AD190" i="16" s="1"/>
  <c r="R38" i="16"/>
  <c r="AF38" i="16" s="1"/>
  <c r="R464" i="12"/>
  <c r="AF464" i="12" s="1"/>
  <c r="V20" i="13"/>
  <c r="Z20" i="13" s="1"/>
  <c r="U20" i="13"/>
  <c r="Y20" i="13" s="1"/>
  <c r="S230" i="12"/>
  <c r="T230" i="12"/>
  <c r="AD230" i="12" s="1"/>
  <c r="V125" i="16"/>
  <c r="U125" i="16"/>
  <c r="Y125" i="16" s="1"/>
  <c r="V152" i="12"/>
  <c r="U152" i="12"/>
  <c r="Y152" i="12" s="1"/>
  <c r="AH20" i="16"/>
  <c r="AJ20" i="16" s="1"/>
  <c r="AG20" i="16"/>
  <c r="AG26" i="16"/>
  <c r="AH26" i="16"/>
  <c r="AJ26" i="16" s="1"/>
  <c r="V167" i="16"/>
  <c r="Z167" i="16" s="1"/>
  <c r="U167" i="16"/>
  <c r="Y167" i="16" s="1"/>
  <c r="AG419" i="12"/>
  <c r="AH419" i="12"/>
  <c r="AJ419" i="12" s="1"/>
  <c r="AH108" i="16"/>
  <c r="AJ108" i="16" s="1"/>
  <c r="AG108" i="16"/>
  <c r="R226" i="16"/>
  <c r="T448" i="12"/>
  <c r="AD448" i="12" s="1"/>
  <c r="S448" i="12"/>
  <c r="U65" i="16"/>
  <c r="Y65" i="16" s="1"/>
  <c r="V65" i="16"/>
  <c r="Z65" i="16" s="1"/>
  <c r="AL130" i="16"/>
  <c r="AN130" i="16" s="1"/>
  <c r="AK130" i="16"/>
  <c r="AM130" i="16" s="1"/>
  <c r="W51" i="15"/>
  <c r="AA51" i="15" s="1"/>
  <c r="X51" i="15"/>
  <c r="AB51" i="15" s="1"/>
  <c r="W168" i="12"/>
  <c r="AA168" i="12" s="1"/>
  <c r="X168" i="12"/>
  <c r="AB168" i="12" s="1"/>
  <c r="T222" i="12"/>
  <c r="AD222" i="12" s="1"/>
  <c r="S222" i="12"/>
  <c r="AC222" i="12" s="1"/>
  <c r="T169" i="16"/>
  <c r="AD169" i="16" s="1"/>
  <c r="S169" i="16"/>
  <c r="U52" i="16"/>
  <c r="Y52" i="16" s="1"/>
  <c r="V52" i="16"/>
  <c r="Z52" i="16" s="1"/>
  <c r="AG107" i="15"/>
  <c r="AH107" i="15"/>
  <c r="AJ107" i="15" s="1"/>
  <c r="W39" i="16"/>
  <c r="AA39" i="16" s="1"/>
  <c r="X39" i="16"/>
  <c r="AB39" i="16" s="1"/>
  <c r="V42" i="14"/>
  <c r="U42" i="14"/>
  <c r="Y42" i="14" s="1"/>
  <c r="S378" i="12"/>
  <c r="AC378" i="12" s="1"/>
  <c r="T378" i="12"/>
  <c r="AD378" i="12" s="1"/>
  <c r="AG39" i="14"/>
  <c r="AH39" i="14"/>
  <c r="AJ39" i="14" s="1"/>
  <c r="X353" i="12"/>
  <c r="AB353" i="12" s="1"/>
  <c r="W353" i="12"/>
  <c r="AA353" i="12" s="1"/>
  <c r="AK27" i="15"/>
  <c r="AM27" i="15" s="1"/>
  <c r="AL27" i="15"/>
  <c r="AN27" i="15" s="1"/>
  <c r="AL224" i="16"/>
  <c r="AN224" i="16" s="1"/>
  <c r="AK224" i="16"/>
  <c r="AM224" i="16" s="1"/>
  <c r="V90" i="15"/>
  <c r="Z90" i="15" s="1"/>
  <c r="U90" i="15"/>
  <c r="Y90" i="15" s="1"/>
  <c r="S203" i="12"/>
  <c r="T203" i="12"/>
  <c r="AD203" i="12" s="1"/>
  <c r="V411" i="12"/>
  <c r="Z411" i="12" s="1"/>
  <c r="U411" i="12"/>
  <c r="Y411" i="12" s="1"/>
  <c r="R130" i="16"/>
  <c r="AF130" i="16" s="1"/>
  <c r="AK221" i="16"/>
  <c r="AM221" i="16" s="1"/>
  <c r="AL221" i="16"/>
  <c r="AN221" i="16" s="1"/>
  <c r="S437" i="12"/>
  <c r="T437" i="12"/>
  <c r="AD437" i="12" s="1"/>
  <c r="V34" i="14"/>
  <c r="Z34" i="14" s="1"/>
  <c r="U34" i="14"/>
  <c r="Y34" i="14" s="1"/>
  <c r="V241" i="16"/>
  <c r="Z241" i="16" s="1"/>
  <c r="U241" i="16"/>
  <c r="Y241" i="16" s="1"/>
  <c r="V90" i="16"/>
  <c r="Z90" i="16" s="1"/>
  <c r="U90" i="16"/>
  <c r="Y90" i="16" s="1"/>
  <c r="R90" i="15"/>
  <c r="AF90" i="15" s="1"/>
  <c r="AL118" i="12"/>
  <c r="AN118" i="12" s="1"/>
  <c r="AK118" i="12"/>
  <c r="AM118" i="12" s="1"/>
  <c r="W203" i="12"/>
  <c r="AA203" i="12" s="1"/>
  <c r="X203" i="12"/>
  <c r="T296" i="12"/>
  <c r="AD296" i="12" s="1"/>
  <c r="S296" i="12"/>
  <c r="AC296" i="12" s="1"/>
  <c r="X16" i="13"/>
  <c r="AB16" i="13" s="1"/>
  <c r="W16" i="13"/>
  <c r="AA16" i="13" s="1"/>
  <c r="R28" i="12"/>
  <c r="X146" i="16"/>
  <c r="W146" i="16"/>
  <c r="AA146" i="16" s="1"/>
  <c r="R195" i="16"/>
  <c r="Q195" i="16" s="1"/>
  <c r="AE195" i="16" s="1"/>
  <c r="R43" i="14"/>
  <c r="R278" i="12"/>
  <c r="V21" i="12"/>
  <c r="Z21" i="12" s="1"/>
  <c r="U21" i="12"/>
  <c r="Y21" i="12" s="1"/>
  <c r="X155" i="16"/>
  <c r="AB155" i="16" s="1"/>
  <c r="W155" i="16"/>
  <c r="AA155" i="16" s="1"/>
  <c r="U83" i="12"/>
  <c r="Y83" i="12" s="1"/>
  <c r="V83" i="12"/>
  <c r="Z83" i="12" s="1"/>
  <c r="AK93" i="16"/>
  <c r="AM93" i="16" s="1"/>
  <c r="AL93" i="16"/>
  <c r="AN93" i="16" s="1"/>
  <c r="S209" i="16"/>
  <c r="AC209" i="16" s="1"/>
  <c r="T209" i="16"/>
  <c r="AD209" i="16" s="1"/>
  <c r="AH59" i="16"/>
  <c r="AJ59" i="16" s="1"/>
  <c r="AG59" i="16"/>
  <c r="V50" i="12"/>
  <c r="Z50" i="12" s="1"/>
  <c r="U50" i="12"/>
  <c r="Y50" i="12" s="1"/>
  <c r="V493" i="12"/>
  <c r="Z493" i="12" s="1"/>
  <c r="U493" i="12"/>
  <c r="Y493" i="12" s="1"/>
  <c r="R60" i="15"/>
  <c r="U83" i="16"/>
  <c r="Y83" i="16" s="1"/>
  <c r="V83" i="16"/>
  <c r="Z83" i="16" s="1"/>
  <c r="W358" i="12"/>
  <c r="AA358" i="12" s="1"/>
  <c r="X358" i="12"/>
  <c r="W14" i="13"/>
  <c r="AA14" i="13" s="1"/>
  <c r="X14" i="13"/>
  <c r="AL114" i="16"/>
  <c r="AN114" i="16" s="1"/>
  <c r="AK114" i="16"/>
  <c r="AM114" i="16" s="1"/>
  <c r="AH127" i="16"/>
  <c r="AJ127" i="16" s="1"/>
  <c r="AG127" i="16"/>
  <c r="AI127" i="16" s="1"/>
  <c r="AH155" i="16"/>
  <c r="AJ155" i="16" s="1"/>
  <c r="AG155" i="16"/>
  <c r="AK165" i="16"/>
  <c r="AL165" i="16"/>
  <c r="AN165" i="16" s="1"/>
  <c r="AG102" i="12"/>
  <c r="AH102" i="12"/>
  <c r="AJ102" i="12" s="1"/>
  <c r="AL440" i="12"/>
  <c r="AN440" i="12" s="1"/>
  <c r="AK440" i="12"/>
  <c r="AM440" i="12" s="1"/>
  <c r="AG209" i="12"/>
  <c r="AH209" i="12"/>
  <c r="AJ209" i="12" s="1"/>
  <c r="V438" i="12"/>
  <c r="U438" i="12"/>
  <c r="Y438" i="12" s="1"/>
  <c r="R34" i="16"/>
  <c r="AH296" i="12"/>
  <c r="AJ296" i="12" s="1"/>
  <c r="AG296" i="12"/>
  <c r="AI296" i="12" s="1"/>
  <c r="R119" i="16"/>
  <c r="S91" i="16"/>
  <c r="AC91" i="16" s="1"/>
  <c r="T91" i="16"/>
  <c r="AD91" i="16" s="1"/>
  <c r="S243" i="12"/>
  <c r="AC243" i="12" s="1"/>
  <c r="T243" i="12"/>
  <c r="AD243" i="12" s="1"/>
  <c r="R193" i="16"/>
  <c r="AK300" i="12"/>
  <c r="AM300" i="12" s="1"/>
  <c r="AL300" i="12"/>
  <c r="AN300" i="12" s="1"/>
  <c r="S65" i="15"/>
  <c r="T65" i="15"/>
  <c r="AD65" i="15" s="1"/>
  <c r="AK236" i="16"/>
  <c r="AM236" i="16" s="1"/>
  <c r="AL236" i="16"/>
  <c r="AN236" i="16" s="1"/>
  <c r="V10" i="12"/>
  <c r="Z10" i="12" s="1"/>
  <c r="U10" i="12"/>
  <c r="Y10" i="12" s="1"/>
  <c r="R63" i="15"/>
  <c r="AF63" i="15" s="1"/>
  <c r="R116" i="12"/>
  <c r="T154" i="12"/>
  <c r="AD154" i="12" s="1"/>
  <c r="S154" i="12"/>
  <c r="AC154" i="12" s="1"/>
  <c r="AK36" i="13"/>
  <c r="AM36" i="13" s="1"/>
  <c r="AL36" i="13"/>
  <c r="AN36" i="13" s="1"/>
  <c r="V29" i="15"/>
  <c r="U29" i="15"/>
  <c r="Y29" i="15" s="1"/>
  <c r="AH499" i="12"/>
  <c r="AJ499" i="12" s="1"/>
  <c r="AG499" i="12"/>
  <c r="AI499" i="12" s="1"/>
  <c r="W244" i="16"/>
  <c r="AA244" i="16" s="1"/>
  <c r="X244" i="16"/>
  <c r="X395" i="12"/>
  <c r="AB395" i="12" s="1"/>
  <c r="W395" i="12"/>
  <c r="AA395" i="12" s="1"/>
  <c r="W468" i="12"/>
  <c r="AA468" i="12" s="1"/>
  <c r="X468" i="12"/>
  <c r="AB468" i="12" s="1"/>
  <c r="AG200" i="16"/>
  <c r="AI200" i="16" s="1"/>
  <c r="AH200" i="16"/>
  <c r="AJ200" i="16" s="1"/>
  <c r="R35" i="15"/>
  <c r="Q35" i="15" s="1"/>
  <c r="AL15" i="14"/>
  <c r="AN15" i="14" s="1"/>
  <c r="AK15" i="14"/>
  <c r="AM15" i="14" s="1"/>
  <c r="W399" i="12"/>
  <c r="AA399" i="12" s="1"/>
  <c r="X399" i="12"/>
  <c r="AB399" i="12" s="1"/>
  <c r="U381" i="12"/>
  <c r="Y381" i="12" s="1"/>
  <c r="V381" i="12"/>
  <c r="AH247" i="16"/>
  <c r="AJ247" i="16" s="1"/>
  <c r="AG247" i="16"/>
  <c r="AI247" i="16" s="1"/>
  <c r="W183" i="12"/>
  <c r="AA183" i="12" s="1"/>
  <c r="X183" i="12"/>
  <c r="T85" i="16"/>
  <c r="AD85" i="16" s="1"/>
  <c r="S85" i="16"/>
  <c r="AC85" i="16" s="1"/>
  <c r="AG93" i="16"/>
  <c r="AH93" i="16"/>
  <c r="AJ93" i="16" s="1"/>
  <c r="AK101" i="12"/>
  <c r="AM101" i="12" s="1"/>
  <c r="AL101" i="12"/>
  <c r="AN101" i="12" s="1"/>
  <c r="T427" i="12"/>
  <c r="AD427" i="12" s="1"/>
  <c r="S427" i="12"/>
  <c r="AC427" i="12" s="1"/>
  <c r="AK101" i="15"/>
  <c r="AM101" i="15" s="1"/>
  <c r="AL101" i="15"/>
  <c r="AN101" i="15" s="1"/>
  <c r="S113" i="16"/>
  <c r="T113" i="16"/>
  <c r="AD113" i="16" s="1"/>
  <c r="AH23" i="15"/>
  <c r="AJ23" i="15" s="1"/>
  <c r="AG23" i="15"/>
  <c r="AH168" i="16"/>
  <c r="AJ168" i="16" s="1"/>
  <c r="AG168" i="16"/>
  <c r="AI168" i="16" s="1"/>
  <c r="T66" i="15"/>
  <c r="AD66" i="15" s="1"/>
  <c r="S66" i="15"/>
  <c r="AC66" i="15" s="1"/>
  <c r="R50" i="15"/>
  <c r="AH73" i="12"/>
  <c r="AJ73" i="12" s="1"/>
  <c r="AG73" i="12"/>
  <c r="U234" i="16"/>
  <c r="Y234" i="16" s="1"/>
  <c r="V234" i="16"/>
  <c r="Z234" i="16" s="1"/>
  <c r="AK397" i="12"/>
  <c r="AM397" i="12" s="1"/>
  <c r="AL397" i="12"/>
  <c r="AN397" i="12" s="1"/>
  <c r="AK146" i="16"/>
  <c r="AM146" i="16" s="1"/>
  <c r="AL146" i="16"/>
  <c r="R188" i="12"/>
  <c r="S67" i="15"/>
  <c r="AC67" i="15" s="1"/>
  <c r="T67" i="15"/>
  <c r="AD67" i="15" s="1"/>
  <c r="AK180" i="12"/>
  <c r="AM180" i="12" s="1"/>
  <c r="AL180" i="12"/>
  <c r="AN180" i="12" s="1"/>
  <c r="AK90" i="15"/>
  <c r="AM90" i="15" s="1"/>
  <c r="AL90" i="15"/>
  <c r="AN90" i="15" s="1"/>
  <c r="R307" i="12"/>
  <c r="AF307" i="12" s="1"/>
  <c r="S151" i="16"/>
  <c r="T151" i="16"/>
  <c r="AD151" i="16" s="1"/>
  <c r="V424" i="12"/>
  <c r="U424" i="12"/>
  <c r="Y424" i="12" s="1"/>
  <c r="AK145" i="12"/>
  <c r="AM145" i="12" s="1"/>
  <c r="AL145" i="12"/>
  <c r="AN145" i="12" s="1"/>
  <c r="AK273" i="12"/>
  <c r="AM273" i="12" s="1"/>
  <c r="AL273" i="12"/>
  <c r="AN273" i="12" s="1"/>
  <c r="AK437" i="12"/>
  <c r="AM437" i="12" s="1"/>
  <c r="AL437" i="12"/>
  <c r="AN437" i="12" s="1"/>
  <c r="R99" i="16"/>
  <c r="AF99" i="16" s="1"/>
  <c r="U98" i="16"/>
  <c r="Y98" i="16" s="1"/>
  <c r="V98" i="16"/>
  <c r="Z98" i="16" s="1"/>
  <c r="R213" i="12"/>
  <c r="AF213" i="12" s="1"/>
  <c r="R42" i="16"/>
  <c r="AF42" i="16" s="1"/>
  <c r="V373" i="12"/>
  <c r="U373" i="12"/>
  <c r="Y373" i="12" s="1"/>
  <c r="U109" i="16"/>
  <c r="Y109" i="16" s="1"/>
  <c r="V109" i="16"/>
  <c r="R246" i="16"/>
  <c r="U63" i="12"/>
  <c r="Y63" i="12" s="1"/>
  <c r="V63" i="12"/>
  <c r="R317" i="12"/>
  <c r="R85" i="12"/>
  <c r="AK136" i="12"/>
  <c r="AM136" i="12" s="1"/>
  <c r="AL136" i="12"/>
  <c r="AH43" i="15"/>
  <c r="AJ43" i="15" s="1"/>
  <c r="AG43" i="15"/>
  <c r="AK33" i="14"/>
  <c r="AM33" i="14" s="1"/>
  <c r="AL33" i="14"/>
  <c r="AN33" i="14" s="1"/>
  <c r="X104" i="16"/>
  <c r="AB104" i="16" s="1"/>
  <c r="W104" i="16"/>
  <c r="AA104" i="16" s="1"/>
  <c r="W72" i="15"/>
  <c r="AA72" i="15" s="1"/>
  <c r="X72" i="15"/>
  <c r="AB72" i="15" s="1"/>
  <c r="AG280" i="12"/>
  <c r="AI280" i="12" s="1"/>
  <c r="AH280" i="12"/>
  <c r="AJ280" i="12" s="1"/>
  <c r="U150" i="16"/>
  <c r="Y150" i="16" s="1"/>
  <c r="V150" i="16"/>
  <c r="Z150" i="16" s="1"/>
  <c r="AL71" i="16"/>
  <c r="AN71" i="16" s="1"/>
  <c r="AK71" i="16"/>
  <c r="AM71" i="16" s="1"/>
  <c r="U117" i="16"/>
  <c r="Y117" i="16" s="1"/>
  <c r="V117" i="16"/>
  <c r="X78" i="15"/>
  <c r="W78" i="15"/>
  <c r="AA78" i="15" s="1"/>
  <c r="AG178" i="16"/>
  <c r="AH178" i="16"/>
  <c r="AJ178" i="16" s="1"/>
  <c r="X78" i="16"/>
  <c r="AB78" i="16" s="1"/>
  <c r="W78" i="16"/>
  <c r="AA78" i="16" s="1"/>
  <c r="W98" i="16"/>
  <c r="AA98" i="16" s="1"/>
  <c r="X98" i="16"/>
  <c r="AB98" i="16" s="1"/>
  <c r="AK55" i="16"/>
  <c r="AM55" i="16" s="1"/>
  <c r="AL55" i="16"/>
  <c r="AN55" i="16" s="1"/>
  <c r="R174" i="16"/>
  <c r="AF174" i="16" s="1"/>
  <c r="V63" i="16"/>
  <c r="U63" i="16"/>
  <c r="Y63" i="16" s="1"/>
  <c r="R458" i="12"/>
  <c r="Q458" i="12" s="1"/>
  <c r="AE458" i="12" s="1"/>
  <c r="U8" i="14"/>
  <c r="Y8" i="14" s="1"/>
  <c r="V8" i="14"/>
  <c r="AL501" i="12"/>
  <c r="AK501" i="12"/>
  <c r="AM501" i="12" s="1"/>
  <c r="AG153" i="16"/>
  <c r="AI153" i="16" s="1"/>
  <c r="AH153" i="16"/>
  <c r="AJ153" i="16" s="1"/>
  <c r="R199" i="12"/>
  <c r="Q199" i="12" s="1"/>
  <c r="AE199" i="12" s="1"/>
  <c r="S238" i="16"/>
  <c r="T238" i="16"/>
  <c r="AD238" i="16" s="1"/>
  <c r="S94" i="12"/>
  <c r="AC94" i="12" s="1"/>
  <c r="T94" i="12"/>
  <c r="AD94" i="12" s="1"/>
  <c r="X66" i="16"/>
  <c r="W66" i="16"/>
  <c r="AA66" i="16" s="1"/>
  <c r="AK222" i="12"/>
  <c r="AM222" i="12" s="1"/>
  <c r="AL222" i="12"/>
  <c r="AN222" i="12" s="1"/>
  <c r="AG80" i="12"/>
  <c r="AI80" i="12" s="1"/>
  <c r="AH80" i="12"/>
  <c r="AJ80" i="12" s="1"/>
  <c r="U391" i="12"/>
  <c r="Y391" i="12" s="1"/>
  <c r="V391" i="12"/>
  <c r="U225" i="16"/>
  <c r="Y225" i="16" s="1"/>
  <c r="V225" i="16"/>
  <c r="V238" i="16"/>
  <c r="U238" i="16"/>
  <c r="Y238" i="16" s="1"/>
  <c r="R445" i="12"/>
  <c r="T15" i="15"/>
  <c r="AD15" i="15" s="1"/>
  <c r="S15" i="15"/>
  <c r="AC15" i="15" s="1"/>
  <c r="AH135" i="16"/>
  <c r="AJ135" i="16" s="1"/>
  <c r="AG135" i="16"/>
  <c r="AI135" i="16" s="1"/>
  <c r="U29" i="13"/>
  <c r="Y29" i="13" s="1"/>
  <c r="V29" i="13"/>
  <c r="W60" i="12"/>
  <c r="AA60" i="12" s="1"/>
  <c r="X60" i="12"/>
  <c r="AB60" i="12" s="1"/>
  <c r="S94" i="15"/>
  <c r="AC94" i="15" s="1"/>
  <c r="T94" i="15"/>
  <c r="AD94" i="15" s="1"/>
  <c r="R203" i="16"/>
  <c r="Q203" i="16" s="1"/>
  <c r="AE203" i="16" s="1"/>
  <c r="AG316" i="12"/>
  <c r="AH316" i="12"/>
  <c r="AJ316" i="12" s="1"/>
  <c r="AL128" i="12"/>
  <c r="AN128" i="12" s="1"/>
  <c r="AK128" i="12"/>
  <c r="AM128" i="12" s="1"/>
  <c r="AH20" i="12"/>
  <c r="AJ20" i="12" s="1"/>
  <c r="AG20" i="12"/>
  <c r="AH109" i="16"/>
  <c r="AJ109" i="16" s="1"/>
  <c r="AG109" i="16"/>
  <c r="AI109" i="16" s="1"/>
  <c r="AK229" i="16"/>
  <c r="AM229" i="16" s="1"/>
  <c r="AL229" i="16"/>
  <c r="AN229" i="16" s="1"/>
  <c r="V46" i="14"/>
  <c r="Z46" i="14" s="1"/>
  <c r="U46" i="14"/>
  <c r="Y46" i="14" s="1"/>
  <c r="X19" i="16"/>
  <c r="AB19" i="16" s="1"/>
  <c r="W19" i="16"/>
  <c r="AA19" i="16" s="1"/>
  <c r="T142" i="12"/>
  <c r="AD142" i="12" s="1"/>
  <c r="S142" i="12"/>
  <c r="R416" i="12"/>
  <c r="AF416" i="12" s="1"/>
  <c r="AG321" i="12"/>
  <c r="AI321" i="12" s="1"/>
  <c r="AH321" i="12"/>
  <c r="AJ321" i="12" s="1"/>
  <c r="V91" i="16"/>
  <c r="Z91" i="16" s="1"/>
  <c r="U91" i="16"/>
  <c r="Y91" i="16" s="1"/>
  <c r="T7" i="14"/>
  <c r="AD7" i="14" s="1"/>
  <c r="S7" i="14"/>
  <c r="S115" i="12"/>
  <c r="AC115" i="12" s="1"/>
  <c r="T115" i="12"/>
  <c r="AD115" i="12" s="1"/>
  <c r="R110" i="16"/>
  <c r="AF110" i="16" s="1"/>
  <c r="V37" i="16"/>
  <c r="Z37" i="16" s="1"/>
  <c r="U37" i="16"/>
  <c r="Y37" i="16" s="1"/>
  <c r="AG58" i="12"/>
  <c r="AI58" i="12" s="1"/>
  <c r="AH58" i="12"/>
  <c r="AJ58" i="12" s="1"/>
  <c r="S77" i="15"/>
  <c r="T77" i="15"/>
  <c r="AD77" i="15" s="1"/>
  <c r="AK99" i="16"/>
  <c r="AM99" i="16" s="1"/>
  <c r="AL99" i="16"/>
  <c r="AG69" i="16"/>
  <c r="AH69" i="16"/>
  <c r="AJ69" i="16" s="1"/>
  <c r="T25" i="13"/>
  <c r="AD25" i="13" s="1"/>
  <c r="S25" i="13"/>
  <c r="AC25" i="13" s="1"/>
  <c r="R64" i="16"/>
  <c r="AF64" i="16" s="1"/>
  <c r="AL61" i="16"/>
  <c r="AN61" i="16" s="1"/>
  <c r="AK61" i="16"/>
  <c r="AM61" i="16" s="1"/>
  <c r="R331" i="12"/>
  <c r="T61" i="16"/>
  <c r="AD61" i="16" s="1"/>
  <c r="S61" i="16"/>
  <c r="AC61" i="16" s="1"/>
  <c r="U105" i="12"/>
  <c r="Y105" i="12" s="1"/>
  <c r="V105" i="12"/>
  <c r="Z105" i="12" s="1"/>
  <c r="AG151" i="16"/>
  <c r="AH151" i="16"/>
  <c r="AJ151" i="16" s="1"/>
  <c r="U36" i="12"/>
  <c r="Y36" i="12" s="1"/>
  <c r="V36" i="12"/>
  <c r="Z36" i="12" s="1"/>
  <c r="AL145" i="16"/>
  <c r="AK145" i="16"/>
  <c r="AM145" i="16" s="1"/>
  <c r="R99" i="12"/>
  <c r="AL31" i="16"/>
  <c r="AN31" i="16" s="1"/>
  <c r="AK31" i="16"/>
  <c r="AM31" i="16" s="1"/>
  <c r="R105" i="15"/>
  <c r="AF105" i="15" s="1"/>
  <c r="U502" i="12"/>
  <c r="Y502" i="12" s="1"/>
  <c r="V502" i="12"/>
  <c r="Z502" i="12" s="1"/>
  <c r="S411" i="12"/>
  <c r="AC411" i="12" s="1"/>
  <c r="T411" i="12"/>
  <c r="AD411" i="12" s="1"/>
  <c r="X101" i="12"/>
  <c r="W101" i="12"/>
  <c r="AA101" i="12" s="1"/>
  <c r="R387" i="12"/>
  <c r="AF387" i="12" s="1"/>
  <c r="W192" i="16"/>
  <c r="AA192" i="16" s="1"/>
  <c r="X192" i="16"/>
  <c r="AB192" i="16" s="1"/>
  <c r="R49" i="16"/>
  <c r="Q49" i="16" s="1"/>
  <c r="AE49" i="16" s="1"/>
  <c r="AL107" i="12"/>
  <c r="AN107" i="12" s="1"/>
  <c r="AK107" i="12"/>
  <c r="AM107" i="12" s="1"/>
  <c r="S121" i="16"/>
  <c r="AC121" i="16" s="1"/>
  <c r="T121" i="16"/>
  <c r="AD121" i="16" s="1"/>
  <c r="W46" i="14"/>
  <c r="AA46" i="14" s="1"/>
  <c r="X46" i="14"/>
  <c r="AB46" i="14" s="1"/>
  <c r="AK132" i="12"/>
  <c r="AM132" i="12" s="1"/>
  <c r="AL132" i="12"/>
  <c r="AN132" i="12" s="1"/>
  <c r="T192" i="12"/>
  <c r="AD192" i="12" s="1"/>
  <c r="S192" i="12"/>
  <c r="AL366" i="12"/>
  <c r="AN366" i="12" s="1"/>
  <c r="AK366" i="12"/>
  <c r="AM366" i="12" s="1"/>
  <c r="R222" i="12"/>
  <c r="Q222" i="12" s="1"/>
  <c r="AE222" i="12" s="1"/>
  <c r="U49" i="12"/>
  <c r="Y49" i="12" s="1"/>
  <c r="V49" i="12"/>
  <c r="T128" i="16"/>
  <c r="AD128" i="16" s="1"/>
  <c r="S128" i="16"/>
  <c r="AC128" i="16" s="1"/>
  <c r="S138" i="16"/>
  <c r="T138" i="16"/>
  <c r="AD138" i="16" s="1"/>
  <c r="AH305" i="12"/>
  <c r="AJ305" i="12" s="1"/>
  <c r="AG305" i="12"/>
  <c r="AL78" i="16"/>
  <c r="AN78" i="16" s="1"/>
  <c r="AK78" i="16"/>
  <c r="AM78" i="16" s="1"/>
  <c r="R338" i="12"/>
  <c r="AF338" i="12" s="1"/>
  <c r="T184" i="16"/>
  <c r="AD184" i="16" s="1"/>
  <c r="S184" i="16"/>
  <c r="AC184" i="16" s="1"/>
  <c r="W380" i="12"/>
  <c r="AA380" i="12" s="1"/>
  <c r="X380" i="12"/>
  <c r="AB380" i="12" s="1"/>
  <c r="R466" i="12"/>
  <c r="AF466" i="12" s="1"/>
  <c r="U78" i="16"/>
  <c r="Y78" i="16" s="1"/>
  <c r="V78" i="16"/>
  <c r="Z78" i="16" s="1"/>
  <c r="W62" i="16"/>
  <c r="AA62" i="16" s="1"/>
  <c r="X62" i="16"/>
  <c r="AB62" i="16" s="1"/>
  <c r="S204" i="12"/>
  <c r="AC204" i="12" s="1"/>
  <c r="T204" i="12"/>
  <c r="AD204" i="12" s="1"/>
  <c r="V129" i="16"/>
  <c r="Z129" i="16" s="1"/>
  <c r="U129" i="16"/>
  <c r="Y129" i="16" s="1"/>
  <c r="AG214" i="12"/>
  <c r="AI214" i="12" s="1"/>
  <c r="AH214" i="12"/>
  <c r="AJ214" i="12" s="1"/>
  <c r="R131" i="16"/>
  <c r="AF131" i="16" s="1"/>
  <c r="S454" i="12"/>
  <c r="AC454" i="12" s="1"/>
  <c r="T454" i="12"/>
  <c r="AD454" i="12" s="1"/>
  <c r="AG314" i="12"/>
  <c r="AI314" i="12" s="1"/>
  <c r="AH314" i="12"/>
  <c r="AJ314" i="12" s="1"/>
  <c r="X22" i="16"/>
  <c r="AB22" i="16" s="1"/>
  <c r="W22" i="16"/>
  <c r="AA22" i="16" s="1"/>
  <c r="R58" i="16"/>
  <c r="AH188" i="16"/>
  <c r="AJ188" i="16" s="1"/>
  <c r="AG188" i="16"/>
  <c r="R105" i="16"/>
  <c r="Q105" i="16" s="1"/>
  <c r="X212" i="16"/>
  <c r="AB212" i="16" s="1"/>
  <c r="W212" i="16"/>
  <c r="AA212" i="16" s="1"/>
  <c r="R7" i="12"/>
  <c r="Q7" i="12" s="1"/>
  <c r="AE7" i="12" s="1"/>
  <c r="X22" i="13"/>
  <c r="AB22" i="13" s="1"/>
  <c r="W22" i="13"/>
  <c r="AA22" i="13" s="1"/>
  <c r="AH36" i="15"/>
  <c r="AJ36" i="15" s="1"/>
  <c r="AG36" i="15"/>
  <c r="AH95" i="15"/>
  <c r="AJ95" i="15" s="1"/>
  <c r="AG95" i="15"/>
  <c r="AI95" i="15" s="1"/>
  <c r="S35" i="14"/>
  <c r="AC35" i="14" s="1"/>
  <c r="T35" i="14"/>
  <c r="AD35" i="14" s="1"/>
  <c r="R252" i="12"/>
  <c r="AF252" i="12" s="1"/>
  <c r="AG131" i="16"/>
  <c r="AH131" i="16"/>
  <c r="AJ131" i="16" s="1"/>
  <c r="V51" i="16"/>
  <c r="Z51" i="16" s="1"/>
  <c r="U51" i="16"/>
  <c r="Y51" i="16" s="1"/>
  <c r="AG18" i="15"/>
  <c r="AH18" i="15"/>
  <c r="AJ18" i="15" s="1"/>
  <c r="AL215" i="12"/>
  <c r="AN215" i="12" s="1"/>
  <c r="AK215" i="12"/>
  <c r="AM215" i="12" s="1"/>
  <c r="S65" i="16"/>
  <c r="AC65" i="16" s="1"/>
  <c r="T65" i="16"/>
  <c r="AD65" i="16" s="1"/>
  <c r="U72" i="15"/>
  <c r="Y72" i="15" s="1"/>
  <c r="V72" i="15"/>
  <c r="U20" i="12"/>
  <c r="Y20" i="12" s="1"/>
  <c r="V20" i="12"/>
  <c r="AL116" i="12"/>
  <c r="AN116" i="12" s="1"/>
  <c r="AK116" i="12"/>
  <c r="AM116" i="12" s="1"/>
  <c r="R102" i="16"/>
  <c r="Q102" i="16" s="1"/>
  <c r="R484" i="12"/>
  <c r="T37" i="14"/>
  <c r="AD37" i="14" s="1"/>
  <c r="S37" i="14"/>
  <c r="AC37" i="14" s="1"/>
  <c r="S93" i="16"/>
  <c r="T93" i="16"/>
  <c r="AD93" i="16" s="1"/>
  <c r="AK161" i="16"/>
  <c r="AM161" i="16" s="1"/>
  <c r="AL161" i="16"/>
  <c r="AN161" i="16" s="1"/>
  <c r="AG7" i="3"/>
  <c r="AI7" i="3" s="1"/>
  <c r="AH7" i="3"/>
  <c r="AJ7" i="3" s="1"/>
  <c r="T21" i="14"/>
  <c r="AD21" i="14" s="1"/>
  <c r="S21" i="14"/>
  <c r="V71" i="12"/>
  <c r="U71" i="12"/>
  <c r="Y71" i="12" s="1"/>
  <c r="AK371" i="12"/>
  <c r="AM371" i="12" s="1"/>
  <c r="AL371" i="12"/>
  <c r="AN371" i="12" s="1"/>
  <c r="U290" i="12"/>
  <c r="Y290" i="12" s="1"/>
  <c r="V290" i="12"/>
  <c r="T10" i="13"/>
  <c r="AD10" i="13" s="1"/>
  <c r="S10" i="13"/>
  <c r="AC10" i="13" s="1"/>
  <c r="S152" i="16"/>
  <c r="AC152" i="16" s="1"/>
  <c r="T152" i="16"/>
  <c r="AD152" i="16" s="1"/>
  <c r="AK119" i="16"/>
  <c r="AM119" i="16" s="1"/>
  <c r="AL119" i="16"/>
  <c r="AN119" i="16" s="1"/>
  <c r="V287" i="12"/>
  <c r="Z287" i="12" s="1"/>
  <c r="U287" i="12"/>
  <c r="Y287" i="12" s="1"/>
  <c r="U329" i="12"/>
  <c r="Y329" i="12" s="1"/>
  <c r="V329" i="12"/>
  <c r="X491" i="12"/>
  <c r="AB491" i="12" s="1"/>
  <c r="W491" i="12"/>
  <c r="AA491" i="12" s="1"/>
  <c r="T93" i="12"/>
  <c r="AD93" i="12" s="1"/>
  <c r="S93" i="12"/>
  <c r="R23" i="16"/>
  <c r="AH10" i="15"/>
  <c r="AJ10" i="15" s="1"/>
  <c r="AG10" i="15"/>
  <c r="AI10" i="15" s="1"/>
  <c r="R59" i="16"/>
  <c r="AL194" i="16"/>
  <c r="AN194" i="16" s="1"/>
  <c r="AK194" i="16"/>
  <c r="AM194" i="16" s="1"/>
  <c r="V24" i="13"/>
  <c r="Z24" i="13" s="1"/>
  <c r="U24" i="13"/>
  <c r="Y24" i="13" s="1"/>
  <c r="T241" i="16"/>
  <c r="AD241" i="16" s="1"/>
  <c r="S241" i="16"/>
  <c r="AH102" i="16"/>
  <c r="AJ102" i="16" s="1"/>
  <c r="AG102" i="16"/>
  <c r="AI102" i="16" s="1"/>
  <c r="X132" i="16"/>
  <c r="AB132" i="16" s="1"/>
  <c r="W132" i="16"/>
  <c r="AA132" i="16" s="1"/>
  <c r="AG53" i="16"/>
  <c r="AI53" i="16" s="1"/>
  <c r="AH53" i="16"/>
  <c r="AJ53" i="16" s="1"/>
  <c r="AL51" i="16"/>
  <c r="AK51" i="16"/>
  <c r="AM51" i="16" s="1"/>
  <c r="AL236" i="12"/>
  <c r="AN236" i="12" s="1"/>
  <c r="AK236" i="12"/>
  <c r="AM236" i="12" s="1"/>
  <c r="U21" i="14"/>
  <c r="Y21" i="14" s="1"/>
  <c r="V21" i="14"/>
  <c r="S14" i="13"/>
  <c r="AC14" i="13" s="1"/>
  <c r="T14" i="13"/>
  <c r="AD14" i="13" s="1"/>
  <c r="X15" i="14"/>
  <c r="AB15" i="14" s="1"/>
  <c r="W15" i="14"/>
  <c r="AA15" i="14" s="1"/>
  <c r="X223" i="16"/>
  <c r="W223" i="16"/>
  <c r="AA223" i="16" s="1"/>
  <c r="U28" i="15"/>
  <c r="Y28" i="15" s="1"/>
  <c r="V28" i="15"/>
  <c r="S138" i="12"/>
  <c r="AC138" i="12" s="1"/>
  <c r="T138" i="12"/>
  <c r="AD138" i="12" s="1"/>
  <c r="T442" i="12"/>
  <c r="AD442" i="12" s="1"/>
  <c r="S442" i="12"/>
  <c r="AC442" i="12" s="1"/>
  <c r="R98" i="15"/>
  <c r="AL80" i="16"/>
  <c r="AK80" i="16"/>
  <c r="AM80" i="16" s="1"/>
  <c r="X220" i="16"/>
  <c r="AB220" i="16" s="1"/>
  <c r="W220" i="16"/>
  <c r="AA220" i="16" s="1"/>
  <c r="S26" i="16"/>
  <c r="T26" i="16"/>
  <c r="AD26" i="16" s="1"/>
  <c r="R72" i="16"/>
  <c r="Q72" i="16" s="1"/>
  <c r="AE72" i="16" s="1"/>
  <c r="T170" i="12"/>
  <c r="AD170" i="12" s="1"/>
  <c r="S170" i="12"/>
  <c r="AC170" i="12" s="1"/>
  <c r="S245" i="16"/>
  <c r="AC245" i="16" s="1"/>
  <c r="T245" i="16"/>
  <c r="AD245" i="16" s="1"/>
  <c r="AL166" i="16"/>
  <c r="AN166" i="16" s="1"/>
  <c r="AK166" i="16"/>
  <c r="AM166" i="16" s="1"/>
  <c r="R142" i="12"/>
  <c r="AG184" i="12"/>
  <c r="AH184" i="12"/>
  <c r="AJ184" i="12" s="1"/>
  <c r="S102" i="12"/>
  <c r="T102" i="12"/>
  <c r="AD102" i="12" s="1"/>
  <c r="AG483" i="12"/>
  <c r="AH483" i="12"/>
  <c r="AJ483" i="12" s="1"/>
  <c r="AK23" i="14"/>
  <c r="AM23" i="14" s="1"/>
  <c r="AL23" i="14"/>
  <c r="AH13" i="15"/>
  <c r="AJ13" i="15" s="1"/>
  <c r="AG13" i="15"/>
  <c r="AL134" i="16"/>
  <c r="AN134" i="16" s="1"/>
  <c r="AK134" i="16"/>
  <c r="AM134" i="16" s="1"/>
  <c r="AK135" i="12"/>
  <c r="AM135" i="12" s="1"/>
  <c r="AL135" i="12"/>
  <c r="AN135" i="12" s="1"/>
  <c r="AK370" i="12"/>
  <c r="AM370" i="12" s="1"/>
  <c r="AL370" i="12"/>
  <c r="AN370" i="12" s="1"/>
  <c r="W249" i="12"/>
  <c r="AA249" i="12" s="1"/>
  <c r="X249" i="12"/>
  <c r="AB249" i="12" s="1"/>
  <c r="T303" i="12"/>
  <c r="AD303" i="12" s="1"/>
  <c r="S303" i="12"/>
  <c r="AC303" i="12" s="1"/>
  <c r="AL57" i="16"/>
  <c r="AN57" i="16" s="1"/>
  <c r="AK57" i="16"/>
  <c r="AM57" i="16" s="1"/>
  <c r="V207" i="12"/>
  <c r="Z207" i="12" s="1"/>
  <c r="U207" i="12"/>
  <c r="Y207" i="12" s="1"/>
  <c r="W428" i="12"/>
  <c r="AA428" i="12" s="1"/>
  <c r="X428" i="12"/>
  <c r="AB428" i="12" s="1"/>
  <c r="U466" i="12"/>
  <c r="Y466" i="12" s="1"/>
  <c r="V466" i="12"/>
  <c r="W26" i="14"/>
  <c r="AA26" i="14" s="1"/>
  <c r="X26" i="14"/>
  <c r="AB26" i="14" s="1"/>
  <c r="AG59" i="15"/>
  <c r="AH59" i="15"/>
  <c r="AJ59" i="15" s="1"/>
  <c r="T69" i="15"/>
  <c r="AD69" i="15" s="1"/>
  <c r="S69" i="15"/>
  <c r="AC69" i="15" s="1"/>
  <c r="V44" i="16"/>
  <c r="Z44" i="16" s="1"/>
  <c r="U44" i="16"/>
  <c r="Y44" i="16" s="1"/>
  <c r="AK10" i="13"/>
  <c r="AM10" i="13" s="1"/>
  <c r="AL10" i="13"/>
  <c r="AN10" i="13" s="1"/>
  <c r="W83" i="16"/>
  <c r="AA83" i="16" s="1"/>
  <c r="X83" i="16"/>
  <c r="AB83" i="16" s="1"/>
  <c r="AH37" i="12"/>
  <c r="AJ37" i="12" s="1"/>
  <c r="AG37" i="12"/>
  <c r="AI37" i="12" s="1"/>
  <c r="V75" i="16"/>
  <c r="U75" i="16"/>
  <c r="Y75" i="16" s="1"/>
  <c r="R56" i="16"/>
  <c r="AF56" i="16" s="1"/>
  <c r="S124" i="12"/>
  <c r="AC124" i="12" s="1"/>
  <c r="T124" i="12"/>
  <c r="AD124" i="12" s="1"/>
  <c r="T31" i="12"/>
  <c r="AD31" i="12" s="1"/>
  <c r="S31" i="12"/>
  <c r="AC31" i="12" s="1"/>
  <c r="AL34" i="16"/>
  <c r="AN34" i="16" s="1"/>
  <c r="AK34" i="16"/>
  <c r="AM34" i="16" s="1"/>
  <c r="S78" i="16"/>
  <c r="AC78" i="16" s="1"/>
  <c r="T78" i="16"/>
  <c r="AD78" i="16" s="1"/>
  <c r="AG197" i="12"/>
  <c r="AH197" i="12"/>
  <c r="AJ197" i="12" s="1"/>
  <c r="W37" i="12"/>
  <c r="AA37" i="12" s="1"/>
  <c r="X37" i="12"/>
  <c r="V30" i="13"/>
  <c r="Z30" i="13" s="1"/>
  <c r="U30" i="13"/>
  <c r="Y30" i="13" s="1"/>
  <c r="X34" i="16"/>
  <c r="AB34" i="16" s="1"/>
  <c r="W34" i="16"/>
  <c r="AA34" i="16" s="1"/>
  <c r="R239" i="12"/>
  <c r="AF239" i="12" s="1"/>
  <c r="T30" i="14"/>
  <c r="AD30" i="14" s="1"/>
  <c r="S30" i="14"/>
  <c r="AC30" i="14" s="1"/>
  <c r="R417" i="12"/>
  <c r="AF417" i="12" s="1"/>
  <c r="X241" i="16"/>
  <c r="AB241" i="16" s="1"/>
  <c r="W241" i="16"/>
  <c r="AA241" i="16" s="1"/>
  <c r="T14" i="15"/>
  <c r="AD14" i="15" s="1"/>
  <c r="S14" i="15"/>
  <c r="AC14" i="15" s="1"/>
  <c r="AG124" i="16"/>
  <c r="AH124" i="16"/>
  <c r="AJ124" i="16" s="1"/>
  <c r="X55" i="16"/>
  <c r="W55" i="16"/>
  <c r="AA55" i="16" s="1"/>
  <c r="X169" i="16"/>
  <c r="W169" i="16"/>
  <c r="AA169" i="16" s="1"/>
  <c r="V74" i="16"/>
  <c r="Z74" i="16" s="1"/>
  <c r="U74" i="16"/>
  <c r="Y74" i="16" s="1"/>
  <c r="R80" i="16"/>
  <c r="AF80" i="16" s="1"/>
  <c r="U120" i="12"/>
  <c r="Y120" i="12" s="1"/>
  <c r="V120" i="12"/>
  <c r="Z120" i="12" s="1"/>
  <c r="AH93" i="12"/>
  <c r="AJ93" i="12" s="1"/>
  <c r="AG93" i="12"/>
  <c r="AI93" i="12" s="1"/>
  <c r="AL448" i="12"/>
  <c r="AK448" i="12"/>
  <c r="AM448" i="12" s="1"/>
  <c r="AG79" i="16"/>
  <c r="AI79" i="16" s="1"/>
  <c r="AH79" i="16"/>
  <c r="AJ79" i="16" s="1"/>
  <c r="W77" i="16"/>
  <c r="AA77" i="16" s="1"/>
  <c r="X77" i="16"/>
  <c r="AB77" i="16" s="1"/>
  <c r="AG28" i="16"/>
  <c r="AI28" i="16" s="1"/>
  <c r="AH28" i="16"/>
  <c r="AJ28" i="16" s="1"/>
  <c r="S350" i="12"/>
  <c r="T350" i="12"/>
  <c r="AD350" i="12" s="1"/>
  <c r="X390" i="12"/>
  <c r="W390" i="12"/>
  <c r="AA390" i="12" s="1"/>
  <c r="AH146" i="12"/>
  <c r="AJ146" i="12" s="1"/>
  <c r="AG146" i="12"/>
  <c r="AI146" i="12" s="1"/>
  <c r="X29" i="15"/>
  <c r="W29" i="15"/>
  <c r="AA29" i="15" s="1"/>
  <c r="R145" i="16"/>
  <c r="Q145" i="16" s="1"/>
  <c r="AE145" i="16" s="1"/>
  <c r="W421" i="12"/>
  <c r="AA421" i="12" s="1"/>
  <c r="X421" i="12"/>
  <c r="AK314" i="12"/>
  <c r="AM314" i="12" s="1"/>
  <c r="AL314" i="12"/>
  <c r="AN314" i="12" s="1"/>
  <c r="V38" i="16"/>
  <c r="Z38" i="16" s="1"/>
  <c r="U38" i="16"/>
  <c r="Y38" i="16" s="1"/>
  <c r="U147" i="16"/>
  <c r="Y147" i="16" s="1"/>
  <c r="V147" i="16"/>
  <c r="Z147" i="16" s="1"/>
  <c r="AL237" i="16"/>
  <c r="AN237" i="16" s="1"/>
  <c r="AK237" i="16"/>
  <c r="AM237" i="16" s="1"/>
  <c r="AL219" i="16"/>
  <c r="AN219" i="16" s="1"/>
  <c r="AK219" i="16"/>
  <c r="AM219" i="16" s="1"/>
  <c r="S207" i="16"/>
  <c r="T207" i="16"/>
  <c r="AD207" i="16" s="1"/>
  <c r="AL155" i="16"/>
  <c r="AN155" i="16" s="1"/>
  <c r="AK155" i="16"/>
  <c r="AM155" i="16" s="1"/>
  <c r="AK162" i="16"/>
  <c r="AM162" i="16" s="1"/>
  <c r="AL162" i="16"/>
  <c r="AN162" i="16" s="1"/>
  <c r="AK220" i="16"/>
  <c r="AM220" i="16" s="1"/>
  <c r="AL220" i="16"/>
  <c r="AN220" i="16" s="1"/>
  <c r="U113" i="12"/>
  <c r="Y113" i="12" s="1"/>
  <c r="V113" i="12"/>
  <c r="Z113" i="12" s="1"/>
  <c r="U257" i="12"/>
  <c r="Y257" i="12" s="1"/>
  <c r="V257" i="12"/>
  <c r="U189" i="16"/>
  <c r="Y189" i="16" s="1"/>
  <c r="V189" i="16"/>
  <c r="Z189" i="16" s="1"/>
  <c r="AH428" i="12"/>
  <c r="AJ428" i="12" s="1"/>
  <c r="AG428" i="12"/>
  <c r="R427" i="12"/>
  <c r="R87" i="15"/>
  <c r="U357" i="12"/>
  <c r="Y357" i="12" s="1"/>
  <c r="V357" i="12"/>
  <c r="Z357" i="12" s="1"/>
  <c r="T132" i="12"/>
  <c r="AD132" i="12" s="1"/>
  <c r="S132" i="12"/>
  <c r="AC132" i="12" s="1"/>
  <c r="AL405" i="12"/>
  <c r="AN405" i="12" s="1"/>
  <c r="AK405" i="12"/>
  <c r="AM405" i="12" s="1"/>
  <c r="W43" i="14"/>
  <c r="AA43" i="14" s="1"/>
  <c r="X43" i="14"/>
  <c r="R37" i="14"/>
  <c r="AG9" i="15"/>
  <c r="AI20" i="15" s="1"/>
  <c r="AH9" i="15"/>
  <c r="AJ9" i="15" s="1"/>
  <c r="R198" i="16"/>
  <c r="W314" i="12"/>
  <c r="AA314" i="12" s="1"/>
  <c r="X314" i="12"/>
  <c r="AB314" i="12" s="1"/>
  <c r="R167" i="16"/>
  <c r="V45" i="14"/>
  <c r="Z45" i="14" s="1"/>
  <c r="U45" i="14"/>
  <c r="Y45" i="14" s="1"/>
  <c r="S148" i="16"/>
  <c r="T148" i="16"/>
  <c r="AD148" i="16" s="1"/>
  <c r="AK124" i="16"/>
  <c r="AM124" i="16" s="1"/>
  <c r="AL124" i="16"/>
  <c r="V236" i="12"/>
  <c r="Z236" i="12" s="1"/>
  <c r="U236" i="12"/>
  <c r="Y236" i="12" s="1"/>
  <c r="AK171" i="16"/>
  <c r="AM171" i="16" s="1"/>
  <c r="AL171" i="16"/>
  <c r="AN171" i="16" s="1"/>
  <c r="X384" i="12"/>
  <c r="AB384" i="12" s="1"/>
  <c r="W384" i="12"/>
  <c r="AA384" i="12" s="1"/>
  <c r="X137" i="16"/>
  <c r="W137" i="16"/>
  <c r="AA137" i="16" s="1"/>
  <c r="R150" i="12"/>
  <c r="Q150" i="12" s="1"/>
  <c r="AE150" i="12" s="1"/>
  <c r="R106" i="16"/>
  <c r="AF106" i="16" s="1"/>
  <c r="U221" i="16"/>
  <c r="Y221" i="16" s="1"/>
  <c r="V221" i="16"/>
  <c r="AL10" i="14"/>
  <c r="AK10" i="14"/>
  <c r="AM10" i="14" s="1"/>
  <c r="R61" i="16"/>
  <c r="AF61" i="16" s="1"/>
  <c r="W152" i="16"/>
  <c r="AA152" i="16" s="1"/>
  <c r="X152" i="16"/>
  <c r="AB152" i="16" s="1"/>
  <c r="X413" i="12"/>
  <c r="AB413" i="12" s="1"/>
  <c r="W413" i="12"/>
  <c r="AA413" i="12" s="1"/>
  <c r="AL270" i="12"/>
  <c r="AN270" i="12" s="1"/>
  <c r="AK270" i="12"/>
  <c r="AM270" i="12" s="1"/>
  <c r="X97" i="12"/>
  <c r="AB97" i="12" s="1"/>
  <c r="W97" i="12"/>
  <c r="AA97" i="12" s="1"/>
  <c r="AH43" i="12"/>
  <c r="AJ43" i="12" s="1"/>
  <c r="AG43" i="12"/>
  <c r="T9" i="12"/>
  <c r="AD9" i="12" s="1"/>
  <c r="S9" i="12"/>
  <c r="AC9" i="12" s="1"/>
  <c r="V216" i="16"/>
  <c r="U216" i="16"/>
  <c r="Y216" i="16" s="1"/>
  <c r="AH114" i="12"/>
  <c r="AJ114" i="12" s="1"/>
  <c r="AG114" i="12"/>
  <c r="AG58" i="15"/>
  <c r="AH58" i="15"/>
  <c r="AJ58" i="15" s="1"/>
  <c r="V41" i="15"/>
  <c r="U41" i="15"/>
  <c r="Y41" i="15" s="1"/>
  <c r="W61" i="16"/>
  <c r="AA61" i="16" s="1"/>
  <c r="X61" i="16"/>
  <c r="T153" i="16"/>
  <c r="AD153" i="16" s="1"/>
  <c r="S153" i="16"/>
  <c r="AL76" i="12"/>
  <c r="AN76" i="12" s="1"/>
  <c r="AK76" i="12"/>
  <c r="AM76" i="12" s="1"/>
  <c r="T45" i="16"/>
  <c r="AD45" i="16" s="1"/>
  <c r="S45" i="16"/>
  <c r="AC45" i="16" s="1"/>
  <c r="AK53" i="16"/>
  <c r="AL53" i="16"/>
  <c r="AN53" i="16" s="1"/>
  <c r="AH154" i="12"/>
  <c r="AJ154" i="12" s="1"/>
  <c r="AG154" i="12"/>
  <c r="U86" i="16"/>
  <c r="Y86" i="16" s="1"/>
  <c r="V86" i="16"/>
  <c r="Z86" i="16" s="1"/>
  <c r="AK13" i="13"/>
  <c r="AM13" i="13" s="1"/>
  <c r="AL13" i="13"/>
  <c r="AN13" i="13" s="1"/>
  <c r="R438" i="12"/>
  <c r="AF438" i="12" s="1"/>
  <c r="W159" i="16"/>
  <c r="AA159" i="16" s="1"/>
  <c r="X159" i="16"/>
  <c r="AB159" i="16" s="1"/>
  <c r="S82" i="16"/>
  <c r="AC82" i="16" s="1"/>
  <c r="T82" i="16"/>
  <c r="AD82" i="16" s="1"/>
  <c r="R350" i="12"/>
  <c r="Q350" i="12" s="1"/>
  <c r="W464" i="12"/>
  <c r="AA464" i="12" s="1"/>
  <c r="X464" i="12"/>
  <c r="X82" i="16"/>
  <c r="AB82" i="16" s="1"/>
  <c r="W82" i="16"/>
  <c r="AA82" i="16" s="1"/>
  <c r="X20" i="16"/>
  <c r="W20" i="16"/>
  <c r="AA20" i="16" s="1"/>
  <c r="AH99" i="16"/>
  <c r="AJ99" i="16" s="1"/>
  <c r="AG99" i="16"/>
  <c r="AI99" i="16" s="1"/>
  <c r="R119" i="12"/>
  <c r="AF119" i="12" s="1"/>
  <c r="AK20" i="12"/>
  <c r="AM20" i="12" s="1"/>
  <c r="AL20" i="12"/>
  <c r="T21" i="16"/>
  <c r="AD21" i="16" s="1"/>
  <c r="S21" i="16"/>
  <c r="U90" i="12"/>
  <c r="Y90" i="12" s="1"/>
  <c r="V90" i="12"/>
  <c r="V120" i="16"/>
  <c r="Z120" i="16" s="1"/>
  <c r="U120" i="16"/>
  <c r="Y120" i="16" s="1"/>
  <c r="U68" i="16"/>
  <c r="Y68" i="16" s="1"/>
  <c r="V68" i="16"/>
  <c r="AK75" i="16"/>
  <c r="AM75" i="16" s="1"/>
  <c r="AL75" i="16"/>
  <c r="AN75" i="16" s="1"/>
  <c r="AG44" i="15"/>
  <c r="AI44" i="15" s="1"/>
  <c r="AH44" i="15"/>
  <c r="AJ44" i="15" s="1"/>
  <c r="R47" i="15"/>
  <c r="AG186" i="16"/>
  <c r="AH186" i="16"/>
  <c r="AJ186" i="16" s="1"/>
  <c r="V45" i="16"/>
  <c r="Z45" i="16" s="1"/>
  <c r="U45" i="16"/>
  <c r="Y45" i="16" s="1"/>
  <c r="AG238" i="12"/>
  <c r="AH238" i="12"/>
  <c r="AJ238" i="12" s="1"/>
  <c r="W41" i="16"/>
  <c r="AA41" i="16" s="1"/>
  <c r="X41" i="16"/>
  <c r="AB41" i="16" s="1"/>
  <c r="U285" i="12"/>
  <c r="Y285" i="12" s="1"/>
  <c r="V285" i="12"/>
  <c r="T175" i="12"/>
  <c r="AD175" i="12" s="1"/>
  <c r="S175" i="12"/>
  <c r="R171" i="16"/>
  <c r="Q171" i="16" s="1"/>
  <c r="R176" i="16"/>
  <c r="AK57" i="12"/>
  <c r="AM57" i="12" s="1"/>
  <c r="AL57" i="12"/>
  <c r="W465" i="12"/>
  <c r="AA465" i="12" s="1"/>
  <c r="X465" i="12"/>
  <c r="AB465" i="12" s="1"/>
  <c r="T133" i="12"/>
  <c r="AD133" i="12" s="1"/>
  <c r="S133" i="12"/>
  <c r="R22" i="14"/>
  <c r="Q22" i="14" s="1"/>
  <c r="X23" i="16"/>
  <c r="AB23" i="16" s="1"/>
  <c r="W23" i="16"/>
  <c r="AA23" i="16" s="1"/>
  <c r="R184" i="16"/>
  <c r="AF184" i="16" s="1"/>
  <c r="AK26" i="14"/>
  <c r="AM26" i="14" s="1"/>
  <c r="AL26" i="14"/>
  <c r="AN26" i="14" s="1"/>
  <c r="S25" i="15"/>
  <c r="AC25" i="15" s="1"/>
  <c r="T25" i="15"/>
  <c r="AD25" i="15" s="1"/>
  <c r="V126" i="16"/>
  <c r="Z126" i="16" s="1"/>
  <c r="U126" i="16"/>
  <c r="Y126" i="16" s="1"/>
  <c r="R80" i="12"/>
  <c r="U210" i="16"/>
  <c r="Y210" i="16" s="1"/>
  <c r="V210" i="16"/>
  <c r="Z210" i="16" s="1"/>
  <c r="X126" i="12"/>
  <c r="AB126" i="12" s="1"/>
  <c r="W126" i="12"/>
  <c r="AA126" i="12" s="1"/>
  <c r="AH94" i="15"/>
  <c r="AJ94" i="15" s="1"/>
  <c r="AG94" i="15"/>
  <c r="AI94" i="15" s="1"/>
  <c r="R154" i="16"/>
  <c r="AG144" i="16"/>
  <c r="AH144" i="16"/>
  <c r="AJ144" i="16" s="1"/>
  <c r="R67" i="15"/>
  <c r="AF67" i="15" s="1"/>
  <c r="V185" i="12"/>
  <c r="U185" i="12"/>
  <c r="Y185" i="12" s="1"/>
  <c r="W46" i="15"/>
  <c r="AA46" i="15" s="1"/>
  <c r="X46" i="15"/>
  <c r="AB46" i="15" s="1"/>
  <c r="U49" i="15"/>
  <c r="Y49" i="15" s="1"/>
  <c r="V49" i="15"/>
  <c r="AG239" i="12"/>
  <c r="AH239" i="12"/>
  <c r="AJ239" i="12" s="1"/>
  <c r="AL259" i="12"/>
  <c r="AN259" i="12" s="1"/>
  <c r="AK259" i="12"/>
  <c r="AM259" i="12" s="1"/>
  <c r="S479" i="12"/>
  <c r="AC479" i="12" s="1"/>
  <c r="T479" i="12"/>
  <c r="AD479" i="12" s="1"/>
  <c r="X118" i="16"/>
  <c r="AB118" i="16" s="1"/>
  <c r="W118" i="16"/>
  <c r="AA118" i="16" s="1"/>
  <c r="W474" i="12"/>
  <c r="AA474" i="12" s="1"/>
  <c r="X474" i="12"/>
  <c r="AB474" i="12" s="1"/>
  <c r="T52" i="16"/>
  <c r="AD52" i="16" s="1"/>
  <c r="S52" i="16"/>
  <c r="AC52" i="16" s="1"/>
  <c r="X224" i="16"/>
  <c r="AB224" i="16" s="1"/>
  <c r="W224" i="16"/>
  <c r="AA224" i="16" s="1"/>
  <c r="AL108" i="16"/>
  <c r="AN108" i="16" s="1"/>
  <c r="AK108" i="16"/>
  <c r="AM108" i="16" s="1"/>
  <c r="S57" i="16"/>
  <c r="T57" i="16"/>
  <c r="AD57" i="16" s="1"/>
  <c r="U144" i="16"/>
  <c r="Y144" i="16" s="1"/>
  <c r="V144" i="16"/>
  <c r="W93" i="16"/>
  <c r="AA93" i="16" s="1"/>
  <c r="X93" i="16"/>
  <c r="AB93" i="16" s="1"/>
  <c r="AG40" i="16"/>
  <c r="AH40" i="16"/>
  <c r="AJ40" i="16" s="1"/>
  <c r="AG160" i="12"/>
  <c r="AH160" i="12"/>
  <c r="AJ160" i="12" s="1"/>
  <c r="W37" i="16"/>
  <c r="AA37" i="16" s="1"/>
  <c r="X37" i="16"/>
  <c r="AB37" i="16" s="1"/>
  <c r="W30" i="12"/>
  <c r="AA30" i="12" s="1"/>
  <c r="X30" i="12"/>
  <c r="AB30" i="12" s="1"/>
  <c r="X312" i="12"/>
  <c r="AB312" i="12" s="1"/>
  <c r="W312" i="12"/>
  <c r="AA312" i="12" s="1"/>
  <c r="W174" i="12"/>
  <c r="AA174" i="12" s="1"/>
  <c r="X174" i="12"/>
  <c r="AB174" i="12" s="1"/>
  <c r="R166" i="16"/>
  <c r="V11" i="14"/>
  <c r="U11" i="14"/>
  <c r="Y11" i="14" s="1"/>
  <c r="X63" i="16"/>
  <c r="W63" i="16"/>
  <c r="AA63" i="16" s="1"/>
  <c r="S175" i="16"/>
  <c r="AC175" i="16" s="1"/>
  <c r="T175" i="16"/>
  <c r="AD175" i="16" s="1"/>
  <c r="X10" i="14"/>
  <c r="W10" i="14"/>
  <c r="AA10" i="14" s="1"/>
  <c r="X248" i="16"/>
  <c r="W248" i="16"/>
  <c r="AA248" i="16" s="1"/>
  <c r="V213" i="16"/>
  <c r="U213" i="16"/>
  <c r="Y213" i="16" s="1"/>
  <c r="T321" i="12"/>
  <c r="AD321" i="12" s="1"/>
  <c r="S321" i="12"/>
  <c r="AC321" i="12" s="1"/>
  <c r="T453" i="12"/>
  <c r="AD453" i="12" s="1"/>
  <c r="S453" i="12"/>
  <c r="AL117" i="16"/>
  <c r="AN117" i="16" s="1"/>
  <c r="AK117" i="16"/>
  <c r="AM117" i="16" s="1"/>
  <c r="R43" i="15"/>
  <c r="AF43" i="15" s="1"/>
  <c r="AH154" i="16"/>
  <c r="AJ154" i="16" s="1"/>
  <c r="AG154" i="16"/>
  <c r="AI154" i="16" s="1"/>
  <c r="R222" i="16"/>
  <c r="X21" i="16"/>
  <c r="W21" i="16"/>
  <c r="AA21" i="16" s="1"/>
  <c r="R120" i="12"/>
  <c r="S59" i="16"/>
  <c r="AC59" i="16" s="1"/>
  <c r="T59" i="16"/>
  <c r="AD59" i="16" s="1"/>
  <c r="X181" i="16"/>
  <c r="W181" i="16"/>
  <c r="AA181" i="16" s="1"/>
  <c r="X453" i="12"/>
  <c r="W453" i="12"/>
  <c r="AA453" i="12" s="1"/>
  <c r="V441" i="12"/>
  <c r="Z441" i="12" s="1"/>
  <c r="U441" i="12"/>
  <c r="Y441" i="12" s="1"/>
  <c r="W328" i="12"/>
  <c r="AA328" i="12" s="1"/>
  <c r="X328" i="12"/>
  <c r="AG309" i="12"/>
  <c r="AI309" i="12" s="1"/>
  <c r="AH309" i="12"/>
  <c r="AJ309" i="12" s="1"/>
  <c r="AH472" i="12"/>
  <c r="AJ472" i="12" s="1"/>
  <c r="AG472" i="12"/>
  <c r="AI472" i="12" s="1"/>
  <c r="W101" i="15"/>
  <c r="AA101" i="15" s="1"/>
  <c r="X101" i="15"/>
  <c r="X68" i="15"/>
  <c r="AB68" i="15" s="1"/>
  <c r="W68" i="15"/>
  <c r="AA68" i="15" s="1"/>
  <c r="R161" i="16"/>
  <c r="Q161" i="16" s="1"/>
  <c r="U316" i="12"/>
  <c r="Y316" i="12" s="1"/>
  <c r="V316" i="12"/>
  <c r="Z316" i="12" s="1"/>
  <c r="AG369" i="12"/>
  <c r="AI369" i="12" s="1"/>
  <c r="AH369" i="12"/>
  <c r="AJ369" i="12" s="1"/>
  <c r="W22" i="15"/>
  <c r="AA22" i="15" s="1"/>
  <c r="X22" i="15"/>
  <c r="AB22" i="15" s="1"/>
  <c r="X25" i="12"/>
  <c r="AB25" i="12" s="1"/>
  <c r="W25" i="12"/>
  <c r="AA25" i="12" s="1"/>
  <c r="AK85" i="15"/>
  <c r="AM85" i="15" s="1"/>
  <c r="AL85" i="15"/>
  <c r="AN85" i="15" s="1"/>
  <c r="AG33" i="13"/>
  <c r="AI33" i="13" s="1"/>
  <c r="AH33" i="13"/>
  <c r="AJ33" i="13" s="1"/>
  <c r="R109" i="16"/>
  <c r="Q109" i="16" s="1"/>
  <c r="R233" i="12"/>
  <c r="Q233" i="12" s="1"/>
  <c r="AE233" i="12" s="1"/>
  <c r="AH22" i="15"/>
  <c r="AJ22" i="15" s="1"/>
  <c r="AG22" i="15"/>
  <c r="X39" i="15"/>
  <c r="AB39" i="15" s="1"/>
  <c r="W39" i="15"/>
  <c r="AA39" i="15" s="1"/>
  <c r="AH319" i="12"/>
  <c r="AJ319" i="12" s="1"/>
  <c r="AG319" i="12"/>
  <c r="AI319" i="12" s="1"/>
  <c r="S50" i="16"/>
  <c r="T50" i="16"/>
  <c r="AD50" i="16" s="1"/>
  <c r="AG214" i="16"/>
  <c r="AH214" i="16"/>
  <c r="AJ214" i="16" s="1"/>
  <c r="W170" i="16"/>
  <c r="AA170" i="16" s="1"/>
  <c r="X170" i="16"/>
  <c r="AB170" i="16" s="1"/>
  <c r="T146" i="16"/>
  <c r="AD146" i="16" s="1"/>
  <c r="S146" i="16"/>
  <c r="AC146" i="16" s="1"/>
  <c r="V62" i="16"/>
  <c r="U62" i="16"/>
  <c r="Y62" i="16" s="1"/>
  <c r="X42" i="16"/>
  <c r="AB42" i="16" s="1"/>
  <c r="W42" i="16"/>
  <c r="AA42" i="16" s="1"/>
  <c r="R27" i="16"/>
  <c r="AF27" i="16" s="1"/>
  <c r="AG83" i="16"/>
  <c r="AH83" i="16"/>
  <c r="AJ83" i="16" s="1"/>
  <c r="S79" i="12"/>
  <c r="AC79" i="12" s="1"/>
  <c r="T79" i="12"/>
  <c r="AD79" i="12" s="1"/>
  <c r="AH205" i="12"/>
  <c r="AJ205" i="12" s="1"/>
  <c r="AG205" i="12"/>
  <c r="X260" i="12"/>
  <c r="AB260" i="12" s="1"/>
  <c r="W260" i="12"/>
  <c r="AA260" i="12" s="1"/>
  <c r="AL415" i="12"/>
  <c r="AN415" i="12" s="1"/>
  <c r="AK415" i="12"/>
  <c r="AM415" i="12" s="1"/>
  <c r="R37" i="16"/>
  <c r="Q37" i="16" s="1"/>
  <c r="R101" i="12"/>
  <c r="Q101" i="12" s="1"/>
  <c r="AE101" i="12" s="1"/>
  <c r="R227" i="12"/>
  <c r="AF227" i="12" s="1"/>
  <c r="R225" i="16"/>
  <c r="Q225" i="16" s="1"/>
  <c r="U139" i="16"/>
  <c r="Y139" i="16" s="1"/>
  <c r="V139" i="16"/>
  <c r="T73" i="16"/>
  <c r="AD73" i="16" s="1"/>
  <c r="S73" i="16"/>
  <c r="AC73" i="16" s="1"/>
  <c r="R94" i="15"/>
  <c r="Q94" i="15" s="1"/>
  <c r="AE94" i="15" s="1"/>
  <c r="X38" i="15"/>
  <c r="AB38" i="15" s="1"/>
  <c r="W38" i="15"/>
  <c r="AA38" i="15" s="1"/>
  <c r="AK12" i="13"/>
  <c r="AM12" i="13" s="1"/>
  <c r="AL12" i="13"/>
  <c r="AN12" i="13" s="1"/>
  <c r="R48" i="16"/>
  <c r="T225" i="16"/>
  <c r="AD225" i="16" s="1"/>
  <c r="S225" i="16"/>
  <c r="AK97" i="16"/>
  <c r="AM97" i="16" s="1"/>
  <c r="AL97" i="16"/>
  <c r="R357" i="12"/>
  <c r="Q357" i="12" s="1"/>
  <c r="X29" i="14"/>
  <c r="W29" i="14"/>
  <c r="AA29" i="14" s="1"/>
  <c r="R178" i="16"/>
  <c r="AF178" i="16" s="1"/>
  <c r="AK66" i="12"/>
  <c r="AM66" i="12" s="1"/>
  <c r="AL66" i="12"/>
  <c r="AN66" i="12" s="1"/>
  <c r="S100" i="16"/>
  <c r="T100" i="16"/>
  <c r="AD100" i="16" s="1"/>
  <c r="X160" i="12"/>
  <c r="W160" i="12"/>
  <c r="AA160" i="12" s="1"/>
  <c r="V7" i="13"/>
  <c r="U7" i="13"/>
  <c r="Y7" i="13" s="1"/>
  <c r="W188" i="12"/>
  <c r="AA188" i="12" s="1"/>
  <c r="X188" i="12"/>
  <c r="AB188" i="12" s="1"/>
  <c r="AL52" i="15"/>
  <c r="AN52" i="15" s="1"/>
  <c r="AK52" i="15"/>
  <c r="AM52" i="15" s="1"/>
  <c r="AH199" i="16"/>
  <c r="AJ199" i="16" s="1"/>
  <c r="AG199" i="16"/>
  <c r="T486" i="12"/>
  <c r="AD486" i="12" s="1"/>
  <c r="S486" i="12"/>
  <c r="AC486" i="12" s="1"/>
  <c r="V209" i="16"/>
  <c r="Z209" i="16" s="1"/>
  <c r="U209" i="16"/>
  <c r="Y209" i="16" s="1"/>
  <c r="T68" i="16"/>
  <c r="AD68" i="16" s="1"/>
  <c r="S68" i="16"/>
  <c r="AC68" i="16" s="1"/>
  <c r="W150" i="12"/>
  <c r="AA150" i="12" s="1"/>
  <c r="X150" i="12"/>
  <c r="AB150" i="12" s="1"/>
  <c r="W63" i="15"/>
  <c r="AA63" i="15" s="1"/>
  <c r="X63" i="15"/>
  <c r="AL8" i="13"/>
  <c r="AK8" i="13"/>
  <c r="AM8" i="13" s="1"/>
  <c r="T318" i="12"/>
  <c r="AD318" i="12" s="1"/>
  <c r="S318" i="12"/>
  <c r="AC318" i="12" s="1"/>
  <c r="R67" i="12"/>
  <c r="X149" i="16"/>
  <c r="AB149" i="16" s="1"/>
  <c r="W149" i="16"/>
  <c r="AA149" i="16" s="1"/>
  <c r="R481" i="12"/>
  <c r="T101" i="12"/>
  <c r="AD101" i="12" s="1"/>
  <c r="S101" i="12"/>
  <c r="AK28" i="16"/>
  <c r="AM28" i="16" s="1"/>
  <c r="AL28" i="16"/>
  <c r="AN28" i="16" s="1"/>
  <c r="R41" i="14"/>
  <c r="W18" i="13"/>
  <c r="AA18" i="13" s="1"/>
  <c r="X18" i="13"/>
  <c r="AB18" i="13" s="1"/>
  <c r="AG432" i="12"/>
  <c r="AI432" i="12" s="1"/>
  <c r="AH432" i="12"/>
  <c r="AJ432" i="12" s="1"/>
  <c r="R53" i="16"/>
  <c r="Q53" i="16" s="1"/>
  <c r="AG129" i="16"/>
  <c r="AH129" i="16"/>
  <c r="AJ129" i="16" s="1"/>
  <c r="R220" i="16"/>
  <c r="AL40" i="15"/>
  <c r="AN40" i="15" s="1"/>
  <c r="AK40" i="15"/>
  <c r="AM40" i="15" s="1"/>
  <c r="U105" i="16"/>
  <c r="Y105" i="16" s="1"/>
  <c r="V105" i="16"/>
  <c r="R326" i="12"/>
  <c r="AF326" i="12" s="1"/>
  <c r="X26" i="16"/>
  <c r="AB26" i="16" s="1"/>
  <c r="W26" i="16"/>
  <c r="AA26" i="16" s="1"/>
  <c r="AK431" i="12"/>
  <c r="AM431" i="12" s="1"/>
  <c r="AL431" i="12"/>
  <c r="AN431" i="12" s="1"/>
  <c r="R40" i="16"/>
  <c r="AF40" i="16" s="1"/>
  <c r="AH196" i="12"/>
  <c r="AJ196" i="12" s="1"/>
  <c r="AG196" i="12"/>
  <c r="T136" i="16"/>
  <c r="AD136" i="16" s="1"/>
  <c r="S136" i="16"/>
  <c r="R82" i="16"/>
  <c r="AH50" i="15"/>
  <c r="AJ50" i="15" s="1"/>
  <c r="AG50" i="15"/>
  <c r="T19" i="13"/>
  <c r="AD19" i="13" s="1"/>
  <c r="S19" i="13"/>
  <c r="AC19" i="13" s="1"/>
  <c r="U34" i="16"/>
  <c r="Y34" i="16" s="1"/>
  <c r="V34" i="16"/>
  <c r="W18" i="15"/>
  <c r="AA18" i="15" s="1"/>
  <c r="X18" i="15"/>
  <c r="AB18" i="15" s="1"/>
  <c r="AG13" i="14"/>
  <c r="AH13" i="14"/>
  <c r="AJ13" i="14" s="1"/>
  <c r="AK184" i="16"/>
  <c r="AM184" i="16" s="1"/>
  <c r="AL184" i="16"/>
  <c r="AN184" i="16" s="1"/>
  <c r="AK54" i="15"/>
  <c r="AM54" i="15" s="1"/>
  <c r="AL54" i="15"/>
  <c r="X451" i="12"/>
  <c r="AB451" i="12" s="1"/>
  <c r="W451" i="12"/>
  <c r="AA451" i="12" s="1"/>
  <c r="X383" i="12"/>
  <c r="AB383" i="12" s="1"/>
  <c r="W383" i="12"/>
  <c r="AA383" i="12" s="1"/>
  <c r="S12" i="15"/>
  <c r="AC12" i="15" s="1"/>
  <c r="T12" i="15"/>
  <c r="AD12" i="15" s="1"/>
  <c r="X257" i="12"/>
  <c r="W257" i="12"/>
  <c r="AA257" i="12" s="1"/>
  <c r="AG104" i="12"/>
  <c r="AH104" i="12"/>
  <c r="AJ104" i="12" s="1"/>
  <c r="T290" i="12"/>
  <c r="AD290" i="12" s="1"/>
  <c r="S290" i="12"/>
  <c r="AC290" i="12" s="1"/>
  <c r="U102" i="16"/>
  <c r="Y102" i="16" s="1"/>
  <c r="V102" i="16"/>
  <c r="Z102" i="16" s="1"/>
  <c r="AG267" i="12"/>
  <c r="AH267" i="12"/>
  <c r="AJ267" i="12" s="1"/>
  <c r="U16" i="14"/>
  <c r="Y16" i="14" s="1"/>
  <c r="V16" i="14"/>
  <c r="X194" i="16"/>
  <c r="AB194" i="16" s="1"/>
  <c r="W194" i="16"/>
  <c r="AA194" i="16" s="1"/>
  <c r="T34" i="16"/>
  <c r="AD34" i="16" s="1"/>
  <c r="S34" i="16"/>
  <c r="X8" i="12"/>
  <c r="W8" i="12"/>
  <c r="AA8" i="12" s="1"/>
  <c r="R293" i="12"/>
  <c r="AF293" i="12" s="1"/>
  <c r="W144" i="16"/>
  <c r="AA144" i="16" s="1"/>
  <c r="X144" i="16"/>
  <c r="S126" i="16"/>
  <c r="AC126" i="16" s="1"/>
  <c r="T126" i="16"/>
  <c r="AD126" i="16" s="1"/>
  <c r="AG116" i="16"/>
  <c r="AI116" i="16" s="1"/>
  <c r="AH116" i="16"/>
  <c r="AJ116" i="16" s="1"/>
  <c r="W391" i="12"/>
  <c r="AA391" i="12" s="1"/>
  <c r="X391" i="12"/>
  <c r="T23" i="16"/>
  <c r="AD23" i="16" s="1"/>
  <c r="S23" i="16"/>
  <c r="AL15" i="13"/>
  <c r="AK15" i="13"/>
  <c r="AM15" i="13" s="1"/>
  <c r="X56" i="15"/>
  <c r="AB56" i="15" s="1"/>
  <c r="W56" i="15"/>
  <c r="AA56" i="15" s="1"/>
  <c r="AH195" i="12"/>
  <c r="AJ195" i="12" s="1"/>
  <c r="AG195" i="12"/>
  <c r="AI195" i="12" s="1"/>
  <c r="AH275" i="12"/>
  <c r="AJ275" i="12" s="1"/>
  <c r="AG275" i="12"/>
  <c r="AG366" i="12"/>
  <c r="AH366" i="12"/>
  <c r="AJ366" i="12" s="1"/>
  <c r="X112" i="16"/>
  <c r="W112" i="16"/>
  <c r="AA112" i="16" s="1"/>
  <c r="AH38" i="16"/>
  <c r="AJ38" i="16" s="1"/>
  <c r="AG38" i="16"/>
  <c r="S120" i="16"/>
  <c r="AC120" i="16" s="1"/>
  <c r="T120" i="16"/>
  <c r="AD120" i="16" s="1"/>
  <c r="AG91" i="15"/>
  <c r="AH91" i="15"/>
  <c r="AJ91" i="15" s="1"/>
  <c r="S249" i="12"/>
  <c r="AC249" i="12" s="1"/>
  <c r="T249" i="12"/>
  <c r="AD249" i="12" s="1"/>
  <c r="AG157" i="16"/>
  <c r="AI157" i="16" s="1"/>
  <c r="AH157" i="16"/>
  <c r="AJ157" i="16" s="1"/>
  <c r="V226" i="16"/>
  <c r="U226" i="16"/>
  <c r="Y226" i="16" s="1"/>
  <c r="W404" i="12"/>
  <c r="AA404" i="12" s="1"/>
  <c r="X404" i="12"/>
  <c r="X43" i="16"/>
  <c r="W43" i="16"/>
  <c r="AA43" i="16" s="1"/>
  <c r="AL29" i="16"/>
  <c r="AN29" i="16" s="1"/>
  <c r="AK29" i="16"/>
  <c r="AM29" i="16" s="1"/>
  <c r="X239" i="16"/>
  <c r="W239" i="16"/>
  <c r="AA239" i="16" s="1"/>
  <c r="R185" i="16"/>
  <c r="W79" i="12"/>
  <c r="AA79" i="12" s="1"/>
  <c r="X79" i="12"/>
  <c r="AB79" i="12" s="1"/>
  <c r="AL37" i="16"/>
  <c r="AN37" i="16" s="1"/>
  <c r="AK37" i="16"/>
  <c r="AM37" i="16" s="1"/>
  <c r="R41" i="16"/>
  <c r="AL462" i="12"/>
  <c r="AK462" i="12"/>
  <c r="AM462" i="12" s="1"/>
  <c r="AK140" i="16"/>
  <c r="AM140" i="16" s="1"/>
  <c r="AL140" i="16"/>
  <c r="S257" i="12"/>
  <c r="AC257" i="12" s="1"/>
  <c r="T257" i="12"/>
  <c r="AD257" i="12" s="1"/>
  <c r="AK103" i="16"/>
  <c r="AM103" i="16" s="1"/>
  <c r="AL103" i="16"/>
  <c r="AN103" i="16" s="1"/>
  <c r="T30" i="16"/>
  <c r="AD30" i="16" s="1"/>
  <c r="S30" i="16"/>
  <c r="S356" i="12"/>
  <c r="T356" i="12"/>
  <c r="AD356" i="12" s="1"/>
  <c r="R199" i="16"/>
  <c r="AF199" i="16" s="1"/>
  <c r="V68" i="15"/>
  <c r="Z68" i="15" s="1"/>
  <c r="U68" i="15"/>
  <c r="Y68" i="15" s="1"/>
  <c r="AH35" i="14"/>
  <c r="AJ35" i="14" s="1"/>
  <c r="AG35" i="14"/>
  <c r="AI35" i="14" s="1"/>
  <c r="AL180" i="16"/>
  <c r="AN180" i="16" s="1"/>
  <c r="AK180" i="16"/>
  <c r="AM180" i="16" s="1"/>
  <c r="AG180" i="16"/>
  <c r="AH180" i="16"/>
  <c r="AJ180" i="16" s="1"/>
  <c r="AK96" i="15"/>
  <c r="AM96" i="15" s="1"/>
  <c r="AL96" i="15"/>
  <c r="AN96" i="15" s="1"/>
  <c r="W58" i="16"/>
  <c r="AA58" i="16" s="1"/>
  <c r="X58" i="16"/>
  <c r="S215" i="12"/>
  <c r="AC215" i="12" s="1"/>
  <c r="T215" i="12"/>
  <c r="AD215" i="12" s="1"/>
  <c r="V33" i="16"/>
  <c r="U33" i="16"/>
  <c r="Y33" i="16" s="1"/>
  <c r="S86" i="16"/>
  <c r="T86" i="16"/>
  <c r="AD86" i="16" s="1"/>
  <c r="AK7" i="13"/>
  <c r="AM7" i="13" s="1"/>
  <c r="AL7" i="13"/>
  <c r="AN7" i="13" s="1"/>
  <c r="AK228" i="16"/>
  <c r="AM228" i="16" s="1"/>
  <c r="AL228" i="16"/>
  <c r="AN228" i="16" s="1"/>
  <c r="AK80" i="12"/>
  <c r="AM80" i="12" s="1"/>
  <c r="AL80" i="12"/>
  <c r="AN80" i="12" s="1"/>
  <c r="W411" i="12"/>
  <c r="AA411" i="12" s="1"/>
  <c r="X411" i="12"/>
  <c r="AB411" i="12" s="1"/>
  <c r="S212" i="12"/>
  <c r="AC212" i="12" s="1"/>
  <c r="T212" i="12"/>
  <c r="AD212" i="12" s="1"/>
  <c r="S58" i="12"/>
  <c r="AC58" i="12" s="1"/>
  <c r="T58" i="12"/>
  <c r="AD58" i="12" s="1"/>
  <c r="AL32" i="16"/>
  <c r="AN32" i="16" s="1"/>
  <c r="AK32" i="16"/>
  <c r="AM32" i="16" s="1"/>
  <c r="V182" i="12"/>
  <c r="Z182" i="12" s="1"/>
  <c r="U182" i="12"/>
  <c r="Y182" i="12" s="1"/>
  <c r="S41" i="16"/>
  <c r="AC41" i="16" s="1"/>
  <c r="T41" i="16"/>
  <c r="AD41" i="16" s="1"/>
  <c r="S174" i="16"/>
  <c r="AC174" i="16" s="1"/>
  <c r="T174" i="16"/>
  <c r="AD174" i="16" s="1"/>
  <c r="W98" i="12"/>
  <c r="AA98" i="12" s="1"/>
  <c r="X98" i="12"/>
  <c r="U109" i="12"/>
  <c r="Y109" i="12" s="1"/>
  <c r="V109" i="12"/>
  <c r="Z109" i="12" s="1"/>
  <c r="S7" i="12"/>
  <c r="AC7" i="12" s="1"/>
  <c r="T7" i="12"/>
  <c r="AD7" i="12" s="1"/>
  <c r="S487" i="12"/>
  <c r="AC487" i="12" s="1"/>
  <c r="T487" i="12"/>
  <c r="AD487" i="12" s="1"/>
  <c r="AK19" i="16"/>
  <c r="AM19" i="16" s="1"/>
  <c r="AL19" i="16"/>
  <c r="AN19" i="16" s="1"/>
  <c r="X148" i="16"/>
  <c r="W148" i="16"/>
  <c r="AA148" i="16" s="1"/>
  <c r="R21" i="16"/>
  <c r="AF21" i="16" s="1"/>
  <c r="T70" i="16"/>
  <c r="AD70" i="16" s="1"/>
  <c r="S70" i="16"/>
  <c r="AL48" i="16"/>
  <c r="AN48" i="16" s="1"/>
  <c r="AK48" i="16"/>
  <c r="AM48" i="16" s="1"/>
  <c r="AH210" i="12"/>
  <c r="AJ210" i="12" s="1"/>
  <c r="AG210" i="12"/>
  <c r="AI210" i="12" s="1"/>
  <c r="AH110" i="16"/>
  <c r="AJ110" i="16" s="1"/>
  <c r="AG110" i="16"/>
  <c r="W268" i="12"/>
  <c r="AA268" i="12" s="1"/>
  <c r="X268" i="12"/>
  <c r="AB268" i="12" s="1"/>
  <c r="R224" i="16"/>
  <c r="AF224" i="16" s="1"/>
  <c r="S186" i="16"/>
  <c r="T186" i="16"/>
  <c r="AD186" i="16" s="1"/>
  <c r="AK230" i="16"/>
  <c r="AM230" i="16" s="1"/>
  <c r="AL230" i="16"/>
  <c r="AN230" i="16" s="1"/>
  <c r="X367" i="12"/>
  <c r="AB367" i="12" s="1"/>
  <c r="W367" i="12"/>
  <c r="AA367" i="12" s="1"/>
  <c r="AG42" i="15"/>
  <c r="AH42" i="15"/>
  <c r="AJ42" i="15" s="1"/>
  <c r="R134" i="12"/>
  <c r="AK34" i="15"/>
  <c r="AM34" i="15" s="1"/>
  <c r="AL34" i="15"/>
  <c r="AN34" i="15" s="1"/>
  <c r="AH52" i="16"/>
  <c r="AJ52" i="16" s="1"/>
  <c r="AG52" i="16"/>
  <c r="AI52" i="16" s="1"/>
  <c r="AL332" i="12"/>
  <c r="AN332" i="12" s="1"/>
  <c r="AK332" i="12"/>
  <c r="AM332" i="12" s="1"/>
  <c r="AL144" i="16"/>
  <c r="AN144" i="16" s="1"/>
  <c r="AK144" i="16"/>
  <c r="AM144" i="16" s="1"/>
  <c r="AL61" i="15"/>
  <c r="AN61" i="15" s="1"/>
  <c r="AK61" i="15"/>
  <c r="AM61" i="15" s="1"/>
  <c r="AK96" i="12"/>
  <c r="AM96" i="12" s="1"/>
  <c r="AL96" i="12"/>
  <c r="AN96" i="12" s="1"/>
  <c r="U10" i="14"/>
  <c r="Y10" i="14" s="1"/>
  <c r="V10" i="14"/>
  <c r="U219" i="12"/>
  <c r="Y219" i="12" s="1"/>
  <c r="V219" i="12"/>
  <c r="AG140" i="16"/>
  <c r="AH140" i="16"/>
  <c r="AJ140" i="16" s="1"/>
  <c r="R204" i="16"/>
  <c r="AF204" i="16" s="1"/>
  <c r="AH29" i="16"/>
  <c r="AJ29" i="16" s="1"/>
  <c r="AG29" i="16"/>
  <c r="AI29" i="16" s="1"/>
  <c r="X57" i="16"/>
  <c r="W57" i="16"/>
  <c r="AA57" i="16" s="1"/>
  <c r="R241" i="12"/>
  <c r="T72" i="15"/>
  <c r="AD72" i="15" s="1"/>
  <c r="S72" i="15"/>
  <c r="R229" i="16"/>
  <c r="Q229" i="16" s="1"/>
  <c r="AG17" i="15"/>
  <c r="AI17" i="15" s="1"/>
  <c r="AH17" i="15"/>
  <c r="AJ17" i="15" s="1"/>
  <c r="X31" i="12"/>
  <c r="AB31" i="12" s="1"/>
  <c r="W31" i="12"/>
  <c r="AA31" i="12" s="1"/>
  <c r="AL277" i="12"/>
  <c r="AN277" i="12" s="1"/>
  <c r="AK277" i="12"/>
  <c r="AM277" i="12" s="1"/>
  <c r="S166" i="12"/>
  <c r="AC166" i="12" s="1"/>
  <c r="T166" i="12"/>
  <c r="AD166" i="12" s="1"/>
  <c r="AL207" i="16"/>
  <c r="AN207" i="16" s="1"/>
  <c r="AK207" i="16"/>
  <c r="AM207" i="16" s="1"/>
  <c r="S122" i="16"/>
  <c r="T122" i="16"/>
  <c r="AD122" i="16" s="1"/>
  <c r="AG70" i="16"/>
  <c r="AH70" i="16"/>
  <c r="AJ70" i="16" s="1"/>
  <c r="V66" i="16"/>
  <c r="Z66" i="16" s="1"/>
  <c r="U66" i="16"/>
  <c r="Y66" i="16" s="1"/>
  <c r="X177" i="16"/>
  <c r="W177" i="16"/>
  <c r="AA177" i="16" s="1"/>
  <c r="W109" i="16"/>
  <c r="AA109" i="16" s="1"/>
  <c r="X109" i="16"/>
  <c r="V163" i="16"/>
  <c r="U163" i="16"/>
  <c r="Y163" i="16" s="1"/>
  <c r="AL28" i="12"/>
  <c r="AN28" i="12" s="1"/>
  <c r="AK28" i="12"/>
  <c r="AM28" i="12" s="1"/>
  <c r="R26" i="16"/>
  <c r="AF26" i="16" s="1"/>
  <c r="AK118" i="16"/>
  <c r="AM118" i="16" s="1"/>
  <c r="AL118" i="16"/>
  <c r="AN118" i="16" s="1"/>
  <c r="AH16" i="14"/>
  <c r="AJ16" i="14" s="1"/>
  <c r="AG16" i="14"/>
  <c r="R238" i="16"/>
  <c r="AF238" i="16" s="1"/>
  <c r="AK305" i="12"/>
  <c r="AM305" i="12" s="1"/>
  <c r="AL305" i="12"/>
  <c r="AN305" i="12" s="1"/>
  <c r="X85" i="15"/>
  <c r="AB85" i="15" s="1"/>
  <c r="W85" i="15"/>
  <c r="AA85" i="15" s="1"/>
  <c r="R57" i="15"/>
  <c r="Q57" i="15" s="1"/>
  <c r="AE57" i="15" s="1"/>
  <c r="AK49" i="15"/>
  <c r="AM49" i="15" s="1"/>
  <c r="AL49" i="15"/>
  <c r="AN49" i="15" s="1"/>
  <c r="V10" i="15"/>
  <c r="Z10" i="15" s="1"/>
  <c r="U10" i="15"/>
  <c r="Y10" i="15" s="1"/>
  <c r="AL211" i="16"/>
  <c r="AN211" i="16" s="1"/>
  <c r="AK211" i="16"/>
  <c r="AM211" i="16" s="1"/>
  <c r="R124" i="16"/>
  <c r="AF124" i="16" s="1"/>
  <c r="R165" i="16"/>
  <c r="AF165" i="16" s="1"/>
  <c r="AK403" i="12"/>
  <c r="AM403" i="12" s="1"/>
  <c r="AL403" i="12"/>
  <c r="AN403" i="12" s="1"/>
  <c r="U23" i="12"/>
  <c r="Y23" i="12" s="1"/>
  <c r="V23" i="12"/>
  <c r="Z23" i="12" s="1"/>
  <c r="R485" i="12"/>
  <c r="AF485" i="12" s="1"/>
  <c r="U387" i="12"/>
  <c r="Y387" i="12" s="1"/>
  <c r="V387" i="12"/>
  <c r="AH150" i="16"/>
  <c r="AJ150" i="16" s="1"/>
  <c r="AG150" i="16"/>
  <c r="U212" i="16"/>
  <c r="Y212" i="16" s="1"/>
  <c r="V212" i="16"/>
  <c r="Z212" i="16" s="1"/>
  <c r="AH72" i="12"/>
  <c r="AJ72" i="12" s="1"/>
  <c r="AG72" i="12"/>
  <c r="AI72" i="12" s="1"/>
  <c r="V35" i="16"/>
  <c r="Z35" i="16" s="1"/>
  <c r="U35" i="16"/>
  <c r="Y35" i="16" s="1"/>
  <c r="U77" i="16"/>
  <c r="Y77" i="16" s="1"/>
  <c r="V77" i="16"/>
  <c r="Z77" i="16" s="1"/>
  <c r="S228" i="16"/>
  <c r="AC228" i="16" s="1"/>
  <c r="T228" i="16"/>
  <c r="AD228" i="16" s="1"/>
  <c r="T167" i="16"/>
  <c r="AD167" i="16" s="1"/>
  <c r="S167" i="16"/>
  <c r="AC167" i="16" s="1"/>
  <c r="AG445" i="12"/>
  <c r="AI445" i="12" s="1"/>
  <c r="AH445" i="12"/>
  <c r="AJ445" i="12" s="1"/>
  <c r="W31" i="14"/>
  <c r="AA31" i="14" s="1"/>
  <c r="X31" i="14"/>
  <c r="AB31" i="14" s="1"/>
  <c r="V18" i="12"/>
  <c r="U18" i="12"/>
  <c r="Y18" i="12" s="1"/>
  <c r="AH301" i="12"/>
  <c r="AJ301" i="12" s="1"/>
  <c r="AG301" i="12"/>
  <c r="AI301" i="12" s="1"/>
  <c r="R228" i="16"/>
  <c r="Q228" i="16" s="1"/>
  <c r="AE228" i="16" s="1"/>
  <c r="S217" i="16"/>
  <c r="AC217" i="16" s="1"/>
  <c r="T217" i="16"/>
  <c r="AD217" i="16" s="1"/>
  <c r="S92" i="15"/>
  <c r="T92" i="15"/>
  <c r="AD92" i="15" s="1"/>
  <c r="AG38" i="12"/>
  <c r="AI38" i="12" s="1"/>
  <c r="AH38" i="12"/>
  <c r="AJ38" i="12" s="1"/>
  <c r="R90" i="16"/>
  <c r="AF90" i="16" s="1"/>
  <c r="T215" i="16"/>
  <c r="AD215" i="16" s="1"/>
  <c r="S215" i="16"/>
  <c r="X38" i="16"/>
  <c r="W38" i="16"/>
  <c r="AA38" i="16" s="1"/>
  <c r="R66" i="16"/>
  <c r="AF66" i="16" s="1"/>
  <c r="T104" i="16"/>
  <c r="AD104" i="16" s="1"/>
  <c r="S104" i="16"/>
  <c r="AC104" i="16" s="1"/>
  <c r="S166" i="16"/>
  <c r="AC166" i="16" s="1"/>
  <c r="T166" i="16"/>
  <c r="AD166" i="16" s="1"/>
  <c r="U94" i="12"/>
  <c r="Y94" i="12" s="1"/>
  <c r="V94" i="12"/>
  <c r="Z94" i="12" s="1"/>
  <c r="W100" i="16"/>
  <c r="AA100" i="16" s="1"/>
  <c r="X100" i="16"/>
  <c r="W133" i="16"/>
  <c r="AA133" i="16" s="1"/>
  <c r="X133" i="16"/>
  <c r="AB133" i="16" s="1"/>
  <c r="U135" i="16"/>
  <c r="Y135" i="16" s="1"/>
  <c r="V135" i="16"/>
  <c r="Z135" i="16" s="1"/>
  <c r="AL94" i="15"/>
  <c r="AN94" i="15" s="1"/>
  <c r="AK94" i="15"/>
  <c r="AM94" i="15" s="1"/>
  <c r="AL95" i="16"/>
  <c r="AN95" i="16" s="1"/>
  <c r="AK95" i="16"/>
  <c r="AM95" i="16" s="1"/>
  <c r="AG185" i="16"/>
  <c r="AI185" i="16" s="1"/>
  <c r="AH185" i="16"/>
  <c r="AJ185" i="16" s="1"/>
  <c r="R276" i="12"/>
  <c r="Q276" i="12" s="1"/>
  <c r="AE276" i="12" s="1"/>
  <c r="AH87" i="16"/>
  <c r="AJ87" i="16" s="1"/>
  <c r="AG87" i="16"/>
  <c r="AI87" i="16" s="1"/>
  <c r="R160" i="16"/>
  <c r="AF160" i="16" s="1"/>
  <c r="AK404" i="12"/>
  <c r="AM404" i="12" s="1"/>
  <c r="AL404" i="12"/>
  <c r="AL172" i="16"/>
  <c r="AN172" i="16" s="1"/>
  <c r="AK172" i="16"/>
  <c r="AM172" i="16" s="1"/>
  <c r="AH282" i="12"/>
  <c r="AJ282" i="12" s="1"/>
  <c r="AG282" i="12"/>
  <c r="AG60" i="16"/>
  <c r="AI60" i="16" s="1"/>
  <c r="AH60" i="16"/>
  <c r="AJ60" i="16" s="1"/>
  <c r="R13" i="14"/>
  <c r="Q13" i="14" s="1"/>
  <c r="AE13" i="14" s="1"/>
  <c r="R147" i="16"/>
  <c r="AH21" i="16"/>
  <c r="AJ21" i="16" s="1"/>
  <c r="AG21" i="16"/>
  <c r="S141" i="16"/>
  <c r="AC141" i="16" s="1"/>
  <c r="T141" i="16"/>
  <c r="AD141" i="16" s="1"/>
  <c r="R100" i="16"/>
  <c r="AL70" i="16"/>
  <c r="AN70" i="16" s="1"/>
  <c r="AK70" i="16"/>
  <c r="AM70" i="16" s="1"/>
  <c r="AG192" i="16"/>
  <c r="AH192" i="16"/>
  <c r="AJ192" i="16" s="1"/>
  <c r="S282" i="12"/>
  <c r="T282" i="12"/>
  <c r="AD282" i="12" s="1"/>
  <c r="AH113" i="16"/>
  <c r="AJ113" i="16" s="1"/>
  <c r="AG113" i="16"/>
  <c r="AI113" i="16" s="1"/>
  <c r="R46" i="16"/>
  <c r="AF46" i="16" s="1"/>
  <c r="R52" i="16"/>
  <c r="R50" i="16"/>
  <c r="AL18" i="15"/>
  <c r="AN18" i="15" s="1"/>
  <c r="AK18" i="15"/>
  <c r="AM18" i="15" s="1"/>
  <c r="U333" i="12"/>
  <c r="Y333" i="12" s="1"/>
  <c r="V333" i="12"/>
  <c r="Z333" i="12" s="1"/>
  <c r="W210" i="12"/>
  <c r="AA210" i="12" s="1"/>
  <c r="X210" i="12"/>
  <c r="AK316" i="12"/>
  <c r="AM316" i="12" s="1"/>
  <c r="AL316" i="12"/>
  <c r="AN316" i="12" s="1"/>
  <c r="AL115" i="16"/>
  <c r="AN115" i="16" s="1"/>
  <c r="AK115" i="16"/>
  <c r="AM115" i="16" s="1"/>
  <c r="X114" i="16"/>
  <c r="AB114" i="16" s="1"/>
  <c r="W114" i="16"/>
  <c r="AA114" i="16" s="1"/>
  <c r="U112" i="12"/>
  <c r="Y112" i="12" s="1"/>
  <c r="V112" i="12"/>
  <c r="Z112" i="12" s="1"/>
  <c r="R86" i="12"/>
  <c r="AF86" i="12" s="1"/>
  <c r="W419" i="12"/>
  <c r="AA419" i="12" s="1"/>
  <c r="X419" i="12"/>
  <c r="AG25" i="16"/>
  <c r="AI25" i="16" s="1"/>
  <c r="AH25" i="16"/>
  <c r="AJ25" i="16" s="1"/>
  <c r="X34" i="15"/>
  <c r="AB34" i="15" s="1"/>
  <c r="W34" i="15"/>
  <c r="AA34" i="15" s="1"/>
  <c r="W165" i="16"/>
  <c r="AA165" i="16" s="1"/>
  <c r="X165" i="16"/>
  <c r="AB165" i="16" s="1"/>
  <c r="R280" i="12"/>
  <c r="AF280" i="12" s="1"/>
  <c r="T163" i="16"/>
  <c r="AD163" i="16" s="1"/>
  <c r="S163" i="16"/>
  <c r="R150" i="16"/>
  <c r="AH60" i="15"/>
  <c r="AJ60" i="15" s="1"/>
  <c r="AG60" i="15"/>
  <c r="T62" i="16"/>
  <c r="AD62" i="16" s="1"/>
  <c r="S62" i="16"/>
  <c r="AC62" i="16" s="1"/>
  <c r="T247" i="16"/>
  <c r="AD247" i="16" s="1"/>
  <c r="S247" i="16"/>
  <c r="AC247" i="16" s="1"/>
  <c r="S32" i="15"/>
  <c r="AC32" i="15" s="1"/>
  <c r="T32" i="15"/>
  <c r="AD32" i="15" s="1"/>
  <c r="AH400" i="12"/>
  <c r="AJ400" i="12" s="1"/>
  <c r="AG400" i="12"/>
  <c r="AI400" i="12" s="1"/>
  <c r="R130" i="12"/>
  <c r="Q130" i="12" s="1"/>
  <c r="AE130" i="12" s="1"/>
  <c r="AL46" i="16"/>
  <c r="AK46" i="16"/>
  <c r="AM46" i="16" s="1"/>
  <c r="W204" i="16"/>
  <c r="AA204" i="16" s="1"/>
  <c r="X204" i="16"/>
  <c r="AB204" i="16" s="1"/>
  <c r="X12" i="12"/>
  <c r="W12" i="12"/>
  <c r="AA12" i="12" s="1"/>
  <c r="V119" i="12"/>
  <c r="U119" i="12"/>
  <c r="Y119" i="12" s="1"/>
  <c r="AL469" i="12"/>
  <c r="AN469" i="12" s="1"/>
  <c r="AK469" i="12"/>
  <c r="AM469" i="12" s="1"/>
  <c r="T144" i="16"/>
  <c r="AD144" i="16" s="1"/>
  <c r="S144" i="16"/>
  <c r="AC144" i="16" s="1"/>
  <c r="W37" i="14"/>
  <c r="AA37" i="14" s="1"/>
  <c r="X37" i="14"/>
  <c r="AB37" i="14" s="1"/>
  <c r="AK187" i="16"/>
  <c r="AM187" i="16" s="1"/>
  <c r="AL187" i="16"/>
  <c r="AN187" i="16" s="1"/>
  <c r="AG70" i="12"/>
  <c r="AI70" i="12" s="1"/>
  <c r="AH70" i="12"/>
  <c r="AJ70" i="12" s="1"/>
  <c r="W50" i="16"/>
  <c r="AA50" i="16" s="1"/>
  <c r="X50" i="16"/>
  <c r="AL169" i="16"/>
  <c r="AN169" i="16" s="1"/>
  <c r="AK169" i="16"/>
  <c r="AM169" i="16" s="1"/>
  <c r="V20" i="14"/>
  <c r="U20" i="14"/>
  <c r="Y20" i="14" s="1"/>
  <c r="AH402" i="12"/>
  <c r="AJ402" i="12" s="1"/>
  <c r="AG402" i="12"/>
  <c r="S25" i="16"/>
  <c r="T25" i="16"/>
  <c r="AD25" i="16" s="1"/>
  <c r="T205" i="16"/>
  <c r="AD205" i="16" s="1"/>
  <c r="S205" i="16"/>
  <c r="U344" i="12"/>
  <c r="Y344" i="12" s="1"/>
  <c r="V344" i="12"/>
  <c r="Z344" i="12" s="1"/>
  <c r="U40" i="16"/>
  <c r="Y40" i="16" s="1"/>
  <c r="V40" i="16"/>
  <c r="U15" i="13"/>
  <c r="Y15" i="13" s="1"/>
  <c r="V15" i="13"/>
  <c r="AH231" i="12"/>
  <c r="AJ231" i="12" s="1"/>
  <c r="AG231" i="12"/>
  <c r="T68" i="12"/>
  <c r="AD68" i="12" s="1"/>
  <c r="S68" i="12"/>
  <c r="AC68" i="12" s="1"/>
  <c r="AG156" i="12"/>
  <c r="AH156" i="12"/>
  <c r="AJ156" i="12" s="1"/>
  <c r="AK26" i="15"/>
  <c r="AM26" i="15" s="1"/>
  <c r="AL26" i="15"/>
  <c r="AN26" i="15" s="1"/>
  <c r="AL104" i="16"/>
  <c r="AK104" i="16"/>
  <c r="AM104" i="16" s="1"/>
  <c r="AK74" i="16"/>
  <c r="AM74" i="16" s="1"/>
  <c r="AL74" i="16"/>
  <c r="AN74" i="16" s="1"/>
  <c r="R35" i="14"/>
  <c r="S33" i="13"/>
  <c r="T33" i="13"/>
  <c r="AD33" i="13" s="1"/>
  <c r="R142" i="16"/>
  <c r="W186" i="16"/>
  <c r="AA186" i="16" s="1"/>
  <c r="X186" i="16"/>
  <c r="X129" i="16"/>
  <c r="AB129" i="16" s="1"/>
  <c r="W129" i="16"/>
  <c r="AA129" i="16" s="1"/>
  <c r="S119" i="16"/>
  <c r="AC119" i="16" s="1"/>
  <c r="T119" i="16"/>
  <c r="AD119" i="16" s="1"/>
  <c r="X115" i="12"/>
  <c r="AB115" i="12" s="1"/>
  <c r="W115" i="12"/>
  <c r="AA115" i="12" s="1"/>
  <c r="AG233" i="16"/>
  <c r="AH233" i="16"/>
  <c r="AJ233" i="16" s="1"/>
  <c r="AH90" i="12"/>
  <c r="AJ90" i="12" s="1"/>
  <c r="AG90" i="12"/>
  <c r="W28" i="16"/>
  <c r="AA28" i="16" s="1"/>
  <c r="X28" i="16"/>
  <c r="AB28" i="16" s="1"/>
  <c r="U211" i="12"/>
  <c r="Y211" i="12" s="1"/>
  <c r="V211" i="12"/>
  <c r="U127" i="12"/>
  <c r="Y127" i="12" s="1"/>
  <c r="V127" i="12"/>
  <c r="Z127" i="12" s="1"/>
  <c r="S13" i="12"/>
  <c r="AC13" i="12" s="1"/>
  <c r="T13" i="12"/>
  <c r="AD13" i="12" s="1"/>
  <c r="T133" i="16"/>
  <c r="AD133" i="16" s="1"/>
  <c r="S133" i="16"/>
  <c r="AC133" i="16" s="1"/>
  <c r="AL64" i="12"/>
  <c r="AN64" i="12" s="1"/>
  <c r="AK64" i="12"/>
  <c r="AM64" i="12" s="1"/>
  <c r="AL65" i="16"/>
  <c r="AN65" i="16" s="1"/>
  <c r="AK65" i="16"/>
  <c r="AM65" i="16" s="1"/>
  <c r="X121" i="16"/>
  <c r="AB121" i="16" s="1"/>
  <c r="W121" i="16"/>
  <c r="AA121" i="16" s="1"/>
  <c r="U184" i="12"/>
  <c r="Y184" i="12" s="1"/>
  <c r="V184" i="12"/>
  <c r="Z184" i="12" s="1"/>
  <c r="T44" i="15"/>
  <c r="AD44" i="15" s="1"/>
  <c r="S44" i="15"/>
  <c r="AC44" i="15" s="1"/>
  <c r="S12" i="12"/>
  <c r="AC12" i="12" s="1"/>
  <c r="T12" i="12"/>
  <c r="AD12" i="12" s="1"/>
  <c r="R123" i="16"/>
  <c r="AF123" i="16" s="1"/>
  <c r="AH44" i="16"/>
  <c r="AJ44" i="16" s="1"/>
  <c r="AG44" i="16"/>
  <c r="AI44" i="16" s="1"/>
  <c r="U23" i="14"/>
  <c r="Y23" i="14" s="1"/>
  <c r="V23" i="14"/>
  <c r="W13" i="15"/>
  <c r="AA13" i="15" s="1"/>
  <c r="X13" i="15"/>
  <c r="AB13" i="15" s="1"/>
  <c r="W236" i="16"/>
  <c r="AA236" i="16" s="1"/>
  <c r="X236" i="16"/>
  <c r="AB236" i="16" s="1"/>
  <c r="U84" i="12"/>
  <c r="Y84" i="12" s="1"/>
  <c r="V84" i="12"/>
  <c r="Z84" i="12" s="1"/>
  <c r="X16" i="12"/>
  <c r="AB16" i="12" s="1"/>
  <c r="W16" i="12"/>
  <c r="AA16" i="12" s="1"/>
  <c r="AL169" i="12"/>
  <c r="AN169" i="12" s="1"/>
  <c r="AK169" i="12"/>
  <c r="AM169" i="12" s="1"/>
  <c r="U195" i="16"/>
  <c r="Y195" i="16" s="1"/>
  <c r="V195" i="16"/>
  <c r="Z195" i="16" s="1"/>
  <c r="R204" i="12"/>
  <c r="AF204" i="12" s="1"/>
  <c r="R94" i="16"/>
  <c r="AF94" i="16" s="1"/>
  <c r="V199" i="16"/>
  <c r="Z199" i="16" s="1"/>
  <c r="U199" i="16"/>
  <c r="Y199" i="16" s="1"/>
  <c r="U85" i="16"/>
  <c r="Y85" i="16" s="1"/>
  <c r="V85" i="16"/>
  <c r="W147" i="12"/>
  <c r="AA147" i="12" s="1"/>
  <c r="X147" i="12"/>
  <c r="AB147" i="12" s="1"/>
  <c r="U113" i="16"/>
  <c r="Y113" i="16" s="1"/>
  <c r="V113" i="16"/>
  <c r="Z113" i="16" s="1"/>
  <c r="W209" i="12"/>
  <c r="AA209" i="12" s="1"/>
  <c r="X209" i="12"/>
  <c r="R138" i="16"/>
  <c r="AF138" i="16" s="1"/>
  <c r="W169" i="12"/>
  <c r="AA169" i="12" s="1"/>
  <c r="X169" i="12"/>
  <c r="X106" i="16"/>
  <c r="AB106" i="16" s="1"/>
  <c r="W106" i="16"/>
  <c r="AA106" i="16" s="1"/>
  <c r="R38" i="15"/>
  <c r="Q38" i="15" s="1"/>
  <c r="AE38" i="15" s="1"/>
  <c r="AH434" i="12"/>
  <c r="AJ434" i="12" s="1"/>
  <c r="AG434" i="12"/>
  <c r="AI434" i="12" s="1"/>
  <c r="T137" i="16"/>
  <c r="AD137" i="16" s="1"/>
  <c r="S137" i="16"/>
  <c r="S112" i="16"/>
  <c r="AC112" i="16" s="1"/>
  <c r="T112" i="16"/>
  <c r="AD112" i="16" s="1"/>
  <c r="R7" i="15"/>
  <c r="AG7" i="12"/>
  <c r="AI7" i="12" s="1"/>
  <c r="AH7" i="12"/>
  <c r="AJ7" i="12" s="1"/>
  <c r="W270" i="12"/>
  <c r="AA270" i="12" s="1"/>
  <c r="X270" i="12"/>
  <c r="AB270" i="12" s="1"/>
  <c r="AL188" i="12"/>
  <c r="AN188" i="12" s="1"/>
  <c r="AK188" i="12"/>
  <c r="AM188" i="12" s="1"/>
  <c r="T27" i="15"/>
  <c r="AD27" i="15" s="1"/>
  <c r="S27" i="15"/>
  <c r="AC27" i="15" s="1"/>
  <c r="X136" i="16"/>
  <c r="W136" i="16"/>
  <c r="AA136" i="16" s="1"/>
  <c r="T35" i="13"/>
  <c r="AD35" i="13" s="1"/>
  <c r="S35" i="13"/>
  <c r="AH464" i="12"/>
  <c r="AJ464" i="12" s="1"/>
  <c r="AG464" i="12"/>
  <c r="AI464" i="12" s="1"/>
  <c r="AH48" i="16"/>
  <c r="AJ48" i="16" s="1"/>
  <c r="AG48" i="16"/>
  <c r="AL189" i="16"/>
  <c r="AN189" i="16" s="1"/>
  <c r="AK189" i="16"/>
  <c r="AM189" i="16" s="1"/>
  <c r="S30" i="12"/>
  <c r="AC30" i="12" s="1"/>
  <c r="T30" i="12"/>
  <c r="AD30" i="12" s="1"/>
  <c r="R404" i="12"/>
  <c r="W30" i="16"/>
  <c r="AA30" i="16" s="1"/>
  <c r="X30" i="16"/>
  <c r="AB30" i="16" s="1"/>
  <c r="AG158" i="16"/>
  <c r="AH158" i="16"/>
  <c r="AJ158" i="16" s="1"/>
  <c r="AH194" i="16"/>
  <c r="AJ194" i="16" s="1"/>
  <c r="AG194" i="16"/>
  <c r="AG289" i="12"/>
  <c r="AH289" i="12"/>
  <c r="AJ289" i="12" s="1"/>
  <c r="X33" i="16"/>
  <c r="W33" i="16"/>
  <c r="AA33" i="16" s="1"/>
  <c r="AK100" i="16"/>
  <c r="AM100" i="16" s="1"/>
  <c r="AL100" i="16"/>
  <c r="AN100" i="16" s="1"/>
  <c r="U181" i="16"/>
  <c r="Y181" i="16" s="1"/>
  <c r="V181" i="16"/>
  <c r="X151" i="16"/>
  <c r="W151" i="16"/>
  <c r="AA151" i="16" s="1"/>
  <c r="U92" i="16"/>
  <c r="Y92" i="16" s="1"/>
  <c r="V92" i="16"/>
  <c r="Z92" i="16" s="1"/>
  <c r="U148" i="16"/>
  <c r="Y148" i="16" s="1"/>
  <c r="V148" i="16"/>
  <c r="Z148" i="16" s="1"/>
  <c r="AG187" i="16"/>
  <c r="AH187" i="16"/>
  <c r="AJ187" i="16" s="1"/>
  <c r="T75" i="12"/>
  <c r="AD75" i="12" s="1"/>
  <c r="S75" i="12"/>
  <c r="AC75" i="12" s="1"/>
  <c r="AK227" i="16"/>
  <c r="AM227" i="16" s="1"/>
  <c r="AL227" i="16"/>
  <c r="AN227" i="16" s="1"/>
  <c r="X141" i="16"/>
  <c r="AB141" i="16" s="1"/>
  <c r="W141" i="16"/>
  <c r="AA141" i="16" s="1"/>
  <c r="T81" i="16"/>
  <c r="AD81" i="16" s="1"/>
  <c r="S81" i="16"/>
  <c r="AC81" i="16" s="1"/>
  <c r="X44" i="16"/>
  <c r="W44" i="16"/>
  <c r="AA44" i="16" s="1"/>
  <c r="R69" i="12"/>
  <c r="V85" i="12"/>
  <c r="U85" i="12"/>
  <c r="Y85" i="12" s="1"/>
  <c r="V458" i="12"/>
  <c r="U458" i="12"/>
  <c r="Y458" i="12" s="1"/>
  <c r="S472" i="12"/>
  <c r="AC472" i="12" s="1"/>
  <c r="T472" i="12"/>
  <c r="AD472" i="12" s="1"/>
  <c r="AK192" i="12"/>
  <c r="AM192" i="12" s="1"/>
  <c r="AL192" i="12"/>
  <c r="AN192" i="12" s="1"/>
  <c r="AK45" i="15"/>
  <c r="AM45" i="15" s="1"/>
  <c r="AL45" i="15"/>
  <c r="S92" i="16"/>
  <c r="T92" i="16"/>
  <c r="AD92" i="16" s="1"/>
  <c r="AL154" i="12"/>
  <c r="AK154" i="12"/>
  <c r="AM154" i="12" s="1"/>
  <c r="V47" i="15"/>
  <c r="U47" i="15"/>
  <c r="Y47" i="15" s="1"/>
  <c r="W36" i="13"/>
  <c r="AA36" i="13" s="1"/>
  <c r="X36" i="13"/>
  <c r="AB36" i="13" s="1"/>
  <c r="U194" i="16"/>
  <c r="Y194" i="16" s="1"/>
  <c r="V194" i="16"/>
  <c r="T171" i="16"/>
  <c r="AD171" i="16" s="1"/>
  <c r="S171" i="16"/>
  <c r="W205" i="12"/>
  <c r="AA205" i="12" s="1"/>
  <c r="X205" i="12"/>
  <c r="AB205" i="12" s="1"/>
  <c r="S256" i="12"/>
  <c r="AC256" i="12" s="1"/>
  <c r="T256" i="12"/>
  <c r="AD256" i="12" s="1"/>
  <c r="AH14" i="15"/>
  <c r="AJ14" i="15" s="1"/>
  <c r="AG14" i="15"/>
  <c r="AI14" i="15" s="1"/>
  <c r="W226" i="16"/>
  <c r="AA226" i="16" s="1"/>
  <c r="X226" i="16"/>
  <c r="U55" i="15"/>
  <c r="Y55" i="15" s="1"/>
  <c r="V55" i="15"/>
  <c r="Z55" i="15" s="1"/>
  <c r="AL204" i="12"/>
  <c r="AN204" i="12" s="1"/>
  <c r="AK204" i="12"/>
  <c r="AM204" i="12" s="1"/>
  <c r="W28" i="12"/>
  <c r="AA28" i="12" s="1"/>
  <c r="X28" i="12"/>
  <c r="AB28" i="12" s="1"/>
  <c r="T44" i="16"/>
  <c r="AD44" i="16" s="1"/>
  <c r="S44" i="16"/>
  <c r="AC44" i="16" s="1"/>
  <c r="AK8" i="14"/>
  <c r="AM8" i="14" s="1"/>
  <c r="AL8" i="14"/>
  <c r="AN8" i="14" s="1"/>
  <c r="AL89" i="16"/>
  <c r="AK89" i="16"/>
  <c r="AM89" i="16" s="1"/>
  <c r="X240" i="12"/>
  <c r="W240" i="12"/>
  <c r="AA240" i="12" s="1"/>
  <c r="W128" i="16"/>
  <c r="AA128" i="16" s="1"/>
  <c r="X128" i="16"/>
  <c r="AH22" i="16"/>
  <c r="AJ22" i="16" s="1"/>
  <c r="AG22" i="16"/>
  <c r="AI22" i="16" s="1"/>
  <c r="AK313" i="12"/>
  <c r="AM313" i="12" s="1"/>
  <c r="AL313" i="12"/>
  <c r="AN313" i="12" s="1"/>
  <c r="U110" i="16"/>
  <c r="Y110" i="16" s="1"/>
  <c r="V110" i="16"/>
  <c r="AH132" i="12"/>
  <c r="AJ132" i="12" s="1"/>
  <c r="AG132" i="12"/>
  <c r="AI132" i="12" s="1"/>
  <c r="R83" i="16"/>
  <c r="AF83" i="16" s="1"/>
  <c r="R218" i="16"/>
  <c r="AG10" i="14"/>
  <c r="AI10" i="14" s="1"/>
  <c r="AH10" i="14"/>
  <c r="AJ10" i="14" s="1"/>
  <c r="AG137" i="16"/>
  <c r="AI137" i="16" s="1"/>
  <c r="AH137" i="16"/>
  <c r="AJ137" i="16" s="1"/>
  <c r="T158" i="16"/>
  <c r="AD158" i="16" s="1"/>
  <c r="S158" i="16"/>
  <c r="AC158" i="16" s="1"/>
  <c r="V218" i="16"/>
  <c r="U218" i="16"/>
  <c r="Y218" i="16" s="1"/>
  <c r="X235" i="12"/>
  <c r="AB235" i="12" s="1"/>
  <c r="W235" i="12"/>
  <c r="AA235" i="12" s="1"/>
  <c r="AK25" i="13"/>
  <c r="AM25" i="13" s="1"/>
  <c r="AL25" i="13"/>
  <c r="AN25" i="13" s="1"/>
  <c r="AL148" i="16"/>
  <c r="AK148" i="16"/>
  <c r="AM148" i="16" s="1"/>
  <c r="AK90" i="16"/>
  <c r="AM90" i="16" s="1"/>
  <c r="AL90" i="16"/>
  <c r="AN90" i="16" s="1"/>
  <c r="AH25" i="12"/>
  <c r="AJ25" i="12" s="1"/>
  <c r="AG25" i="12"/>
  <c r="S262" i="12"/>
  <c r="AC262" i="12" s="1"/>
  <c r="T262" i="12"/>
  <c r="AD262" i="12" s="1"/>
  <c r="AG167" i="12"/>
  <c r="AH167" i="12"/>
  <c r="AJ167" i="12" s="1"/>
  <c r="AH90" i="16"/>
  <c r="AJ90" i="16" s="1"/>
  <c r="AG90" i="16"/>
  <c r="AI90" i="16" s="1"/>
  <c r="AG25" i="14"/>
  <c r="AI25" i="14" s="1"/>
  <c r="AH25" i="14"/>
  <c r="AJ25" i="14" s="1"/>
  <c r="X48" i="16"/>
  <c r="W48" i="16"/>
  <c r="AA48" i="16" s="1"/>
  <c r="T469" i="12"/>
  <c r="AD469" i="12" s="1"/>
  <c r="S469" i="12"/>
  <c r="AC469" i="12" s="1"/>
  <c r="X17" i="14"/>
  <c r="AB17" i="14" s="1"/>
  <c r="W17" i="14"/>
  <c r="AA17" i="14" s="1"/>
  <c r="AG181" i="12"/>
  <c r="AH181" i="12"/>
  <c r="AJ181" i="12" s="1"/>
  <c r="S69" i="16"/>
  <c r="AC69" i="16" s="1"/>
  <c r="T69" i="16"/>
  <c r="AD69" i="16" s="1"/>
  <c r="T125" i="12"/>
  <c r="AD125" i="12" s="1"/>
  <c r="S125" i="12"/>
  <c r="R78" i="16"/>
  <c r="AF78" i="16" s="1"/>
  <c r="S236" i="16"/>
  <c r="AC236" i="16" s="1"/>
  <c r="T236" i="16"/>
  <c r="AD236" i="16" s="1"/>
  <c r="AI47" i="15"/>
  <c r="AI32" i="16"/>
  <c r="AI10" i="13"/>
  <c r="Q93" i="16"/>
  <c r="Q59" i="12"/>
  <c r="AE59" i="12" s="1"/>
  <c r="Q38" i="16"/>
  <c r="AE38" i="16" s="1"/>
  <c r="AF177" i="12"/>
  <c r="Q210" i="16"/>
  <c r="Q307" i="12"/>
  <c r="AE307" i="12" s="1"/>
  <c r="AF273" i="12"/>
  <c r="AC86" i="12"/>
  <c r="AF144" i="16"/>
  <c r="AF10" i="13"/>
  <c r="Q72" i="15"/>
  <c r="AE72" i="15" s="1"/>
  <c r="AC33" i="13"/>
  <c r="AC24" i="16"/>
  <c r="AF94" i="15"/>
  <c r="Q324" i="12"/>
  <c r="AE324" i="12" s="1"/>
  <c r="AF29" i="14"/>
  <c r="AC28" i="15"/>
  <c r="AF22" i="15"/>
  <c r="AF135" i="12"/>
  <c r="Q175" i="12"/>
  <c r="AE175" i="12" s="1"/>
  <c r="AF95" i="15"/>
  <c r="AF315" i="12"/>
  <c r="AF219" i="16"/>
  <c r="Q460" i="12"/>
  <c r="AE460" i="12" s="1"/>
  <c r="Q77" i="15"/>
  <c r="AE77" i="15" s="1"/>
  <c r="AC111" i="16"/>
  <c r="Q27" i="13"/>
  <c r="AE27" i="13" s="1"/>
  <c r="AF421" i="12"/>
  <c r="AC238" i="16"/>
  <c r="Q56" i="15"/>
  <c r="AE56" i="15" s="1"/>
  <c r="AF38" i="15"/>
  <c r="AD407" i="12"/>
  <c r="AF101" i="12"/>
  <c r="Q88" i="15"/>
  <c r="AE88" i="15" s="1"/>
  <c r="AF125" i="12"/>
  <c r="Q389" i="12"/>
  <c r="AE389" i="12" s="1"/>
  <c r="AC372" i="12"/>
  <c r="AC368" i="12"/>
  <c r="AF448" i="12"/>
  <c r="AF345" i="12"/>
  <c r="Q134" i="12"/>
  <c r="AE134" i="12" s="1"/>
  <c r="AF134" i="12"/>
  <c r="Q376" i="12"/>
  <c r="AE376" i="12" s="1"/>
  <c r="AF376" i="12"/>
  <c r="Q319" i="12"/>
  <c r="AE319" i="12" s="1"/>
  <c r="AF319" i="12"/>
  <c r="AF451" i="12"/>
  <c r="AF197" i="16"/>
  <c r="Q197" i="16"/>
  <c r="Q113" i="12"/>
  <c r="AE113" i="12" s="1"/>
  <c r="AF113" i="12"/>
  <c r="Q83" i="12"/>
  <c r="AE83" i="12" s="1"/>
  <c r="AF125" i="16"/>
  <c r="Q430" i="12"/>
  <c r="AF430" i="12"/>
  <c r="Q418" i="12"/>
  <c r="AE418" i="12" s="1"/>
  <c r="AF137" i="12"/>
  <c r="Q217" i="16"/>
  <c r="AE217" i="16" s="1"/>
  <c r="Q214" i="12"/>
  <c r="AF30" i="12"/>
  <c r="Q198" i="16"/>
  <c r="AE198" i="16" s="1"/>
  <c r="AF198" i="16"/>
  <c r="AF176" i="16"/>
  <c r="Q176" i="16"/>
  <c r="AE176" i="16" s="1"/>
  <c r="AF474" i="12"/>
  <c r="AF265" i="12"/>
  <c r="Q265" i="12"/>
  <c r="AE265" i="12" s="1"/>
  <c r="Q234" i="16"/>
  <c r="AE234" i="16" s="1"/>
  <c r="AF234" i="16"/>
  <c r="AF424" i="12"/>
  <c r="Q424" i="12"/>
  <c r="AE424" i="12" s="1"/>
  <c r="Q152" i="12"/>
  <c r="AE152" i="12" s="1"/>
  <c r="Q456" i="12"/>
  <c r="AE456" i="12" s="1"/>
  <c r="AF456" i="12"/>
  <c r="AF20" i="16"/>
  <c r="Q20" i="16"/>
  <c r="AF225" i="12"/>
  <c r="Q225" i="12"/>
  <c r="AE225" i="12" s="1"/>
  <c r="AF446" i="12"/>
  <c r="Q86" i="15"/>
  <c r="AE86" i="15" s="1"/>
  <c r="AF86" i="15"/>
  <c r="Q146" i="16"/>
  <c r="AF14" i="15"/>
  <c r="Q18" i="12"/>
  <c r="AE18" i="12" s="1"/>
  <c r="AF230" i="12"/>
  <c r="AF57" i="15"/>
  <c r="Q39" i="16"/>
  <c r="AF46" i="12"/>
  <c r="AF203" i="12"/>
  <c r="AF85" i="15"/>
  <c r="AF203" i="16"/>
  <c r="AF37" i="16"/>
  <c r="AF354" i="12"/>
  <c r="Q27" i="16"/>
  <c r="AE27" i="16" s="1"/>
  <c r="AF415" i="12"/>
  <c r="Q280" i="12"/>
  <c r="AE280" i="12" s="1"/>
  <c r="AF100" i="15"/>
  <c r="AF201" i="16"/>
  <c r="Q23" i="12"/>
  <c r="AE23" i="12" s="1"/>
  <c r="AF248" i="16"/>
  <c r="Q434" i="12"/>
  <c r="AE434" i="12" s="1"/>
  <c r="AF17" i="13"/>
  <c r="AF104" i="15"/>
  <c r="Q205" i="16"/>
  <c r="AF25" i="15"/>
  <c r="Q32" i="13"/>
  <c r="Q178" i="12"/>
  <c r="AE178" i="12" s="1"/>
  <c r="Q141" i="12"/>
  <c r="AE141" i="12" s="1"/>
  <c r="Q47" i="15"/>
  <c r="AF47" i="15"/>
  <c r="Q107" i="12"/>
  <c r="AE107" i="12" s="1"/>
  <c r="AF435" i="12"/>
  <c r="AF18" i="14"/>
  <c r="Q347" i="12"/>
  <c r="Q477" i="12"/>
  <c r="AE477" i="12" s="1"/>
  <c r="AF477" i="12"/>
  <c r="AF81" i="15"/>
  <c r="Q81" i="15"/>
  <c r="AE81" i="15" s="1"/>
  <c r="AF91" i="12"/>
  <c r="Q50" i="12"/>
  <c r="AE50" i="12" s="1"/>
  <c r="AF50" i="12"/>
  <c r="AF93" i="15"/>
  <c r="AF24" i="15"/>
  <c r="Q24" i="15"/>
  <c r="AE24" i="15" s="1"/>
  <c r="Q73" i="16"/>
  <c r="AE73" i="16" s="1"/>
  <c r="AF73" i="16"/>
  <c r="AF39" i="15"/>
  <c r="Q39" i="15"/>
  <c r="AE39" i="15" s="1"/>
  <c r="AF133" i="12"/>
  <c r="Q196" i="12"/>
  <c r="AE196" i="12" s="1"/>
  <c r="AF31" i="14"/>
  <c r="Q31" i="14"/>
  <c r="AE31" i="14" s="1"/>
  <c r="Q290" i="12"/>
  <c r="AE290" i="12" s="1"/>
  <c r="AF82" i="16"/>
  <c r="Q82" i="16"/>
  <c r="AE82" i="16" s="1"/>
  <c r="AF53" i="16"/>
  <c r="Q130" i="16"/>
  <c r="AE130" i="16" s="1"/>
  <c r="AF188" i="12"/>
  <c r="Q188" i="12"/>
  <c r="AF86" i="16"/>
  <c r="Q129" i="12"/>
  <c r="AE129" i="12" s="1"/>
  <c r="AF129" i="12"/>
  <c r="Q182" i="12"/>
  <c r="AE182" i="12" s="1"/>
  <c r="AF182" i="12"/>
  <c r="AF255" i="12"/>
  <c r="AF262" i="12"/>
  <c r="Q239" i="12"/>
  <c r="AE239" i="12" s="1"/>
  <c r="Q9" i="12"/>
  <c r="AE9" i="12" s="1"/>
  <c r="AF13" i="15"/>
  <c r="Q368" i="12"/>
  <c r="AE368" i="12" s="1"/>
  <c r="AF368" i="12"/>
  <c r="Q210" i="12"/>
  <c r="AE210" i="12" s="1"/>
  <c r="AF112" i="12"/>
  <c r="Q112" i="12"/>
  <c r="AE112" i="12" s="1"/>
  <c r="Q28" i="16"/>
  <c r="AE28" i="16" s="1"/>
  <c r="AF28" i="16"/>
  <c r="Q13" i="13"/>
  <c r="AE13" i="13" s="1"/>
  <c r="AF65" i="16"/>
  <c r="AF420" i="12"/>
  <c r="Q16" i="15"/>
  <c r="AE16" i="15" s="1"/>
  <c r="Q86" i="12"/>
  <c r="AE86" i="12" s="1"/>
  <c r="Q7" i="15"/>
  <c r="AE7" i="15" s="1"/>
  <c r="AF7" i="15"/>
  <c r="Q204" i="12"/>
  <c r="AE204" i="12" s="1"/>
  <c r="Q90" i="12"/>
  <c r="AE90" i="12" s="1"/>
  <c r="Q54" i="15"/>
  <c r="AE54" i="15" s="1"/>
  <c r="AF54" i="15"/>
  <c r="Q511" i="12"/>
  <c r="AE511" i="12" s="1"/>
  <c r="Q365" i="12"/>
  <c r="AE365" i="12" s="1"/>
  <c r="AF365" i="12"/>
  <c r="Q45" i="15"/>
  <c r="AE45" i="15" s="1"/>
  <c r="AF13" i="12"/>
  <c r="Q83" i="15"/>
  <c r="AF83" i="15"/>
  <c r="Q436" i="12"/>
  <c r="AE436" i="12" s="1"/>
  <c r="AF66" i="15"/>
  <c r="AF457" i="12"/>
  <c r="Q84" i="12"/>
  <c r="Q198" i="12"/>
  <c r="AE198" i="12" s="1"/>
  <c r="AF251" i="12"/>
  <c r="AF270" i="12"/>
  <c r="AF72" i="16"/>
  <c r="Q398" i="12"/>
  <c r="AE398" i="12" s="1"/>
  <c r="Q464" i="12"/>
  <c r="AF32" i="14"/>
  <c r="Q105" i="15"/>
  <c r="Q163" i="12"/>
  <c r="AE163" i="12" s="1"/>
  <c r="Q327" i="12"/>
  <c r="AE327" i="12" s="1"/>
  <c r="AF116" i="16"/>
  <c r="Q367" i="12"/>
  <c r="AE367" i="12" s="1"/>
  <c r="Q25" i="13"/>
  <c r="AE25" i="13" s="1"/>
  <c r="AF231" i="12"/>
  <c r="Q472" i="12"/>
  <c r="AF70" i="16"/>
  <c r="Q227" i="12"/>
  <c r="Q21" i="13"/>
  <c r="AE21" i="13" s="1"/>
  <c r="AF145" i="16"/>
  <c r="Q75" i="15"/>
  <c r="AE75" i="15" s="1"/>
  <c r="AF369" i="12"/>
  <c r="Q369" i="12"/>
  <c r="AE369" i="12" s="1"/>
  <c r="AF442" i="12"/>
  <c r="Q228" i="12"/>
  <c r="AE228" i="12" s="1"/>
  <c r="AF344" i="12"/>
  <c r="Q344" i="12"/>
  <c r="AE344" i="12" s="1"/>
  <c r="Q16" i="14"/>
  <c r="AF16" i="14"/>
  <c r="AF74" i="12"/>
  <c r="Q74" i="12"/>
  <c r="AE74" i="12" s="1"/>
  <c r="AF497" i="12"/>
  <c r="Q497" i="12"/>
  <c r="AE497" i="12" s="1"/>
  <c r="AF153" i="16"/>
  <c r="Q153" i="16"/>
  <c r="AE153" i="16" s="1"/>
  <c r="AF407" i="12"/>
  <c r="Q407" i="12"/>
  <c r="AE407" i="12" s="1"/>
  <c r="AF296" i="12"/>
  <c r="AF37" i="15"/>
  <c r="Q37" i="15"/>
  <c r="AE37" i="15" s="1"/>
  <c r="Q231" i="16"/>
  <c r="AF231" i="16"/>
  <c r="Q77" i="12"/>
  <c r="AE77" i="12" s="1"/>
  <c r="AF77" i="12"/>
  <c r="Q381" i="12"/>
  <c r="AF381" i="12"/>
  <c r="Q77" i="16"/>
  <c r="AE77" i="16" s="1"/>
  <c r="AF77" i="16"/>
  <c r="AF429" i="12"/>
  <c r="Q429" i="12"/>
  <c r="AE429" i="12" s="1"/>
  <c r="AF20" i="12"/>
  <c r="Q20" i="12"/>
  <c r="AE20" i="12" s="1"/>
  <c r="AF151" i="16"/>
  <c r="Q151" i="16"/>
  <c r="AE151" i="16" s="1"/>
  <c r="AF443" i="12"/>
  <c r="Q443" i="12"/>
  <c r="AE443" i="12" s="1"/>
  <c r="Q12" i="13"/>
  <c r="AE12" i="13" s="1"/>
  <c r="AF491" i="12"/>
  <c r="Q491" i="12"/>
  <c r="AE491" i="12" s="1"/>
  <c r="Q43" i="15"/>
  <c r="AE43" i="15" s="1"/>
  <c r="AF97" i="12"/>
  <c r="AF97" i="16"/>
  <c r="Q47" i="12"/>
  <c r="AE47" i="12" s="1"/>
  <c r="AF26" i="12"/>
  <c r="Q476" i="12"/>
  <c r="Q135" i="16"/>
  <c r="AE135" i="16" s="1"/>
  <c r="AF135" i="16"/>
  <c r="AF236" i="16"/>
  <c r="Q236" i="16"/>
  <c r="Q65" i="15"/>
  <c r="AF65" i="15"/>
  <c r="Q334" i="12"/>
  <c r="AF334" i="12"/>
  <c r="AF286" i="12"/>
  <c r="Q361" i="12"/>
  <c r="AE361" i="12" s="1"/>
  <c r="AF361" i="12"/>
  <c r="AF7" i="12"/>
  <c r="AF332" i="12"/>
  <c r="AF37" i="12"/>
  <c r="Q94" i="16"/>
  <c r="Q138" i="16"/>
  <c r="AF211" i="16"/>
  <c r="Q56" i="16"/>
  <c r="AE56" i="16" s="1"/>
  <c r="AF28" i="13"/>
  <c r="Q52" i="15"/>
  <c r="AE52" i="15" s="1"/>
  <c r="AF247" i="12"/>
  <c r="AF79" i="16"/>
  <c r="AF233" i="12"/>
  <c r="AF19" i="12"/>
  <c r="Q19" i="12"/>
  <c r="AE19" i="12" s="1"/>
  <c r="AF171" i="16"/>
  <c r="AF33" i="13"/>
  <c r="Q33" i="13"/>
  <c r="AE33" i="13" s="1"/>
  <c r="AF370" i="12"/>
  <c r="AF141" i="16"/>
  <c r="Q244" i="16"/>
  <c r="AE244" i="16" s="1"/>
  <c r="AF244" i="16"/>
  <c r="AF143" i="16"/>
  <c r="Q143" i="16"/>
  <c r="AE143" i="16" s="1"/>
  <c r="AF172" i="12"/>
  <c r="Q172" i="12"/>
  <c r="Q449" i="12"/>
  <c r="AE449" i="12" s="1"/>
  <c r="AF449" i="12"/>
  <c r="AF34" i="13"/>
  <c r="AF89" i="15"/>
  <c r="Q89" i="15"/>
  <c r="AE89" i="15" s="1"/>
  <c r="AF408" i="12"/>
  <c r="Q408" i="12"/>
  <c r="AE408" i="12" s="1"/>
  <c r="AF322" i="12"/>
  <c r="Q322" i="12"/>
  <c r="AE322" i="12" s="1"/>
  <c r="AF68" i="15"/>
  <c r="Q483" i="12"/>
  <c r="AE483" i="12" s="1"/>
  <c r="AF483" i="12"/>
  <c r="Q182" i="16"/>
  <c r="AE182" i="16" s="1"/>
  <c r="AF182" i="16"/>
  <c r="Q173" i="16"/>
  <c r="AF173" i="16"/>
  <c r="Q383" i="12"/>
  <c r="AE383" i="12" s="1"/>
  <c r="AF73" i="12"/>
  <c r="Q73" i="12"/>
  <c r="AE73" i="12" s="1"/>
  <c r="Q92" i="12"/>
  <c r="AE92" i="12" s="1"/>
  <c r="AF92" i="12"/>
  <c r="Q40" i="12"/>
  <c r="AE40" i="12" s="1"/>
  <c r="AF40" i="12"/>
  <c r="AF220" i="12"/>
  <c r="Q220" i="12"/>
  <c r="AE220" i="12" s="1"/>
  <c r="AF120" i="16"/>
  <c r="Q120" i="16"/>
  <c r="AE120" i="16" s="1"/>
  <c r="Q366" i="12"/>
  <c r="AE366" i="12" s="1"/>
  <c r="Q8" i="3"/>
  <c r="AF60" i="16"/>
  <c r="Q36" i="13"/>
  <c r="AE36" i="13" s="1"/>
  <c r="AF36" i="13"/>
  <c r="Q58" i="15"/>
  <c r="AE58" i="15" s="1"/>
  <c r="AF58" i="15"/>
  <c r="AF189" i="12"/>
  <c r="Q41" i="14"/>
  <c r="AE41" i="14" s="1"/>
  <c r="AF41" i="14"/>
  <c r="AF245" i="16"/>
  <c r="Q245" i="16"/>
  <c r="AE245" i="16" s="1"/>
  <c r="Q444" i="12"/>
  <c r="Q69" i="15"/>
  <c r="AE69" i="15" s="1"/>
  <c r="Q214" i="16"/>
  <c r="AE214" i="16" s="1"/>
  <c r="AF22" i="12"/>
  <c r="Q22" i="12"/>
  <c r="AF341" i="12"/>
  <c r="Q341" i="12"/>
  <c r="AE341" i="12" s="1"/>
  <c r="AF124" i="12"/>
  <c r="Q124" i="12"/>
  <c r="AE124" i="12" s="1"/>
  <c r="AF19" i="13"/>
  <c r="Q76" i="16"/>
  <c r="AE76" i="16" s="1"/>
  <c r="Q46" i="16"/>
  <c r="AE46" i="16" s="1"/>
  <c r="Q187" i="12"/>
  <c r="AE187" i="12" s="1"/>
  <c r="Q419" i="12"/>
  <c r="AE419" i="12" s="1"/>
  <c r="Q325" i="12"/>
  <c r="AE325" i="12" s="1"/>
  <c r="Q111" i="12"/>
  <c r="AE111" i="12" s="1"/>
  <c r="Q204" i="16"/>
  <c r="AE204" i="16" s="1"/>
  <c r="AF65" i="12"/>
  <c r="AF196" i="16"/>
  <c r="AF99" i="12"/>
  <c r="Q99" i="12"/>
  <c r="AE99" i="12" s="1"/>
  <c r="Q172" i="16"/>
  <c r="AF172" i="16"/>
  <c r="AF195" i="16"/>
  <c r="AF11" i="12"/>
  <c r="Q11" i="12"/>
  <c r="Q121" i="16"/>
  <c r="AE121" i="16" s="1"/>
  <c r="AF100" i="12"/>
  <c r="Q328" i="12"/>
  <c r="AF328" i="12"/>
  <c r="AF46" i="14"/>
  <c r="AF139" i="16"/>
  <c r="AF108" i="16"/>
  <c r="Q318" i="12"/>
  <c r="AE318" i="12" s="1"/>
  <c r="AF318" i="12"/>
  <c r="Q314" i="12"/>
  <c r="AE314" i="12" s="1"/>
  <c r="AF314" i="12"/>
  <c r="Q81" i="16"/>
  <c r="AF81" i="16"/>
  <c r="Q146" i="12"/>
  <c r="Q149" i="12"/>
  <c r="AE149" i="12" s="1"/>
  <c r="AF149" i="12"/>
  <c r="AF14" i="13"/>
  <c r="Q14" i="13"/>
  <c r="AE14" i="13" s="1"/>
  <c r="Q115" i="16"/>
  <c r="AE115" i="16" s="1"/>
  <c r="AF115" i="16"/>
  <c r="AF170" i="16"/>
  <c r="Q170" i="16"/>
  <c r="AF74" i="15"/>
  <c r="Q74" i="15"/>
  <c r="AE74" i="15" s="1"/>
  <c r="AN14" i="3"/>
  <c r="Y12" i="3"/>
  <c r="AG28" i="3"/>
  <c r="AI28" i="3" s="1"/>
  <c r="AH28" i="3"/>
  <c r="AJ28" i="3" s="1"/>
  <c r="X28" i="3"/>
  <c r="AB28" i="3" s="1"/>
  <c r="W28" i="3"/>
  <c r="AA28" i="3" s="1"/>
  <c r="R28" i="3"/>
  <c r="Q28" i="3" s="1"/>
  <c r="AE28" i="3" s="1"/>
  <c r="AK28" i="3"/>
  <c r="AM28" i="3" s="1"/>
  <c r="AL28" i="3"/>
  <c r="AN28" i="3" s="1"/>
  <c r="S28" i="3"/>
  <c r="AC28" i="3" s="1"/>
  <c r="T28" i="3"/>
  <c r="AD28" i="3" s="1"/>
  <c r="U28" i="3"/>
  <c r="Y28" i="3" s="1"/>
  <c r="V28" i="3"/>
  <c r="Z28" i="3" s="1"/>
  <c r="Q15" i="3"/>
  <c r="AE15" i="3" s="1"/>
  <c r="AF15" i="3"/>
  <c r="AF27" i="3"/>
  <c r="Q26" i="3"/>
  <c r="AE26" i="3" s="1"/>
  <c r="Q16" i="3"/>
  <c r="AE16" i="3" s="1"/>
  <c r="AF16" i="3"/>
  <c r="Q19" i="3"/>
  <c r="AE19" i="3" s="1"/>
  <c r="AF19" i="3"/>
  <c r="Q17" i="3"/>
  <c r="AF17" i="3"/>
  <c r="Q14" i="3"/>
  <c r="AE14" i="3" s="1"/>
  <c r="AF14" i="3"/>
  <c r="Q24" i="3"/>
  <c r="AF24" i="3"/>
  <c r="Q23" i="3"/>
  <c r="AE23" i="3" s="1"/>
  <c r="AF23" i="3"/>
  <c r="AF25" i="3"/>
  <c r="AB201" i="16" l="1"/>
  <c r="Q190" i="16"/>
  <c r="Q19" i="16"/>
  <c r="AE19" i="16" s="1"/>
  <c r="AF129" i="16"/>
  <c r="AF148" i="16"/>
  <c r="Q40" i="16"/>
  <c r="AE40" i="16" s="1"/>
  <c r="AF105" i="16"/>
  <c r="Q221" i="16"/>
  <c r="Q43" i="16"/>
  <c r="AE43" i="16" s="1"/>
  <c r="AF161" i="16"/>
  <c r="Q174" i="16"/>
  <c r="AE174" i="16" s="1"/>
  <c r="AF127" i="16"/>
  <c r="AF96" i="16"/>
  <c r="Q112" i="16"/>
  <c r="AE112" i="16" s="1"/>
  <c r="Q241" i="16"/>
  <c r="AF114" i="16"/>
  <c r="Q78" i="16"/>
  <c r="AC47" i="16"/>
  <c r="AF225" i="16"/>
  <c r="Q26" i="16"/>
  <c r="AE26" i="16" s="1"/>
  <c r="AI140" i="16"/>
  <c r="Q133" i="16"/>
  <c r="AE133" i="16" s="1"/>
  <c r="Q99" i="16"/>
  <c r="AE99" i="16" s="1"/>
  <c r="Q123" i="16"/>
  <c r="Q216" i="16"/>
  <c r="AB186" i="16"/>
  <c r="AB190" i="16"/>
  <c r="Z140" i="16"/>
  <c r="AF35" i="15"/>
  <c r="Q41" i="15"/>
  <c r="AE41" i="15" s="1"/>
  <c r="AF27" i="15"/>
  <c r="AB11" i="15"/>
  <c r="Z26" i="15"/>
  <c r="AB26" i="15"/>
  <c r="Z10" i="14"/>
  <c r="Q23" i="14"/>
  <c r="AN30" i="14"/>
  <c r="AC10" i="14"/>
  <c r="AF40" i="14"/>
  <c r="AN10" i="14"/>
  <c r="Z44" i="14"/>
  <c r="Z23" i="14"/>
  <c r="AI23" i="13"/>
  <c r="AI13" i="13"/>
  <c r="Q330" i="12"/>
  <c r="AE330" i="12" s="1"/>
  <c r="Q193" i="12"/>
  <c r="AE193" i="12" s="1"/>
  <c r="AC61" i="12"/>
  <c r="Q70" i="12"/>
  <c r="AE70" i="12" s="1"/>
  <c r="Q151" i="12"/>
  <c r="AE151" i="12" s="1"/>
  <c r="Q103" i="12"/>
  <c r="AE103" i="12" s="1"/>
  <c r="Q57" i="12"/>
  <c r="Q485" i="12"/>
  <c r="AE485" i="12" s="1"/>
  <c r="AF71" i="12"/>
  <c r="AF38" i="12"/>
  <c r="Q168" i="12"/>
  <c r="AE168" i="12" s="1"/>
  <c r="Q428" i="12"/>
  <c r="AE428" i="12" s="1"/>
  <c r="Q102" i="12"/>
  <c r="AI111" i="12"/>
  <c r="Q416" i="12"/>
  <c r="AE416" i="12" s="1"/>
  <c r="AF282" i="12"/>
  <c r="AF356" i="12"/>
  <c r="AC69" i="12"/>
  <c r="AF503" i="12"/>
  <c r="AF72" i="12"/>
  <c r="AF147" i="12"/>
  <c r="Q505" i="12"/>
  <c r="AE505" i="12" s="1"/>
  <c r="AF106" i="12"/>
  <c r="AF95" i="12"/>
  <c r="AF199" i="12"/>
  <c r="AF261" i="12"/>
  <c r="AF312" i="12"/>
  <c r="AF169" i="12"/>
  <c r="Q269" i="12"/>
  <c r="AE269" i="12" s="1"/>
  <c r="AF433" i="12"/>
  <c r="AF413" i="12"/>
  <c r="Q387" i="12"/>
  <c r="AE387" i="12" s="1"/>
  <c r="AF68" i="12"/>
  <c r="Q54" i="12"/>
  <c r="AE54" i="12" s="1"/>
  <c r="Q352" i="12"/>
  <c r="Q473" i="12"/>
  <c r="AE473" i="12" s="1"/>
  <c r="AF289" i="12"/>
  <c r="Q453" i="12"/>
  <c r="AE453" i="12" s="1"/>
  <c r="AF478" i="12"/>
  <c r="Q417" i="12"/>
  <c r="AE417" i="12" s="1"/>
  <c r="AF43" i="12"/>
  <c r="Q194" i="12"/>
  <c r="AB111" i="12"/>
  <c r="Z148" i="12"/>
  <c r="AI204" i="16"/>
  <c r="AI191" i="16"/>
  <c r="AI167" i="16"/>
  <c r="AI67" i="16"/>
  <c r="AI190" i="16"/>
  <c r="AI207" i="16"/>
  <c r="AI114" i="16"/>
  <c r="AI129" i="16"/>
  <c r="AI35" i="15"/>
  <c r="AI20" i="16"/>
  <c r="AI28" i="12"/>
  <c r="AI74" i="16"/>
  <c r="AI11" i="13"/>
  <c r="AI201" i="16"/>
  <c r="AI165" i="16"/>
  <c r="AI29" i="12"/>
  <c r="AI215" i="16"/>
  <c r="AI27" i="12"/>
  <c r="AI24" i="12"/>
  <c r="AI32" i="13"/>
  <c r="AI22" i="12"/>
  <c r="AI13" i="14"/>
  <c r="AI77" i="15"/>
  <c r="AI23" i="12"/>
  <c r="AI21" i="15"/>
  <c r="AI18" i="13"/>
  <c r="AI186" i="16"/>
  <c r="AI36" i="15"/>
  <c r="AI26" i="15"/>
  <c r="AI14" i="13"/>
  <c r="AI19" i="13"/>
  <c r="AI20" i="12"/>
  <c r="AI61" i="12"/>
  <c r="AI45" i="14"/>
  <c r="AI34" i="15"/>
  <c r="AI27" i="16"/>
  <c r="AI42" i="16"/>
  <c r="AI30" i="13"/>
  <c r="AI38" i="16"/>
  <c r="AI10" i="16"/>
  <c r="AI23" i="15"/>
  <c r="AI69" i="16"/>
  <c r="AI66" i="15"/>
  <c r="AI63" i="12"/>
  <c r="AI74" i="15"/>
  <c r="AI29" i="15"/>
  <c r="AI68" i="12"/>
  <c r="AI22" i="15"/>
  <c r="AI62" i="12"/>
  <c r="AI41" i="15"/>
  <c r="AI19" i="12"/>
  <c r="AI33" i="14"/>
  <c r="AI63" i="15"/>
  <c r="AI9" i="14"/>
  <c r="AI39" i="16"/>
  <c r="AI70" i="16"/>
  <c r="AI33" i="16"/>
  <c r="AI78" i="15"/>
  <c r="AI25" i="15"/>
  <c r="AI71" i="12"/>
  <c r="AI18" i="12"/>
  <c r="AI44" i="12"/>
  <c r="AI50" i="15"/>
  <c r="AI62" i="15"/>
  <c r="AI76" i="15"/>
  <c r="AI72" i="15"/>
  <c r="AI53" i="15"/>
  <c r="AI16" i="16"/>
  <c r="AI20" i="13"/>
  <c r="AI69" i="15"/>
  <c r="AI71" i="15"/>
  <c r="AI63" i="16"/>
  <c r="AI76" i="16"/>
  <c r="AI35" i="16"/>
  <c r="AI33" i="15"/>
  <c r="AI46" i="14"/>
  <c r="AI47" i="16"/>
  <c r="AI34" i="16"/>
  <c r="AI48" i="16"/>
  <c r="AI39" i="14"/>
  <c r="AI39" i="12"/>
  <c r="AI57" i="12"/>
  <c r="AI86" i="12"/>
  <c r="AI89" i="12"/>
  <c r="AI41" i="16"/>
  <c r="AI64" i="15"/>
  <c r="AI43" i="12"/>
  <c r="AI54" i="16"/>
  <c r="AI46" i="16"/>
  <c r="AI32" i="14"/>
  <c r="AI79" i="12"/>
  <c r="AI52" i="12"/>
  <c r="AI57" i="15"/>
  <c r="AI83" i="16"/>
  <c r="AI85" i="15"/>
  <c r="AI59" i="16"/>
  <c r="AI88" i="16"/>
  <c r="AI57" i="16"/>
  <c r="AI40" i="12"/>
  <c r="AI49" i="16"/>
  <c r="AI34" i="13"/>
  <c r="AI60" i="15"/>
  <c r="AI88" i="12"/>
  <c r="AI91" i="15"/>
  <c r="AI78" i="16"/>
  <c r="AI49" i="15"/>
  <c r="AI15" i="15"/>
  <c r="AI19" i="16"/>
  <c r="AI25" i="12"/>
  <c r="AI85" i="16"/>
  <c r="AI90" i="12"/>
  <c r="AI37" i="16"/>
  <c r="AI95" i="12"/>
  <c r="AI99" i="15"/>
  <c r="AI80" i="15"/>
  <c r="AI89" i="16"/>
  <c r="AI18" i="15"/>
  <c r="AI38" i="14"/>
  <c r="AI13" i="16"/>
  <c r="AI86" i="15"/>
  <c r="AI87" i="15"/>
  <c r="AI59" i="15"/>
  <c r="AI97" i="16"/>
  <c r="AI26" i="16"/>
  <c r="AI187" i="16"/>
  <c r="AI238" i="12"/>
  <c r="AI58" i="15"/>
  <c r="AI11" i="12"/>
  <c r="AI32" i="15"/>
  <c r="AI373" i="12"/>
  <c r="AI28" i="15"/>
  <c r="AI91" i="16"/>
  <c r="AI96" i="12"/>
  <c r="AI90" i="15"/>
  <c r="AI12" i="14"/>
  <c r="AI426" i="12"/>
  <c r="AI73" i="15"/>
  <c r="AI96" i="15"/>
  <c r="AI97" i="15"/>
  <c r="AI335" i="12"/>
  <c r="AI17" i="12"/>
  <c r="AI35" i="12"/>
  <c r="AI92" i="15"/>
  <c r="AI88" i="15"/>
  <c r="AI93" i="16"/>
  <c r="AI42" i="15"/>
  <c r="AI36" i="13"/>
  <c r="AI29" i="14"/>
  <c r="AI73" i="12"/>
  <c r="AI105" i="16"/>
  <c r="AI72" i="16"/>
  <c r="AI98" i="16"/>
  <c r="AI83" i="15"/>
  <c r="AI81" i="12"/>
  <c r="AI98" i="15"/>
  <c r="AI89" i="15"/>
  <c r="AI307" i="12"/>
  <c r="AI55" i="16"/>
  <c r="AI329" i="12"/>
  <c r="AI27" i="15"/>
  <c r="AI18" i="16"/>
  <c r="AI106" i="16"/>
  <c r="AI24" i="15"/>
  <c r="AI181" i="12"/>
  <c r="AI108" i="16"/>
  <c r="AI56" i="15"/>
  <c r="AI59" i="12"/>
  <c r="AI40" i="16"/>
  <c r="AI328" i="12"/>
  <c r="AI79" i="15"/>
  <c r="AI45" i="15"/>
  <c r="AI117" i="16"/>
  <c r="AI199" i="12"/>
  <c r="AI324" i="12"/>
  <c r="AI107" i="16"/>
  <c r="AI264" i="12"/>
  <c r="AI241" i="12"/>
  <c r="AI237" i="12"/>
  <c r="AI24" i="13"/>
  <c r="AI101" i="16"/>
  <c r="AI174" i="12"/>
  <c r="AI265" i="12"/>
  <c r="AI21" i="16"/>
  <c r="AI110" i="16"/>
  <c r="AI180" i="16"/>
  <c r="AI346" i="12"/>
  <c r="AI140" i="12"/>
  <c r="AI184" i="12"/>
  <c r="AI261" i="12"/>
  <c r="AI372" i="12"/>
  <c r="AI246" i="16"/>
  <c r="AI271" i="12"/>
  <c r="AI56" i="16"/>
  <c r="AI273" i="12"/>
  <c r="AI123" i="16"/>
  <c r="AI374" i="12"/>
  <c r="AI370" i="12"/>
  <c r="AI257" i="12"/>
  <c r="AI315" i="12"/>
  <c r="AI194" i="16"/>
  <c r="AI439" i="12"/>
  <c r="AI192" i="16"/>
  <c r="AI276" i="12"/>
  <c r="AI311" i="12"/>
  <c r="AI367" i="12"/>
  <c r="AI378" i="12"/>
  <c r="AI267" i="12"/>
  <c r="AI368" i="12"/>
  <c r="AI165" i="12"/>
  <c r="AI100" i="16"/>
  <c r="AI308" i="12"/>
  <c r="AI250" i="12"/>
  <c r="AI269" i="12"/>
  <c r="AI376" i="12"/>
  <c r="AI247" i="12"/>
  <c r="AI274" i="12"/>
  <c r="AI474" i="12"/>
  <c r="AI478" i="12"/>
  <c r="AI438" i="12"/>
  <c r="AI256" i="12"/>
  <c r="AI230" i="12"/>
  <c r="AI244" i="12"/>
  <c r="AI358" i="12"/>
  <c r="AI316" i="12"/>
  <c r="AI233" i="12"/>
  <c r="AI304" i="12"/>
  <c r="AI420" i="12"/>
  <c r="AI423" i="12"/>
  <c r="AI232" i="12"/>
  <c r="AI278" i="12"/>
  <c r="AI279" i="12"/>
  <c r="AI240" i="12"/>
  <c r="AI223" i="12"/>
  <c r="AI371" i="12"/>
  <c r="AI245" i="12"/>
  <c r="AI375" i="12"/>
  <c r="AI317" i="12"/>
  <c r="AI433" i="12"/>
  <c r="AI366" i="12"/>
  <c r="AI104" i="15"/>
  <c r="AI353" i="12"/>
  <c r="AI436" i="12"/>
  <c r="AI13" i="15"/>
  <c r="AI352" i="12"/>
  <c r="AI421" i="12"/>
  <c r="AI224" i="12"/>
  <c r="AI419" i="12"/>
  <c r="AI404" i="12"/>
  <c r="AI429" i="12"/>
  <c r="AI413" i="12"/>
  <c r="AI101" i="12"/>
  <c r="AI331" i="12"/>
  <c r="AI440" i="12"/>
  <c r="AI229" i="12"/>
  <c r="AI106" i="15"/>
  <c r="AI428" i="12"/>
  <c r="AI476" i="12"/>
  <c r="AI226" i="12"/>
  <c r="AI470" i="12"/>
  <c r="AI221" i="12"/>
  <c r="AI181" i="16"/>
  <c r="AI343" i="12"/>
  <c r="AI356" i="12"/>
  <c r="AI362" i="12"/>
  <c r="AI100" i="15"/>
  <c r="AI453" i="12"/>
  <c r="AI448" i="12"/>
  <c r="AI209" i="12"/>
  <c r="AI105" i="15"/>
  <c r="AI239" i="12"/>
  <c r="AI107" i="15"/>
  <c r="AI95" i="16"/>
  <c r="AI457" i="12"/>
  <c r="AI451" i="12"/>
  <c r="AI424" i="12"/>
  <c r="AI182" i="16"/>
  <c r="AI414" i="12"/>
  <c r="AI231" i="12"/>
  <c r="AI418" i="12"/>
  <c r="AI442" i="12"/>
  <c r="AI326" i="12"/>
  <c r="AI401" i="12"/>
  <c r="AI196" i="12"/>
  <c r="AI492" i="12"/>
  <c r="AI248" i="16"/>
  <c r="AI108" i="12"/>
  <c r="AI363" i="12"/>
  <c r="AI230" i="16"/>
  <c r="AI225" i="12"/>
  <c r="AI219" i="12"/>
  <c r="AI466" i="12"/>
  <c r="AI195" i="16"/>
  <c r="AI467" i="12"/>
  <c r="AI118" i="16"/>
  <c r="AI188" i="16"/>
  <c r="AI468" i="12"/>
  <c r="AI298" i="12"/>
  <c r="AI403" i="12"/>
  <c r="AI410" i="12"/>
  <c r="AI196" i="16"/>
  <c r="AI338" i="12"/>
  <c r="AI216" i="16"/>
  <c r="AI193" i="16"/>
  <c r="AI199" i="16"/>
  <c r="AI462" i="12"/>
  <c r="AI402" i="12"/>
  <c r="AI159" i="16"/>
  <c r="AI197" i="16"/>
  <c r="AI151" i="16"/>
  <c r="AI297" i="12"/>
  <c r="AI213" i="12"/>
  <c r="AI213" i="16"/>
  <c r="AI158" i="16"/>
  <c r="AI212" i="12"/>
  <c r="AI29" i="13"/>
  <c r="AI225" i="16"/>
  <c r="AI235" i="16"/>
  <c r="AI217" i="12"/>
  <c r="AI233" i="16"/>
  <c r="AI502" i="12"/>
  <c r="AI178" i="12"/>
  <c r="AI495" i="12"/>
  <c r="AI203" i="12"/>
  <c r="AI282" i="12"/>
  <c r="AI222" i="16"/>
  <c r="AI482" i="12"/>
  <c r="AI133" i="16"/>
  <c r="AI491" i="12"/>
  <c r="AI290" i="12"/>
  <c r="AI293" i="12"/>
  <c r="AI185" i="12"/>
  <c r="AI490" i="12"/>
  <c r="AI205" i="12"/>
  <c r="AI132" i="16"/>
  <c r="AI224" i="16"/>
  <c r="AI67" i="15"/>
  <c r="AI450" i="12"/>
  <c r="AI7" i="13"/>
  <c r="AI16" i="15"/>
  <c r="AI389" i="12"/>
  <c r="AI275" i="12"/>
  <c r="AI143" i="16"/>
  <c r="AI115" i="12"/>
  <c r="AI125" i="16"/>
  <c r="AI384" i="12"/>
  <c r="AI117" i="12"/>
  <c r="AI486" i="12"/>
  <c r="AI221" i="16"/>
  <c r="AI299" i="12"/>
  <c r="AI9" i="13"/>
  <c r="AI43" i="15"/>
  <c r="AI179" i="16"/>
  <c r="AI382" i="12"/>
  <c r="AI123" i="12"/>
  <c r="AI488" i="12"/>
  <c r="AI489" i="12"/>
  <c r="AI167" i="12"/>
  <c r="AI388" i="12"/>
  <c r="AI497" i="12"/>
  <c r="AI179" i="12"/>
  <c r="AI305" i="12"/>
  <c r="AI110" i="12"/>
  <c r="AI281" i="12"/>
  <c r="AI177" i="16"/>
  <c r="AI175" i="16"/>
  <c r="AI361" i="12"/>
  <c r="AI501" i="12"/>
  <c r="AI177" i="12"/>
  <c r="AI178" i="16"/>
  <c r="AI124" i="16"/>
  <c r="AI220" i="12"/>
  <c r="AI238" i="16"/>
  <c r="AI135" i="12"/>
  <c r="AI155" i="12"/>
  <c r="AI128" i="16"/>
  <c r="AI395" i="12"/>
  <c r="AI386" i="12"/>
  <c r="AI175" i="12"/>
  <c r="AI134" i="16"/>
  <c r="AI114" i="12"/>
  <c r="AI286" i="12"/>
  <c r="AI75" i="15"/>
  <c r="AI119" i="12"/>
  <c r="AI380" i="12"/>
  <c r="AI390" i="12"/>
  <c r="AI202" i="16"/>
  <c r="AI506" i="12"/>
  <c r="AI508" i="12"/>
  <c r="AI154" i="12"/>
  <c r="AI169" i="12"/>
  <c r="AI112" i="12"/>
  <c r="AI173" i="12"/>
  <c r="AI118" i="12"/>
  <c r="AI171" i="12"/>
  <c r="AI504" i="12"/>
  <c r="AI128" i="12"/>
  <c r="AI160" i="12"/>
  <c r="AI131" i="16"/>
  <c r="AI393" i="12"/>
  <c r="AI102" i="12"/>
  <c r="AI126" i="16"/>
  <c r="AI150" i="16"/>
  <c r="AI354" i="12"/>
  <c r="AI161" i="12"/>
  <c r="AI355" i="12"/>
  <c r="AI214" i="16"/>
  <c r="AI170" i="12"/>
  <c r="AI153" i="12"/>
  <c r="AI284" i="12"/>
  <c r="AI157" i="12"/>
  <c r="AI483" i="12"/>
  <c r="AI217" i="16"/>
  <c r="AI163" i="16"/>
  <c r="AI289" i="12"/>
  <c r="AI211" i="16"/>
  <c r="AI138" i="16"/>
  <c r="AI152" i="16"/>
  <c r="AI166" i="16"/>
  <c r="AI155" i="16"/>
  <c r="AI498" i="12"/>
  <c r="AI136" i="12"/>
  <c r="AI151" i="12"/>
  <c r="AI381" i="12"/>
  <c r="AI144" i="16"/>
  <c r="AI121" i="12"/>
  <c r="AI158" i="12"/>
  <c r="AI160" i="16"/>
  <c r="AI149" i="16"/>
  <c r="AI206" i="16"/>
  <c r="AI142" i="12"/>
  <c r="AI156" i="16"/>
  <c r="AI77" i="12"/>
  <c r="AI156" i="12"/>
  <c r="AI254" i="12"/>
  <c r="AI242" i="16"/>
  <c r="AI124" i="12"/>
  <c r="AI162" i="16"/>
  <c r="AI398" i="12"/>
  <c r="AI211" i="12"/>
  <c r="AI20" i="14"/>
  <c r="AI197" i="12"/>
  <c r="AI103" i="15"/>
  <c r="AI510" i="12"/>
  <c r="AI494" i="12"/>
  <c r="AI107" i="12"/>
  <c r="AI22" i="14"/>
  <c r="AI399" i="12"/>
  <c r="AI131" i="12"/>
  <c r="AI14" i="14"/>
  <c r="AI437" i="12"/>
  <c r="AI11" i="16"/>
  <c r="AI397" i="12"/>
  <c r="AI104" i="12"/>
  <c r="AI98" i="12"/>
  <c r="AI192" i="12"/>
  <c r="AI7" i="15"/>
  <c r="AI272" i="12"/>
  <c r="Z114" i="16"/>
  <c r="AI16" i="14"/>
  <c r="AI42" i="14"/>
  <c r="AI43" i="14"/>
  <c r="Z111" i="12"/>
  <c r="AI186" i="12"/>
  <c r="AI138" i="12"/>
  <c r="AI87" i="12"/>
  <c r="AB27" i="16"/>
  <c r="AI41" i="14"/>
  <c r="Z215" i="16"/>
  <c r="Z149" i="12"/>
  <c r="AB20" i="16"/>
  <c r="AI187" i="12"/>
  <c r="AI8" i="14"/>
  <c r="Z218" i="16"/>
  <c r="AI91" i="12"/>
  <c r="AB215" i="16"/>
  <c r="Z201" i="16"/>
  <c r="AI9" i="15"/>
  <c r="AB218" i="16"/>
  <c r="Z72" i="16"/>
  <c r="Z186" i="16"/>
  <c r="AB148" i="12"/>
  <c r="AI73" i="16"/>
  <c r="AI62" i="16"/>
  <c r="AI17" i="14"/>
  <c r="AB149" i="12"/>
  <c r="Z28" i="15"/>
  <c r="Z40" i="16"/>
  <c r="AB72" i="16"/>
  <c r="AB41" i="15"/>
  <c r="Z22" i="15"/>
  <c r="Z12" i="12"/>
  <c r="Z37" i="12"/>
  <c r="Z18" i="15"/>
  <c r="Z21" i="15"/>
  <c r="AB24" i="12"/>
  <c r="AB14" i="13"/>
  <c r="AB19" i="15"/>
  <c r="Z32" i="12"/>
  <c r="Z20" i="16"/>
  <c r="AB36" i="16"/>
  <c r="Z10" i="13"/>
  <c r="Z16" i="15"/>
  <c r="Z24" i="15"/>
  <c r="Z26" i="16"/>
  <c r="Z14" i="13"/>
  <c r="Z33" i="16"/>
  <c r="Z20" i="12"/>
  <c r="AB12" i="12"/>
  <c r="Z71" i="15"/>
  <c r="Z26" i="13"/>
  <c r="AB24" i="15"/>
  <c r="Z13" i="13"/>
  <c r="Z27" i="16"/>
  <c r="Z35" i="15"/>
  <c r="AB21" i="15"/>
  <c r="Z16" i="16"/>
  <c r="Z29" i="12"/>
  <c r="AB36" i="15"/>
  <c r="Z24" i="14"/>
  <c r="Z24" i="12"/>
  <c r="AB29" i="15"/>
  <c r="AB20" i="15"/>
  <c r="Z47" i="15"/>
  <c r="Z15" i="13"/>
  <c r="Z13" i="15"/>
  <c r="Z27" i="12"/>
  <c r="Z25" i="12"/>
  <c r="Z28" i="12"/>
  <c r="Z29" i="15"/>
  <c r="AB23" i="14"/>
  <c r="Z22" i="13"/>
  <c r="Z18" i="12"/>
  <c r="Z23" i="13"/>
  <c r="Z13" i="16"/>
  <c r="AB49" i="15"/>
  <c r="AB10" i="14"/>
  <c r="Z39" i="12"/>
  <c r="AB23" i="13"/>
  <c r="AB18" i="12"/>
  <c r="Z13" i="14"/>
  <c r="Z11" i="14"/>
  <c r="Z20" i="15"/>
  <c r="AB15" i="13"/>
  <c r="AB28" i="15"/>
  <c r="AB13" i="16"/>
  <c r="Z36" i="15"/>
  <c r="AB11" i="14"/>
  <c r="Z41" i="15"/>
  <c r="AB37" i="12"/>
  <c r="Z11" i="12"/>
  <c r="AB26" i="13"/>
  <c r="Z37" i="14"/>
  <c r="Z11" i="13"/>
  <c r="Z68" i="16"/>
  <c r="AB43" i="14"/>
  <c r="Z44" i="12"/>
  <c r="Z39" i="14"/>
  <c r="Z33" i="14"/>
  <c r="Z35" i="12"/>
  <c r="AB35" i="13"/>
  <c r="Z43" i="12"/>
  <c r="AB52" i="12"/>
  <c r="Z34" i="12"/>
  <c r="Z17" i="15"/>
  <c r="Z29" i="13"/>
  <c r="AB76" i="12"/>
  <c r="AB36" i="14"/>
  <c r="Z19" i="15"/>
  <c r="Z32" i="14"/>
  <c r="AB33" i="16"/>
  <c r="Z50" i="16"/>
  <c r="AB42" i="12"/>
  <c r="AB59" i="16"/>
  <c r="AB44" i="12"/>
  <c r="AB45" i="14"/>
  <c r="Z42" i="12"/>
  <c r="AB21" i="14"/>
  <c r="AB25" i="14"/>
  <c r="Z36" i="13"/>
  <c r="AB39" i="14"/>
  <c r="AB33" i="14"/>
  <c r="Z10" i="16"/>
  <c r="Z36" i="16"/>
  <c r="Z21" i="14"/>
  <c r="AB34" i="12"/>
  <c r="AB10" i="16"/>
  <c r="Z36" i="14"/>
  <c r="AB38" i="16"/>
  <c r="Z47" i="16"/>
  <c r="AB32" i="14"/>
  <c r="Z35" i="13"/>
  <c r="Z49" i="15"/>
  <c r="Z48" i="16"/>
  <c r="AB49" i="12"/>
  <c r="AB47" i="15"/>
  <c r="Z42" i="15"/>
  <c r="Z59" i="16"/>
  <c r="Z46" i="16"/>
  <c r="Z45" i="15"/>
  <c r="Z56" i="12"/>
  <c r="Z54" i="16"/>
  <c r="Z68" i="12"/>
  <c r="Z50" i="15"/>
  <c r="Z53" i="15"/>
  <c r="AB77" i="15"/>
  <c r="AB57" i="16"/>
  <c r="AB43" i="16"/>
  <c r="Z71" i="12"/>
  <c r="Z41" i="16"/>
  <c r="AB49" i="16"/>
  <c r="Z57" i="15"/>
  <c r="Z51" i="15"/>
  <c r="AB53" i="15"/>
  <c r="Z78" i="12"/>
  <c r="Z49" i="16"/>
  <c r="Z49" i="12"/>
  <c r="AB44" i="16"/>
  <c r="AB48" i="16"/>
  <c r="Z65" i="12"/>
  <c r="AB67" i="16"/>
  <c r="Z58" i="15"/>
  <c r="AB54" i="16"/>
  <c r="Z76" i="12"/>
  <c r="AB63" i="15"/>
  <c r="Z63" i="12"/>
  <c r="Z43" i="16"/>
  <c r="Z77" i="15"/>
  <c r="Z57" i="16"/>
  <c r="Z74" i="15"/>
  <c r="Z76" i="15"/>
  <c r="AB75" i="16"/>
  <c r="AB98" i="12"/>
  <c r="AB61" i="16"/>
  <c r="AB71" i="12"/>
  <c r="Z62" i="12"/>
  <c r="AB50" i="16"/>
  <c r="Z61" i="16"/>
  <c r="AB63" i="16"/>
  <c r="Z72" i="15"/>
  <c r="AB66" i="16"/>
  <c r="Z80" i="15"/>
  <c r="AB82" i="15"/>
  <c r="AB65" i="15"/>
  <c r="Z76" i="16"/>
  <c r="Z98" i="12"/>
  <c r="Z73" i="15"/>
  <c r="AB80" i="15"/>
  <c r="Z64" i="15"/>
  <c r="Z58" i="16"/>
  <c r="Z97" i="15"/>
  <c r="Z65" i="15"/>
  <c r="Z63" i="15"/>
  <c r="AB58" i="16"/>
  <c r="Z73" i="12"/>
  <c r="Z34" i="16"/>
  <c r="Z91" i="12"/>
  <c r="Z83" i="15"/>
  <c r="Z78" i="15"/>
  <c r="Z75" i="16"/>
  <c r="Z69" i="15"/>
  <c r="AB89" i="12"/>
  <c r="AB73" i="12"/>
  <c r="Z63" i="16"/>
  <c r="AB305" i="12"/>
  <c r="AB78" i="15"/>
  <c r="AB88" i="16"/>
  <c r="AB274" i="12"/>
  <c r="AB22" i="14"/>
  <c r="Z93" i="12"/>
  <c r="AB53" i="16"/>
  <c r="AB8" i="16"/>
  <c r="AB89" i="15"/>
  <c r="Z85" i="16"/>
  <c r="AB330" i="12"/>
  <c r="Z88" i="16"/>
  <c r="Z43" i="14"/>
  <c r="Z88" i="12"/>
  <c r="Z53" i="16"/>
  <c r="Z77" i="12"/>
  <c r="Z96" i="12"/>
  <c r="Z91" i="15"/>
  <c r="Z89" i="16"/>
  <c r="Z102" i="15"/>
  <c r="Z7" i="13"/>
  <c r="AB93" i="12"/>
  <c r="AB64" i="15"/>
  <c r="AB339" i="12"/>
  <c r="Z93" i="16"/>
  <c r="AB90" i="12"/>
  <c r="AB369" i="12"/>
  <c r="Z85" i="15"/>
  <c r="AB55" i="16"/>
  <c r="Z42" i="14"/>
  <c r="AB96" i="12"/>
  <c r="Z90" i="12"/>
  <c r="Z60" i="15"/>
  <c r="AB437" i="12"/>
  <c r="Z8" i="16"/>
  <c r="Z89" i="15"/>
  <c r="Z87" i="16"/>
  <c r="Z85" i="12"/>
  <c r="Z62" i="16"/>
  <c r="Z73" i="16"/>
  <c r="AB89" i="16"/>
  <c r="Z89" i="12"/>
  <c r="AB96" i="16"/>
  <c r="Z59" i="15"/>
  <c r="AB90" i="16"/>
  <c r="Z81" i="12"/>
  <c r="AB97" i="16"/>
  <c r="AB85" i="12"/>
  <c r="Z319" i="12"/>
  <c r="Z257" i="12"/>
  <c r="Z56" i="15"/>
  <c r="AB62" i="15"/>
  <c r="Z339" i="12"/>
  <c r="Z22" i="14"/>
  <c r="Z20" i="14"/>
  <c r="AB20" i="14"/>
  <c r="AB30" i="14"/>
  <c r="AB29" i="14"/>
  <c r="Z29" i="14"/>
  <c r="Z278" i="12"/>
  <c r="Z14" i="14"/>
  <c r="Z62" i="15"/>
  <c r="AB11" i="16"/>
  <c r="Z309" i="12"/>
  <c r="Z25" i="14"/>
  <c r="AB302" i="12"/>
  <c r="Z378" i="12"/>
  <c r="AB438" i="12"/>
  <c r="Z244" i="12"/>
  <c r="AB245" i="16"/>
  <c r="AB377" i="12"/>
  <c r="Z256" i="12"/>
  <c r="AB244" i="16"/>
  <c r="Z225" i="12"/>
  <c r="AB246" i="16"/>
  <c r="Z370" i="12"/>
  <c r="AB267" i="12"/>
  <c r="Z106" i="12"/>
  <c r="Z247" i="12"/>
  <c r="Z240" i="12"/>
  <c r="Z271" i="12"/>
  <c r="AB256" i="12"/>
  <c r="Z302" i="12"/>
  <c r="AB319" i="12"/>
  <c r="AB110" i="16"/>
  <c r="Z140" i="12"/>
  <c r="Z318" i="12"/>
  <c r="AB313" i="12"/>
  <c r="Z273" i="12"/>
  <c r="AB257" i="12"/>
  <c r="AB112" i="16"/>
  <c r="AB181" i="12"/>
  <c r="Z308" i="12"/>
  <c r="Z304" i="12"/>
  <c r="AB21" i="16"/>
  <c r="AB101" i="12"/>
  <c r="Z377" i="12"/>
  <c r="AB106" i="15"/>
  <c r="Z112" i="16"/>
  <c r="Z141" i="12"/>
  <c r="Z376" i="12"/>
  <c r="AB328" i="12"/>
  <c r="Z470" i="12"/>
  <c r="Z373" i="12"/>
  <c r="Z101" i="15"/>
  <c r="AB308" i="12"/>
  <c r="Z165" i="12"/>
  <c r="Z138" i="12"/>
  <c r="AB318" i="12"/>
  <c r="Z269" i="12"/>
  <c r="Z313" i="12"/>
  <c r="Z181" i="12"/>
  <c r="Z101" i="16"/>
  <c r="AB244" i="12"/>
  <c r="Z106" i="15"/>
  <c r="Z274" i="12"/>
  <c r="AB372" i="12"/>
  <c r="AB500" i="12"/>
  <c r="Z16" i="14"/>
  <c r="Z105" i="16"/>
  <c r="Z438" i="12"/>
  <c r="Z305" i="12"/>
  <c r="AB363" i="12"/>
  <c r="Z437" i="12"/>
  <c r="AB105" i="16"/>
  <c r="Z341" i="12"/>
  <c r="AB165" i="12"/>
  <c r="Z330" i="12"/>
  <c r="Z375" i="12"/>
  <c r="Z8" i="14"/>
  <c r="AB309" i="12"/>
  <c r="Z11" i="16"/>
  <c r="AB378" i="12"/>
  <c r="Z329" i="12"/>
  <c r="AB459" i="12"/>
  <c r="AB304" i="12"/>
  <c r="Z368" i="12"/>
  <c r="AB14" i="14"/>
  <c r="AB247" i="12"/>
  <c r="Z279" i="12"/>
  <c r="AB108" i="16"/>
  <c r="AB140" i="12"/>
  <c r="Z245" i="16"/>
  <c r="Z267" i="12"/>
  <c r="Z317" i="12"/>
  <c r="Z17" i="14"/>
  <c r="Z115" i="16"/>
  <c r="Z334" i="12"/>
  <c r="Z276" i="12"/>
  <c r="Z372" i="12"/>
  <c r="Z221" i="12"/>
  <c r="Z191" i="12"/>
  <c r="AB100" i="16"/>
  <c r="Z335" i="12"/>
  <c r="Z198" i="12"/>
  <c r="AB240" i="12"/>
  <c r="AB337" i="12"/>
  <c r="Z117" i="16"/>
  <c r="Z193" i="16"/>
  <c r="AB193" i="16"/>
  <c r="Z199" i="12"/>
  <c r="Z265" i="12"/>
  <c r="AB223" i="16"/>
  <c r="Z324" i="12"/>
  <c r="AB209" i="12"/>
  <c r="Z100" i="16"/>
  <c r="AB115" i="16"/>
  <c r="Z463" i="12"/>
  <c r="Z326" i="12"/>
  <c r="Z180" i="16"/>
  <c r="AB265" i="12"/>
  <c r="Z415" i="12"/>
  <c r="Z328" i="12"/>
  <c r="AB327" i="12"/>
  <c r="Z369" i="12"/>
  <c r="AB290" i="12"/>
  <c r="AB191" i="12"/>
  <c r="Z241" i="12"/>
  <c r="Z363" i="12"/>
  <c r="Z403" i="12"/>
  <c r="AB199" i="12"/>
  <c r="Z214" i="12"/>
  <c r="AB106" i="12"/>
  <c r="AB469" i="12"/>
  <c r="AB402" i="12"/>
  <c r="Z108" i="16"/>
  <c r="AB403" i="12"/>
  <c r="AB341" i="12"/>
  <c r="AB241" i="12"/>
  <c r="Z110" i="16"/>
  <c r="Z414" i="12"/>
  <c r="Z275" i="12"/>
  <c r="AB463" i="12"/>
  <c r="Z418" i="12"/>
  <c r="AB326" i="12"/>
  <c r="AB230" i="12"/>
  <c r="Z194" i="16"/>
  <c r="AB421" i="12"/>
  <c r="Z210" i="12"/>
  <c r="AB158" i="16"/>
  <c r="Z231" i="16"/>
  <c r="Z474" i="12"/>
  <c r="AB358" i="12"/>
  <c r="Z233" i="12"/>
  <c r="Z151" i="16"/>
  <c r="Z223" i="12"/>
  <c r="AB461" i="12"/>
  <c r="Z423" i="12"/>
  <c r="Z466" i="12"/>
  <c r="Z209" i="12"/>
  <c r="AB460" i="12"/>
  <c r="AB151" i="16"/>
  <c r="Z448" i="12"/>
  <c r="Z419" i="12"/>
  <c r="AB448" i="12"/>
  <c r="AB233" i="12"/>
  <c r="Z362" i="12"/>
  <c r="AB214" i="12"/>
  <c r="AB351" i="12"/>
  <c r="AB419" i="12"/>
  <c r="AB210" i="12"/>
  <c r="AB404" i="12"/>
  <c r="Z401" i="12"/>
  <c r="AB418" i="12"/>
  <c r="Z239" i="12"/>
  <c r="AB362" i="12"/>
  <c r="AB239" i="12"/>
  <c r="Z404" i="12"/>
  <c r="Z421" i="12"/>
  <c r="Z436" i="12"/>
  <c r="Z429" i="12"/>
  <c r="AB340" i="12"/>
  <c r="Z420" i="12"/>
  <c r="Z366" i="12"/>
  <c r="Z402" i="12"/>
  <c r="Z350" i="12"/>
  <c r="AB442" i="12"/>
  <c r="Z173" i="16"/>
  <c r="Z461" i="12"/>
  <c r="Z196" i="16"/>
  <c r="Z469" i="12"/>
  <c r="AB197" i="16"/>
  <c r="Z185" i="16"/>
  <c r="AB248" i="16"/>
  <c r="Z232" i="12"/>
  <c r="AB415" i="12"/>
  <c r="Z468" i="12"/>
  <c r="Z433" i="12"/>
  <c r="Z235" i="12"/>
  <c r="AB366" i="12"/>
  <c r="AB95" i="16"/>
  <c r="Z196" i="12"/>
  <c r="Z290" i="12"/>
  <c r="AB183" i="16"/>
  <c r="AB182" i="16"/>
  <c r="Z95" i="16"/>
  <c r="Z387" i="12"/>
  <c r="Z248" i="16"/>
  <c r="AB436" i="12"/>
  <c r="AB105" i="15"/>
  <c r="AB227" i="12"/>
  <c r="Z440" i="12"/>
  <c r="Z201" i="12"/>
  <c r="Z492" i="12"/>
  <c r="Z453" i="12"/>
  <c r="Z353" i="12"/>
  <c r="AB181" i="16"/>
  <c r="Z291" i="12"/>
  <c r="Z491" i="12"/>
  <c r="Z451" i="12"/>
  <c r="Z227" i="12"/>
  <c r="AB223" i="12"/>
  <c r="Z458" i="12"/>
  <c r="AB458" i="12"/>
  <c r="Z352" i="12"/>
  <c r="Z428" i="12"/>
  <c r="AB352" i="12"/>
  <c r="Z358" i="12"/>
  <c r="Z238" i="12"/>
  <c r="Z288" i="12"/>
  <c r="Z179" i="16"/>
  <c r="Z424" i="12"/>
  <c r="Z476" i="12"/>
  <c r="Z123" i="12"/>
  <c r="AB178" i="16"/>
  <c r="Z243" i="12"/>
  <c r="AB424" i="12"/>
  <c r="AB476" i="12"/>
  <c r="AB185" i="16"/>
  <c r="Z337" i="12"/>
  <c r="AB101" i="15"/>
  <c r="AB226" i="12"/>
  <c r="Z222" i="16"/>
  <c r="Z478" i="12"/>
  <c r="AB429" i="12"/>
  <c r="AB291" i="12"/>
  <c r="Z488" i="12"/>
  <c r="Z226" i="12"/>
  <c r="AB453" i="12"/>
  <c r="Z331" i="12"/>
  <c r="Z312" i="12"/>
  <c r="AB356" i="12"/>
  <c r="Z181" i="16"/>
  <c r="AB440" i="12"/>
  <c r="Z231" i="12"/>
  <c r="Z431" i="12"/>
  <c r="AB359" i="12"/>
  <c r="AB231" i="12"/>
  <c r="AB492" i="12"/>
  <c r="Z298" i="12"/>
  <c r="Z356" i="12"/>
  <c r="AB102" i="15"/>
  <c r="AB238" i="12"/>
  <c r="AB123" i="12"/>
  <c r="AB488" i="12"/>
  <c r="Z213" i="12"/>
  <c r="Z143" i="16"/>
  <c r="Z239" i="16"/>
  <c r="AB144" i="16"/>
  <c r="AB164" i="16"/>
  <c r="AB486" i="12"/>
  <c r="AB213" i="12"/>
  <c r="Z295" i="12"/>
  <c r="AB222" i="16"/>
  <c r="Z219" i="16"/>
  <c r="AB230" i="16"/>
  <c r="AB132" i="12"/>
  <c r="AB163" i="16"/>
  <c r="Z297" i="12"/>
  <c r="AB206" i="12"/>
  <c r="Z293" i="12"/>
  <c r="AB239" i="16"/>
  <c r="AB203" i="12"/>
  <c r="Z497" i="12"/>
  <c r="Z159" i="16"/>
  <c r="Z216" i="16"/>
  <c r="Z221" i="16"/>
  <c r="Z484" i="12"/>
  <c r="Z139" i="12"/>
  <c r="AB139" i="12"/>
  <c r="Z450" i="12"/>
  <c r="AB484" i="12"/>
  <c r="Z150" i="12"/>
  <c r="Z132" i="12"/>
  <c r="AB219" i="16"/>
  <c r="AB176" i="16"/>
  <c r="AB211" i="16"/>
  <c r="AB450" i="12"/>
  <c r="AB295" i="12"/>
  <c r="AB136" i="16"/>
  <c r="Z486" i="12"/>
  <c r="AB221" i="16"/>
  <c r="Z219" i="12"/>
  <c r="Z213" i="16"/>
  <c r="AB497" i="12"/>
  <c r="AB231" i="16"/>
  <c r="AB177" i="16"/>
  <c r="Z226" i="16"/>
  <c r="Z225" i="16"/>
  <c r="AB229" i="16"/>
  <c r="Z7" i="15"/>
  <c r="Z449" i="12"/>
  <c r="AB449" i="12"/>
  <c r="AB285" i="12"/>
  <c r="Z177" i="16"/>
  <c r="AB495" i="12"/>
  <c r="AB226" i="16"/>
  <c r="AB154" i="12"/>
  <c r="Z217" i="16"/>
  <c r="AB242" i="16"/>
  <c r="AB498" i="12"/>
  <c r="Z364" i="12"/>
  <c r="AB202" i="12"/>
  <c r="AB206" i="16"/>
  <c r="Z144" i="16"/>
  <c r="AB138" i="16"/>
  <c r="Z211" i="16"/>
  <c r="AB219" i="12"/>
  <c r="Z242" i="16"/>
  <c r="AB153" i="16"/>
  <c r="Z157" i="16"/>
  <c r="AB233" i="16"/>
  <c r="Z153" i="16"/>
  <c r="Z289" i="12"/>
  <c r="Z203" i="16"/>
  <c r="Z206" i="12"/>
  <c r="AB146" i="16"/>
  <c r="Z138" i="16"/>
  <c r="Z156" i="16"/>
  <c r="Z233" i="16"/>
  <c r="Z121" i="12"/>
  <c r="AB214" i="16"/>
  <c r="Z509" i="12"/>
  <c r="Z137" i="12"/>
  <c r="AB217" i="12"/>
  <c r="Z166" i="16"/>
  <c r="Z163" i="16"/>
  <c r="AB137" i="16"/>
  <c r="AB156" i="16"/>
  <c r="Z185" i="12"/>
  <c r="Z498" i="12"/>
  <c r="Z483" i="12"/>
  <c r="Z206" i="16"/>
  <c r="AB193" i="12"/>
  <c r="Z217" i="12"/>
  <c r="AB213" i="16"/>
  <c r="AB121" i="12"/>
  <c r="AB289" i="12"/>
  <c r="Z154" i="12"/>
  <c r="Z153" i="12"/>
  <c r="AB397" i="12"/>
  <c r="Z382" i="12"/>
  <c r="AB185" i="12"/>
  <c r="Z193" i="12"/>
  <c r="Z202" i="12"/>
  <c r="Z203" i="12"/>
  <c r="AB203" i="16"/>
  <c r="AB282" i="12"/>
  <c r="AB176" i="12"/>
  <c r="AB211" i="12"/>
  <c r="Z417" i="12"/>
  <c r="AB109" i="16"/>
  <c r="Z158" i="12"/>
  <c r="Z285" i="12"/>
  <c r="AB169" i="16"/>
  <c r="Z142" i="16"/>
  <c r="Z176" i="12"/>
  <c r="Z131" i="12"/>
  <c r="Z152" i="16"/>
  <c r="Z145" i="16"/>
  <c r="AB156" i="12"/>
  <c r="AB354" i="12"/>
  <c r="Z211" i="12"/>
  <c r="Z160" i="12"/>
  <c r="AB117" i="12"/>
  <c r="AB129" i="12"/>
  <c r="AB128" i="12"/>
  <c r="Z157" i="12"/>
  <c r="Z159" i="12"/>
  <c r="Z501" i="12"/>
  <c r="Z118" i="12"/>
  <c r="Z292" i="12"/>
  <c r="Z200" i="16"/>
  <c r="Z349" i="12"/>
  <c r="Z510" i="12"/>
  <c r="AB349" i="12"/>
  <c r="Z142" i="12"/>
  <c r="Z149" i="16"/>
  <c r="Z160" i="16"/>
  <c r="AB137" i="12"/>
  <c r="AB171" i="12"/>
  <c r="Z384" i="12"/>
  <c r="Z383" i="12"/>
  <c r="AB504" i="12"/>
  <c r="Z136" i="12"/>
  <c r="AB145" i="16"/>
  <c r="Z128" i="12"/>
  <c r="Z145" i="12"/>
  <c r="Z156" i="12"/>
  <c r="Z129" i="12"/>
  <c r="AB483" i="12"/>
  <c r="Z381" i="12"/>
  <c r="AB145" i="12"/>
  <c r="AB159" i="12"/>
  <c r="AB169" i="12"/>
  <c r="Z109" i="16"/>
  <c r="Z398" i="12"/>
  <c r="Z397" i="12"/>
  <c r="AB160" i="16"/>
  <c r="Z388" i="12"/>
  <c r="Z385" i="12"/>
  <c r="Z202" i="16"/>
  <c r="AB161" i="12"/>
  <c r="Z152" i="12"/>
  <c r="Z506" i="12"/>
  <c r="AB152" i="12"/>
  <c r="AB130" i="16"/>
  <c r="Z131" i="16"/>
  <c r="AB393" i="12"/>
  <c r="AB386" i="12"/>
  <c r="Z197" i="12"/>
  <c r="Z161" i="12"/>
  <c r="Z170" i="12"/>
  <c r="Z355" i="12"/>
  <c r="Z177" i="12"/>
  <c r="Z386" i="12"/>
  <c r="AB390" i="12"/>
  <c r="Z139" i="16"/>
  <c r="AB131" i="16"/>
  <c r="AB272" i="12"/>
  <c r="AB392" i="12"/>
  <c r="Z192" i="12"/>
  <c r="AB177" i="12"/>
  <c r="AB135" i="12"/>
  <c r="AB501" i="12"/>
  <c r="Z110" i="12"/>
  <c r="Z119" i="12"/>
  <c r="Z125" i="12"/>
  <c r="Z167" i="12"/>
  <c r="AB119" i="12"/>
  <c r="Z114" i="12"/>
  <c r="Z117" i="12"/>
  <c r="Z272" i="12"/>
  <c r="AB506" i="12"/>
  <c r="AB131" i="12"/>
  <c r="Z134" i="16"/>
  <c r="Z171" i="12"/>
  <c r="Z186" i="12"/>
  <c r="Z124" i="16"/>
  <c r="Z238" i="16"/>
  <c r="AB128" i="16"/>
  <c r="AB238" i="16"/>
  <c r="Z102" i="12"/>
  <c r="AB254" i="12"/>
  <c r="AB170" i="12"/>
  <c r="Z121" i="16"/>
  <c r="AB120" i="16"/>
  <c r="AB114" i="12"/>
  <c r="AB134" i="16"/>
  <c r="AB125" i="12"/>
  <c r="Z169" i="12"/>
  <c r="AB186" i="12"/>
  <c r="Z133" i="16"/>
  <c r="AB148" i="16"/>
  <c r="Z128" i="16"/>
  <c r="AB124" i="16"/>
  <c r="Z393" i="12"/>
  <c r="AB391" i="12"/>
  <c r="Z125" i="16"/>
  <c r="AB360" i="12"/>
  <c r="Z286" i="12"/>
  <c r="AB142" i="16"/>
  <c r="Z282" i="12"/>
  <c r="Z505" i="12"/>
  <c r="Z392" i="12"/>
  <c r="AB464" i="12"/>
  <c r="Z135" i="12"/>
  <c r="AB136" i="12"/>
  <c r="Z116" i="12"/>
  <c r="Z354" i="12"/>
  <c r="AB197" i="12"/>
  <c r="AB286" i="12"/>
  <c r="AB167" i="12"/>
  <c r="Z107" i="12"/>
  <c r="AB160" i="12"/>
  <c r="Z254" i="12"/>
  <c r="Z391" i="12"/>
  <c r="AB7" i="13"/>
  <c r="Z390" i="12"/>
  <c r="Z87" i="12"/>
  <c r="AB8" i="12"/>
  <c r="Z183" i="12"/>
  <c r="AB7" i="15"/>
  <c r="Z9" i="12"/>
  <c r="AB9" i="12"/>
  <c r="Z8" i="12"/>
  <c r="AB183" i="12"/>
  <c r="Z9" i="13"/>
  <c r="AN87" i="12"/>
  <c r="AC86" i="16"/>
  <c r="AC87" i="12"/>
  <c r="AC37" i="16"/>
  <c r="AN42" i="14"/>
  <c r="AN76" i="15"/>
  <c r="AC20" i="12"/>
  <c r="AC27" i="12"/>
  <c r="AN69" i="15"/>
  <c r="AC19" i="16"/>
  <c r="AN57" i="12"/>
  <c r="AC83" i="15"/>
  <c r="AN88" i="16"/>
  <c r="AF26" i="13"/>
  <c r="AN90" i="12"/>
  <c r="AN22" i="14"/>
  <c r="AC88" i="16"/>
  <c r="AC84" i="12"/>
  <c r="AC81" i="12"/>
  <c r="AD95" i="15"/>
  <c r="AC31" i="16"/>
  <c r="AC83" i="16"/>
  <c r="AN63" i="15"/>
  <c r="AC28" i="16"/>
  <c r="AC24" i="12"/>
  <c r="AC29" i="12"/>
  <c r="AN20" i="12"/>
  <c r="AC72" i="15"/>
  <c r="AC57" i="16"/>
  <c r="Q27" i="12"/>
  <c r="AE27" i="12" s="1"/>
  <c r="AC47" i="15"/>
  <c r="AC20" i="16"/>
  <c r="AC89" i="12"/>
  <c r="AF24" i="12"/>
  <c r="AN65" i="12"/>
  <c r="AC25" i="16"/>
  <c r="AC16" i="16"/>
  <c r="AN25" i="16"/>
  <c r="AN68" i="12"/>
  <c r="AC33" i="14"/>
  <c r="AC38" i="14"/>
  <c r="AC49" i="15"/>
  <c r="AC51" i="16"/>
  <c r="AC63" i="15"/>
  <c r="AN97" i="16"/>
  <c r="AC45" i="14"/>
  <c r="AC43" i="14"/>
  <c r="AN51" i="15"/>
  <c r="AC32" i="16"/>
  <c r="AC22" i="14"/>
  <c r="AF22" i="16"/>
  <c r="Q67" i="16"/>
  <c r="AE67" i="16" s="1"/>
  <c r="AC34" i="16"/>
  <c r="AN51" i="16"/>
  <c r="AN46" i="16"/>
  <c r="AC51" i="15"/>
  <c r="AC46" i="16"/>
  <c r="AC50" i="16"/>
  <c r="AM40" i="12"/>
  <c r="AC30" i="15"/>
  <c r="Q90" i="15"/>
  <c r="AE90" i="15" s="1"/>
  <c r="AN80" i="16"/>
  <c r="AN43" i="16"/>
  <c r="AC93" i="16"/>
  <c r="AC89" i="16"/>
  <c r="AC18" i="12"/>
  <c r="AC53" i="15"/>
  <c r="AN99" i="16"/>
  <c r="AC54" i="16"/>
  <c r="AN85" i="12"/>
  <c r="Q71" i="16"/>
  <c r="AE71" i="16" s="1"/>
  <c r="AF73" i="15"/>
  <c r="Q80" i="16"/>
  <c r="AE80" i="16" s="1"/>
  <c r="AC66" i="16"/>
  <c r="AC63" i="16"/>
  <c r="AN43" i="14"/>
  <c r="AN14" i="13"/>
  <c r="AN45" i="16"/>
  <c r="AN89" i="16"/>
  <c r="AC50" i="15"/>
  <c r="AF53" i="15"/>
  <c r="Q96" i="12"/>
  <c r="AE96" i="12" s="1"/>
  <c r="AC67" i="16"/>
  <c r="AM34" i="13"/>
  <c r="AC36" i="16"/>
  <c r="AC42" i="16"/>
  <c r="AC89" i="15"/>
  <c r="AN15" i="13"/>
  <c r="AN24" i="14"/>
  <c r="AC25" i="12"/>
  <c r="AC75" i="16"/>
  <c r="AF30" i="16"/>
  <c r="Q19" i="14"/>
  <c r="AE19" i="14" s="1"/>
  <c r="AC35" i="12"/>
  <c r="AF22" i="14"/>
  <c r="AN30" i="15"/>
  <c r="AN27" i="16"/>
  <c r="AN11" i="16"/>
  <c r="AN29" i="14"/>
  <c r="AC38" i="16"/>
  <c r="AC30" i="16"/>
  <c r="AD17" i="13"/>
  <c r="AC83" i="12"/>
  <c r="AF98" i="16"/>
  <c r="AM14" i="16"/>
  <c r="AC34" i="12"/>
  <c r="AD198" i="16"/>
  <c r="AC11" i="13"/>
  <c r="I7" i="7" s="1"/>
  <c r="AC98" i="16"/>
  <c r="Q25" i="12"/>
  <c r="AE25" i="12" s="1"/>
  <c r="AF20" i="14"/>
  <c r="AM53" i="16"/>
  <c r="AM344" i="12"/>
  <c r="AC13" i="16"/>
  <c r="AD26" i="13"/>
  <c r="AD36" i="13"/>
  <c r="AC16" i="14"/>
  <c r="AC42" i="15"/>
  <c r="AC65" i="15"/>
  <c r="AM44" i="16"/>
  <c r="AC23" i="14"/>
  <c r="Q74" i="16"/>
  <c r="AE74" i="16" s="1"/>
  <c r="AC35" i="13"/>
  <c r="AC137" i="12"/>
  <c r="AC235" i="16"/>
  <c r="AC74" i="16"/>
  <c r="AN23" i="14"/>
  <c r="AC26" i="16"/>
  <c r="AC32" i="14"/>
  <c r="AC344" i="12"/>
  <c r="AC26" i="15"/>
  <c r="AN36" i="15"/>
  <c r="AN48" i="15"/>
  <c r="AM198" i="16"/>
  <c r="AC87" i="16"/>
  <c r="AN235" i="12"/>
  <c r="AC105" i="15"/>
  <c r="Q67" i="15"/>
  <c r="AE67" i="15" s="1"/>
  <c r="AN83" i="12"/>
  <c r="AF239" i="16"/>
  <c r="AC70" i="16"/>
  <c r="AC329" i="12"/>
  <c r="AC14" i="14"/>
  <c r="Q85" i="16"/>
  <c r="AE85" i="16" s="1"/>
  <c r="AN65" i="15"/>
  <c r="AC339" i="12"/>
  <c r="AC16" i="15"/>
  <c r="AF15" i="13"/>
  <c r="AF17" i="14"/>
  <c r="AC29" i="16"/>
  <c r="AC55" i="16"/>
  <c r="Q339" i="12"/>
  <c r="AE339" i="12" s="1"/>
  <c r="AC11" i="16"/>
  <c r="AC199" i="16"/>
  <c r="AC24" i="15"/>
  <c r="AC206" i="16"/>
  <c r="AC273" i="12"/>
  <c r="AF49" i="16"/>
  <c r="AC54" i="15"/>
  <c r="AC13" i="15"/>
  <c r="AC161" i="12"/>
  <c r="AC356" i="12"/>
  <c r="AN356" i="12"/>
  <c r="AC239" i="12"/>
  <c r="AC319" i="12"/>
  <c r="AN216" i="16"/>
  <c r="AM481" i="12"/>
  <c r="AC25" i="14"/>
  <c r="AC231" i="16"/>
  <c r="AC181" i="16"/>
  <c r="AC35" i="15"/>
  <c r="AC8" i="16"/>
  <c r="AC216" i="16"/>
  <c r="AC36" i="15"/>
  <c r="AC233" i="12"/>
  <c r="AC171" i="12"/>
  <c r="Q84" i="15"/>
  <c r="AE84" i="15" s="1"/>
  <c r="AC7" i="14"/>
  <c r="AN24" i="15"/>
  <c r="AC92" i="16"/>
  <c r="AC182" i="16"/>
  <c r="AM240" i="16"/>
  <c r="AM18" i="16"/>
  <c r="AN319" i="12"/>
  <c r="AC21" i="14"/>
  <c r="AC221" i="16"/>
  <c r="AC18" i="16"/>
  <c r="AN54" i="15"/>
  <c r="AC232" i="12"/>
  <c r="AC274" i="12"/>
  <c r="AC82" i="15"/>
  <c r="AF98" i="12"/>
  <c r="AC180" i="16"/>
  <c r="AN206" i="16"/>
  <c r="AF335" i="12"/>
  <c r="AC218" i="12"/>
  <c r="AC505" i="12"/>
  <c r="AC335" i="12"/>
  <c r="AC328" i="12"/>
  <c r="AC350" i="12"/>
  <c r="AC148" i="12"/>
  <c r="AN304" i="12"/>
  <c r="AC118" i="12"/>
  <c r="AC340" i="12"/>
  <c r="AC347" i="12"/>
  <c r="AN308" i="12"/>
  <c r="AN340" i="12"/>
  <c r="AC334" i="12"/>
  <c r="AC120" i="12"/>
  <c r="AN119" i="12"/>
  <c r="AC178" i="16"/>
  <c r="Q298" i="12"/>
  <c r="AE298" i="12" s="1"/>
  <c r="AC119" i="12"/>
  <c r="AC205" i="16"/>
  <c r="AC169" i="16"/>
  <c r="AC231" i="12"/>
  <c r="AC149" i="12"/>
  <c r="AC313" i="12"/>
  <c r="AN269" i="12"/>
  <c r="AC362" i="12"/>
  <c r="Q271" i="12"/>
  <c r="AE271" i="12" s="1"/>
  <c r="AN110" i="12"/>
  <c r="AC261" i="12"/>
  <c r="AC298" i="12"/>
  <c r="Q267" i="12"/>
  <c r="AE267" i="12" s="1"/>
  <c r="AF175" i="16"/>
  <c r="Q184" i="16"/>
  <c r="AE184" i="16" s="1"/>
  <c r="Q178" i="16"/>
  <c r="Q119" i="12"/>
  <c r="AE119" i="12" s="1"/>
  <c r="AF131" i="12"/>
  <c r="AN171" i="12"/>
  <c r="AF320" i="12"/>
  <c r="AC241" i="12"/>
  <c r="AF340" i="12"/>
  <c r="AF240" i="16"/>
  <c r="AC116" i="12"/>
  <c r="AN206" i="12"/>
  <c r="AC153" i="16"/>
  <c r="AC181" i="12"/>
  <c r="AC282" i="12"/>
  <c r="AC149" i="16"/>
  <c r="AC160" i="12"/>
  <c r="AC151" i="16"/>
  <c r="AC139" i="12"/>
  <c r="AC92" i="15"/>
  <c r="AC102" i="12"/>
  <c r="AN102" i="15"/>
  <c r="Q161" i="12"/>
  <c r="AE161" i="12" s="1"/>
  <c r="AN182" i="16"/>
  <c r="AC352" i="12"/>
  <c r="AN102" i="12"/>
  <c r="Q226" i="12"/>
  <c r="AE226" i="12" s="1"/>
  <c r="AF103" i="15"/>
  <c r="AC77" i="15"/>
  <c r="AM203" i="16"/>
  <c r="AF229" i="16"/>
  <c r="AC229" i="16"/>
  <c r="AC291" i="12"/>
  <c r="AC330" i="12"/>
  <c r="AC156" i="12"/>
  <c r="AC62" i="15"/>
  <c r="AC60" i="15"/>
  <c r="AC206" i="12"/>
  <c r="AN226" i="12"/>
  <c r="AC227" i="12"/>
  <c r="AF20" i="13"/>
  <c r="AN507" i="12"/>
  <c r="AN501" i="12"/>
  <c r="AN151" i="16"/>
  <c r="AC161" i="16"/>
  <c r="AC171" i="16"/>
  <c r="AC160" i="16"/>
  <c r="AN146" i="16"/>
  <c r="AN153" i="16"/>
  <c r="AC501" i="12"/>
  <c r="AC150" i="16"/>
  <c r="AN143" i="16"/>
  <c r="Q149" i="16"/>
  <c r="AC191" i="16"/>
  <c r="AF21" i="12"/>
  <c r="AC148" i="16"/>
  <c r="AC135" i="16"/>
  <c r="AN212" i="16"/>
  <c r="AN147" i="16"/>
  <c r="AF155" i="16"/>
  <c r="AC211" i="16"/>
  <c r="AC170" i="16"/>
  <c r="AC155" i="16"/>
  <c r="AF102" i="16"/>
  <c r="AN170" i="16"/>
  <c r="AN148" i="16"/>
  <c r="AC164" i="16"/>
  <c r="Q162" i="16"/>
  <c r="AE162" i="16" s="1"/>
  <c r="AC125" i="16"/>
  <c r="AC214" i="16"/>
  <c r="AN56" i="12"/>
  <c r="AN60" i="15"/>
  <c r="AC218" i="16"/>
  <c r="AC137" i="16"/>
  <c r="AN58" i="12"/>
  <c r="AN17" i="15"/>
  <c r="AN8" i="13"/>
  <c r="AN35" i="13"/>
  <c r="AN218" i="16"/>
  <c r="AN164" i="16"/>
  <c r="AC168" i="16"/>
  <c r="AC58" i="15"/>
  <c r="Q60" i="12"/>
  <c r="AN135" i="16"/>
  <c r="AN77" i="15"/>
  <c r="AC138" i="16"/>
  <c r="AD109" i="12"/>
  <c r="AC58" i="16"/>
  <c r="AN45" i="15"/>
  <c r="AC419" i="12"/>
  <c r="Q194" i="16"/>
  <c r="AE194" i="16" s="1"/>
  <c r="AF71" i="15"/>
  <c r="AC93" i="12"/>
  <c r="AC198" i="12"/>
  <c r="AN124" i="16"/>
  <c r="AN104" i="16"/>
  <c r="AM214" i="16"/>
  <c r="AN176" i="16"/>
  <c r="AC176" i="16"/>
  <c r="AC17" i="16"/>
  <c r="AC292" i="12"/>
  <c r="AN419" i="12"/>
  <c r="AN409" i="12"/>
  <c r="AC399" i="12"/>
  <c r="AC8" i="15"/>
  <c r="AC429" i="12"/>
  <c r="AC409" i="12"/>
  <c r="AC326" i="12"/>
  <c r="AC85" i="15"/>
  <c r="AN433" i="12"/>
  <c r="AC424" i="12"/>
  <c r="AC248" i="16"/>
  <c r="AC109" i="16"/>
  <c r="AC433" i="12"/>
  <c r="AC95" i="16"/>
  <c r="AC302" i="12"/>
  <c r="AC420" i="12"/>
  <c r="Q426" i="12"/>
  <c r="AE426" i="12" s="1"/>
  <c r="AN337" i="12"/>
  <c r="AC426" i="12"/>
  <c r="AC401" i="12"/>
  <c r="AN9" i="16"/>
  <c r="AM351" i="12"/>
  <c r="AC434" i="12"/>
  <c r="AC351" i="12"/>
  <c r="AC192" i="16"/>
  <c r="AN401" i="12"/>
  <c r="AN78" i="12"/>
  <c r="AC337" i="12"/>
  <c r="AC37" i="12"/>
  <c r="Q337" i="12"/>
  <c r="AN154" i="12"/>
  <c r="AC209" i="12"/>
  <c r="AC381" i="12"/>
  <c r="AN97" i="15"/>
  <c r="Q405" i="12"/>
  <c r="AE405" i="12" s="1"/>
  <c r="AC404" i="12"/>
  <c r="AC214" i="12"/>
  <c r="AC106" i="12"/>
  <c r="AN404" i="12"/>
  <c r="AN78" i="15"/>
  <c r="AC180" i="12"/>
  <c r="AC78" i="15"/>
  <c r="AC210" i="12"/>
  <c r="AN125" i="12"/>
  <c r="AC140" i="12"/>
  <c r="AC202" i="12"/>
  <c r="AC341" i="12"/>
  <c r="AN197" i="12"/>
  <c r="AN256" i="12"/>
  <c r="AF284" i="12"/>
  <c r="AC101" i="12"/>
  <c r="AC125" i="12"/>
  <c r="AC192" i="12"/>
  <c r="AC284" i="12"/>
  <c r="AC464" i="12"/>
  <c r="Q9" i="15"/>
  <c r="AE9" i="15" s="1"/>
  <c r="AM105" i="12"/>
  <c r="Q143" i="12"/>
  <c r="AE143" i="12" s="1"/>
  <c r="AF285" i="12"/>
  <c r="AN369" i="12"/>
  <c r="AC230" i="16"/>
  <c r="AN210" i="12"/>
  <c r="AN214" i="12"/>
  <c r="Q213" i="12"/>
  <c r="AE213" i="12" s="1"/>
  <c r="AN247" i="16"/>
  <c r="AC283" i="12"/>
  <c r="AN223" i="16"/>
  <c r="AC205" i="12"/>
  <c r="AC49" i="12"/>
  <c r="AF414" i="12"/>
  <c r="AC398" i="12"/>
  <c r="AC140" i="16"/>
  <c r="AC190" i="16"/>
  <c r="AC113" i="16"/>
  <c r="AC115" i="16"/>
  <c r="AC222" i="16"/>
  <c r="AC100" i="15"/>
  <c r="AC226" i="16"/>
  <c r="AN145" i="16"/>
  <c r="AN116" i="16"/>
  <c r="AC317" i="12"/>
  <c r="AC297" i="12"/>
  <c r="AN129" i="16"/>
  <c r="AN185" i="16"/>
  <c r="AN464" i="12"/>
  <c r="AN393" i="12"/>
  <c r="AF105" i="12"/>
  <c r="Q293" i="12"/>
  <c r="AC393" i="12"/>
  <c r="AC163" i="16"/>
  <c r="AC122" i="16"/>
  <c r="AN245" i="16"/>
  <c r="AN226" i="16"/>
  <c r="AC100" i="16"/>
  <c r="AN112" i="16"/>
  <c r="AC116" i="16"/>
  <c r="AC430" i="12"/>
  <c r="AC101" i="16"/>
  <c r="AC215" i="16"/>
  <c r="AC233" i="16"/>
  <c r="AD40" i="15"/>
  <c r="AC185" i="16"/>
  <c r="AC152" i="12"/>
  <c r="AC293" i="12"/>
  <c r="AF213" i="16"/>
  <c r="AD223" i="16"/>
  <c r="AC195" i="16"/>
  <c r="AC316" i="12"/>
  <c r="AN234" i="12"/>
  <c r="AC167" i="12"/>
  <c r="AC178" i="12"/>
  <c r="AC327" i="12"/>
  <c r="AC506" i="12"/>
  <c r="AC448" i="12"/>
  <c r="AC392" i="12"/>
  <c r="AN147" i="12"/>
  <c r="AC463" i="12"/>
  <c r="AC461" i="12"/>
  <c r="AN123" i="12"/>
  <c r="AN230" i="12"/>
  <c r="AN186" i="12"/>
  <c r="AN458" i="12"/>
  <c r="AC244" i="12"/>
  <c r="AN448" i="12"/>
  <c r="AN506" i="12"/>
  <c r="AN360" i="12"/>
  <c r="AC224" i="12"/>
  <c r="AN510" i="12"/>
  <c r="AC349" i="12"/>
  <c r="AN471" i="12"/>
  <c r="AC136" i="12"/>
  <c r="AN413" i="12"/>
  <c r="AN142" i="12"/>
  <c r="AC390" i="12"/>
  <c r="AN228" i="12"/>
  <c r="AN444" i="12"/>
  <c r="AC438" i="12"/>
  <c r="AC59" i="15"/>
  <c r="AM165" i="16"/>
  <c r="AC230" i="12"/>
  <c r="AC488" i="12"/>
  <c r="AF396" i="12"/>
  <c r="AN412" i="12"/>
  <c r="AC295" i="12"/>
  <c r="AN222" i="16"/>
  <c r="AN140" i="16"/>
  <c r="AN21" i="16"/>
  <c r="AN474" i="12"/>
  <c r="AC18" i="15"/>
  <c r="AC186" i="16"/>
  <c r="AC142" i="12"/>
  <c r="AN136" i="12"/>
  <c r="AC484" i="12"/>
  <c r="AC186" i="12"/>
  <c r="AN246" i="16"/>
  <c r="AN478" i="12"/>
  <c r="AN196" i="12"/>
  <c r="AC246" i="16"/>
  <c r="AC127" i="16"/>
  <c r="AN443" i="12"/>
  <c r="AC444" i="12"/>
  <c r="AM136" i="16"/>
  <c r="AC196" i="12"/>
  <c r="AF186" i="12"/>
  <c r="Q115" i="12"/>
  <c r="AE115" i="12" s="1"/>
  <c r="AF391" i="12"/>
  <c r="AM7" i="16"/>
  <c r="AC391" i="12"/>
  <c r="AN225" i="12"/>
  <c r="AC197" i="16"/>
  <c r="AN462" i="12"/>
  <c r="AC133" i="12"/>
  <c r="AC21" i="16"/>
  <c r="AC203" i="12"/>
  <c r="AD70" i="15"/>
  <c r="AC497" i="12"/>
  <c r="AC195" i="12"/>
  <c r="AC277" i="12"/>
  <c r="AC480" i="12"/>
  <c r="AC123" i="12"/>
  <c r="AC360" i="12"/>
  <c r="AC225" i="16"/>
  <c r="AC142" i="16"/>
  <c r="AC123" i="16"/>
  <c r="AM209" i="16"/>
  <c r="AF468" i="12"/>
  <c r="AC175" i="12"/>
  <c r="AN75" i="12"/>
  <c r="AN41" i="15"/>
  <c r="AC495" i="12"/>
  <c r="AC225" i="12"/>
  <c r="AN491" i="12"/>
  <c r="AC453" i="12"/>
  <c r="AC500" i="12"/>
  <c r="AN390" i="12"/>
  <c r="AN122" i="16"/>
  <c r="AC177" i="16"/>
  <c r="AN359" i="12"/>
  <c r="Q68" i="16"/>
  <c r="AE68" i="16" s="1"/>
  <c r="AF386" i="12"/>
  <c r="Q122" i="16"/>
  <c r="AE122" i="16" s="1"/>
  <c r="AF394" i="12"/>
  <c r="Q186" i="16"/>
  <c r="Q113" i="16"/>
  <c r="AC105" i="16"/>
  <c r="AC207" i="16"/>
  <c r="AN276" i="12"/>
  <c r="AC241" i="16"/>
  <c r="AC193" i="16"/>
  <c r="AN309" i="12"/>
  <c r="AF130" i="12"/>
  <c r="AC476" i="12"/>
  <c r="AC136" i="16"/>
  <c r="AF486" i="12"/>
  <c r="Q177" i="16"/>
  <c r="AE177" i="16" s="1"/>
  <c r="AF167" i="12"/>
  <c r="AF184" i="12"/>
  <c r="AC315" i="12"/>
  <c r="AC121" i="12"/>
  <c r="AC135" i="12"/>
  <c r="AC129" i="16"/>
  <c r="AC173" i="12"/>
  <c r="AC437" i="12"/>
  <c r="AF9" i="14"/>
  <c r="Q9" i="14"/>
  <c r="AE9" i="14" s="1"/>
  <c r="AF40" i="15"/>
  <c r="Q40" i="15"/>
  <c r="AE40" i="15" s="1"/>
  <c r="Q440" i="12"/>
  <c r="AE440" i="12" s="1"/>
  <c r="AF440" i="12"/>
  <c r="Q207" i="16"/>
  <c r="AE207" i="16" s="1"/>
  <c r="AF207" i="16"/>
  <c r="Q490" i="12"/>
  <c r="AE490" i="12" s="1"/>
  <c r="AF490" i="12"/>
  <c r="AF76" i="12"/>
  <c r="Q76" i="12"/>
  <c r="AE76" i="12" s="1"/>
  <c r="Q246" i="12"/>
  <c r="AF246" i="12"/>
  <c r="AF390" i="12"/>
  <c r="Q390" i="12"/>
  <c r="Q179" i="12"/>
  <c r="AE179" i="12" s="1"/>
  <c r="AF89" i="12"/>
  <c r="Q165" i="16"/>
  <c r="AE165" i="16" s="1"/>
  <c r="AF69" i="16"/>
  <c r="Q69" i="16"/>
  <c r="AE69" i="16" s="1"/>
  <c r="AF230" i="16"/>
  <c r="Q230" i="16"/>
  <c r="AE230" i="16" s="1"/>
  <c r="AF363" i="12"/>
  <c r="Q363" i="12"/>
  <c r="AE363" i="12" s="1"/>
  <c r="AF192" i="12"/>
  <c r="Q192" i="12"/>
  <c r="AF34" i="14"/>
  <c r="AF62" i="15"/>
  <c r="Q380" i="12"/>
  <c r="AF212" i="12"/>
  <c r="AF14" i="12"/>
  <c r="AF227" i="16"/>
  <c r="Q29" i="16"/>
  <c r="AE29" i="16" s="1"/>
  <c r="Q41" i="16"/>
  <c r="AE41" i="16" s="1"/>
  <c r="AF41" i="16"/>
  <c r="Q364" i="12"/>
  <c r="AE364" i="12" s="1"/>
  <c r="AF364" i="12"/>
  <c r="Q201" i="12"/>
  <c r="AF201" i="12"/>
  <c r="AF180" i="16"/>
  <c r="Q180" i="16"/>
  <c r="AF95" i="16"/>
  <c r="Q95" i="16"/>
  <c r="Q81" i="12"/>
  <c r="AF81" i="12"/>
  <c r="Q508" i="12"/>
  <c r="AE508" i="12" s="1"/>
  <c r="AF508" i="12"/>
  <c r="AF39" i="12"/>
  <c r="Q39" i="12"/>
  <c r="AE39" i="12" s="1"/>
  <c r="AF17" i="15"/>
  <c r="Q17" i="15"/>
  <c r="AE17" i="15" s="1"/>
  <c r="Q303" i="12"/>
  <c r="AE303" i="12" s="1"/>
  <c r="AF303" i="12"/>
  <c r="AF97" i="15"/>
  <c r="Q97" i="15"/>
  <c r="AE97" i="15" s="1"/>
  <c r="Q202" i="12"/>
  <c r="AF202" i="12"/>
  <c r="Q305" i="12"/>
  <c r="AE305" i="12" s="1"/>
  <c r="AF305" i="12"/>
  <c r="AF166" i="12"/>
  <c r="Q166" i="12"/>
  <c r="AE166" i="12" s="1"/>
  <c r="AF208" i="16"/>
  <c r="Q208" i="16"/>
  <c r="AE208" i="16" s="1"/>
  <c r="Q42" i="12"/>
  <c r="AE42" i="12" s="1"/>
  <c r="AF42" i="12"/>
  <c r="Q382" i="12"/>
  <c r="AE382" i="12" s="1"/>
  <c r="AF382" i="12"/>
  <c r="AF470" i="12"/>
  <c r="Q470" i="12"/>
  <c r="AE470" i="12" s="1"/>
  <c r="Q18" i="3"/>
  <c r="AE18" i="3" s="1"/>
  <c r="AF84" i="16"/>
  <c r="AF388" i="12"/>
  <c r="Q496" i="12"/>
  <c r="AF75" i="16"/>
  <c r="AF47" i="16"/>
  <c r="AF183" i="16"/>
  <c r="AF494" i="12"/>
  <c r="AF279" i="12"/>
  <c r="Q127" i="12"/>
  <c r="Q362" i="12"/>
  <c r="AE362" i="12" s="1"/>
  <c r="Q224" i="16"/>
  <c r="AE224" i="16" s="1"/>
  <c r="Q200" i="16"/>
  <c r="Q30" i="15"/>
  <c r="AE30" i="15" s="1"/>
  <c r="AF208" i="12"/>
  <c r="Q349" i="12"/>
  <c r="AE349" i="12" s="1"/>
  <c r="AF34" i="12"/>
  <c r="Q385" i="12"/>
  <c r="AE385" i="12" s="1"/>
  <c r="AF236" i="12"/>
  <c r="Q206" i="16"/>
  <c r="Q90" i="16"/>
  <c r="AE90" i="16" s="1"/>
  <c r="AF31" i="15"/>
  <c r="AF12" i="15"/>
  <c r="AF247" i="16"/>
  <c r="Q63" i="15"/>
  <c r="AE63" i="15" s="1"/>
  <c r="Q66" i="16"/>
  <c r="AE66" i="16" s="1"/>
  <c r="Q148" i="12"/>
  <c r="AE148" i="12" s="1"/>
  <c r="AF222" i="12"/>
  <c r="Q28" i="15"/>
  <c r="AE28" i="15" s="1"/>
  <c r="Q10" i="15"/>
  <c r="AE10" i="15" s="1"/>
  <c r="Q110" i="16"/>
  <c r="Q348" i="12"/>
  <c r="AE348" i="12" s="1"/>
  <c r="Q215" i="12"/>
  <c r="Q132" i="16"/>
  <c r="AE132" i="16" s="1"/>
  <c r="AF55" i="15"/>
  <c r="Q150" i="16"/>
  <c r="AF150" i="16"/>
  <c r="AF317" i="12"/>
  <c r="Q317" i="12"/>
  <c r="AF278" i="12"/>
  <c r="Q278" i="12"/>
  <c r="AE278" i="12" s="1"/>
  <c r="Q49" i="15"/>
  <c r="AE49" i="15" s="1"/>
  <c r="AF49" i="15"/>
  <c r="Q185" i="12"/>
  <c r="AE185" i="12" s="1"/>
  <c r="AF185" i="12"/>
  <c r="Q187" i="16"/>
  <c r="AF187" i="16"/>
  <c r="Q103" i="16"/>
  <c r="AE103" i="16" s="1"/>
  <c r="AF103" i="16"/>
  <c r="AF35" i="16"/>
  <c r="Q35" i="16"/>
  <c r="AE35" i="16" s="1"/>
  <c r="AF170" i="12"/>
  <c r="Q170" i="12"/>
  <c r="AE170" i="12" s="1"/>
  <c r="AF452" i="12"/>
  <c r="Q452" i="12"/>
  <c r="AE452" i="12" s="1"/>
  <c r="AF233" i="16"/>
  <c r="Q233" i="16"/>
  <c r="AF15" i="15"/>
  <c r="Q15" i="15"/>
  <c r="AE15" i="15" s="1"/>
  <c r="Q108" i="12"/>
  <c r="AE108" i="12" s="1"/>
  <c r="AF108" i="12"/>
  <c r="Q55" i="12"/>
  <c r="AE55" i="12" s="1"/>
  <c r="AF55" i="12"/>
  <c r="AF31" i="16"/>
  <c r="Q31" i="16"/>
  <c r="Q212" i="16"/>
  <c r="AE212" i="16" s="1"/>
  <c r="AF212" i="16"/>
  <c r="Q33" i="12"/>
  <c r="AE33" i="12" s="1"/>
  <c r="AF33" i="12"/>
  <c r="Q21" i="15"/>
  <c r="AE21" i="15" s="1"/>
  <c r="AF21" i="15"/>
  <c r="AF275" i="12"/>
  <c r="Q275" i="12"/>
  <c r="AE275" i="12" s="1"/>
  <c r="Q24" i="13"/>
  <c r="AE24" i="13" s="1"/>
  <c r="AF24" i="13"/>
  <c r="AF493" i="12"/>
  <c r="Q493" i="12"/>
  <c r="AE493" i="12" s="1"/>
  <c r="Q63" i="12"/>
  <c r="AE63" i="12" s="1"/>
  <c r="AF63" i="12"/>
  <c r="Q45" i="12"/>
  <c r="AF45" i="12"/>
  <c r="AF136" i="12"/>
  <c r="Q136" i="12"/>
  <c r="AE136" i="12" s="1"/>
  <c r="AF34" i="15"/>
  <c r="Q34" i="15"/>
  <c r="AE34" i="15" s="1"/>
  <c r="Q10" i="14"/>
  <c r="AE10" i="14" s="1"/>
  <c r="AF10" i="14"/>
  <c r="Q31" i="12"/>
  <c r="AE31" i="12" s="1"/>
  <c r="AF31" i="12"/>
  <c r="Q16" i="12"/>
  <c r="AE16" i="12" s="1"/>
  <c r="AF16" i="12"/>
  <c r="AF217" i="12"/>
  <c r="Q217" i="12"/>
  <c r="AE217" i="12" s="1"/>
  <c r="Q35" i="13"/>
  <c r="AF35" i="13"/>
  <c r="Q33" i="14"/>
  <c r="AE33" i="14" s="1"/>
  <c r="AF33" i="14"/>
  <c r="Q197" i="12"/>
  <c r="AE197" i="12" s="1"/>
  <c r="AF197" i="12"/>
  <c r="AF223" i="16"/>
  <c r="Q223" i="16"/>
  <c r="AE223" i="16" s="1"/>
  <c r="AF300" i="12"/>
  <c r="Q300" i="12"/>
  <c r="AF52" i="12"/>
  <c r="Q52" i="12"/>
  <c r="AE52" i="12" s="1"/>
  <c r="AF439" i="12"/>
  <c r="Q439" i="12"/>
  <c r="AE439" i="12" s="1"/>
  <c r="Q406" i="12"/>
  <c r="AE406" i="12" s="1"/>
  <c r="AF406" i="12"/>
  <c r="Q346" i="12"/>
  <c r="AE346" i="12" s="1"/>
  <c r="AF346" i="12"/>
  <c r="AF281" i="12"/>
  <c r="Q281" i="12"/>
  <c r="AE281" i="12" s="1"/>
  <c r="AF29" i="13"/>
  <c r="Q29" i="13"/>
  <c r="AE29" i="13" s="1"/>
  <c r="AF374" i="12"/>
  <c r="Q374" i="12"/>
  <c r="AE374" i="12" s="1"/>
  <c r="Q55" i="16"/>
  <c r="AE55" i="16" s="1"/>
  <c r="AF55" i="16"/>
  <c r="AF393" i="12"/>
  <c r="Q393" i="12"/>
  <c r="AF32" i="16"/>
  <c r="Q32" i="16"/>
  <c r="Q509" i="12"/>
  <c r="AF509" i="12"/>
  <c r="AF432" i="12"/>
  <c r="Q432" i="12"/>
  <c r="AE432" i="12" s="1"/>
  <c r="AF215" i="16"/>
  <c r="Q215" i="16"/>
  <c r="AF465" i="12"/>
  <c r="Q465" i="12"/>
  <c r="AF33" i="16"/>
  <c r="Q33" i="16"/>
  <c r="AE33" i="16" s="1"/>
  <c r="Q12" i="12"/>
  <c r="AE12" i="12" s="1"/>
  <c r="AF12" i="12"/>
  <c r="AF246" i="16"/>
  <c r="Q246" i="16"/>
  <c r="AF447" i="12"/>
  <c r="Q447" i="12"/>
  <c r="Q8" i="12"/>
  <c r="AE8" i="12" s="1"/>
  <c r="AF8" i="12"/>
  <c r="AF232" i="12"/>
  <c r="Q232" i="12"/>
  <c r="AF89" i="16"/>
  <c r="Q89" i="16"/>
  <c r="AF61" i="12"/>
  <c r="Q61" i="12"/>
  <c r="AE61" i="12" s="1"/>
  <c r="AF168" i="16"/>
  <c r="Q168" i="16"/>
  <c r="AF425" i="12"/>
  <c r="Q425" i="12"/>
  <c r="Q136" i="16"/>
  <c r="AE136" i="16" s="1"/>
  <c r="AF136" i="16"/>
  <c r="Q152" i="16"/>
  <c r="AE152" i="16" s="1"/>
  <c r="AF152" i="16"/>
  <c r="AF469" i="12"/>
  <c r="AF44" i="15"/>
  <c r="AF218" i="16"/>
  <c r="Q218" i="16"/>
  <c r="Q481" i="12"/>
  <c r="AF481" i="12"/>
  <c r="AF484" i="12"/>
  <c r="Q484" i="12"/>
  <c r="AE484" i="12" s="1"/>
  <c r="AF11" i="15"/>
  <c r="Q11" i="15"/>
  <c r="AE11" i="15" s="1"/>
  <c r="Q384" i="12"/>
  <c r="AE384" i="12" s="1"/>
  <c r="AF384" i="12"/>
  <c r="AF299" i="12"/>
  <c r="Q299" i="12"/>
  <c r="AE299" i="12" s="1"/>
  <c r="Q53" i="12"/>
  <c r="AE53" i="12" s="1"/>
  <c r="AF53" i="12"/>
  <c r="Q156" i="16"/>
  <c r="AF156" i="16"/>
  <c r="Q51" i="15"/>
  <c r="AF51" i="15"/>
  <c r="Q7" i="3"/>
  <c r="AE7" i="3" s="1"/>
  <c r="AF7" i="3"/>
  <c r="AF292" i="12"/>
  <c r="Q254" i="12"/>
  <c r="AE254" i="12" s="1"/>
  <c r="AF142" i="16"/>
  <c r="Q142" i="16"/>
  <c r="AE142" i="16" s="1"/>
  <c r="AF167" i="16"/>
  <c r="Q167" i="16"/>
  <c r="AE167" i="16" s="1"/>
  <c r="AF85" i="12"/>
  <c r="Q85" i="12"/>
  <c r="AE85" i="12" s="1"/>
  <c r="AF28" i="12"/>
  <c r="Q28" i="12"/>
  <c r="AE28" i="12" s="1"/>
  <c r="Q104" i="16"/>
  <c r="AE104" i="16" s="1"/>
  <c r="AF104" i="16"/>
  <c r="AF242" i="16"/>
  <c r="Q242" i="16"/>
  <c r="AE242" i="16" s="1"/>
  <c r="AF44" i="16"/>
  <c r="Q44" i="16"/>
  <c r="AF501" i="12"/>
  <c r="Q501" i="12"/>
  <c r="AE501" i="12" s="1"/>
  <c r="Q29" i="12"/>
  <c r="AF29" i="12"/>
  <c r="Q49" i="12"/>
  <c r="AF49" i="12"/>
  <c r="Q25" i="14"/>
  <c r="AE25" i="14" s="1"/>
  <c r="AF25" i="14"/>
  <c r="Q20" i="3"/>
  <c r="AE20" i="3" s="1"/>
  <c r="Q238" i="16"/>
  <c r="Q8" i="15"/>
  <c r="AE8" i="15" s="1"/>
  <c r="AF234" i="12"/>
  <c r="Q316" i="12"/>
  <c r="AF150" i="12"/>
  <c r="Q25" i="16"/>
  <c r="Q259" i="12"/>
  <c r="AF229" i="12"/>
  <c r="AF372" i="12"/>
  <c r="AF7" i="13"/>
  <c r="AF174" i="12"/>
  <c r="AF228" i="16"/>
  <c r="AF222" i="16"/>
  <c r="Q222" i="16"/>
  <c r="Q492" i="12"/>
  <c r="AE492" i="12" s="1"/>
  <c r="AF492" i="12"/>
  <c r="AF78" i="12"/>
  <c r="Q78" i="12"/>
  <c r="AE78" i="12" s="1"/>
  <c r="AF117" i="16"/>
  <c r="Q117" i="16"/>
  <c r="AE117" i="16" s="1"/>
  <c r="Q500" i="12"/>
  <c r="AF500" i="12"/>
  <c r="Q487" i="12"/>
  <c r="AE487" i="12" s="1"/>
  <c r="AF487" i="12"/>
  <c r="AF48" i="12"/>
  <c r="Q48" i="12"/>
  <c r="AE48" i="12" s="1"/>
  <c r="Q171" i="12"/>
  <c r="AF171" i="12"/>
  <c r="AF502" i="12"/>
  <c r="Q502" i="12"/>
  <c r="AE502" i="12" s="1"/>
  <c r="Q379" i="12"/>
  <c r="AE379" i="12" s="1"/>
  <c r="AF128" i="16"/>
  <c r="AF87" i="16"/>
  <c r="Q355" i="12"/>
  <c r="AE355" i="12" s="1"/>
  <c r="Q326" i="12"/>
  <c r="AE326" i="12" s="1"/>
  <c r="Q199" i="16"/>
  <c r="AE199" i="16" s="1"/>
  <c r="AF164" i="16"/>
  <c r="Q92" i="16"/>
  <c r="AF475" i="12"/>
  <c r="AF504" i="12"/>
  <c r="Q41" i="12"/>
  <c r="Q321" i="12"/>
  <c r="AE321" i="12" s="1"/>
  <c r="Q338" i="12"/>
  <c r="AE338" i="12" s="1"/>
  <c r="AF139" i="12"/>
  <c r="Q64" i="16"/>
  <c r="AE64" i="16" s="1"/>
  <c r="Q83" i="16"/>
  <c r="AE83" i="16" s="1"/>
  <c r="Q329" i="12"/>
  <c r="Q15" i="14"/>
  <c r="AE15" i="14" s="1"/>
  <c r="AF304" i="12"/>
  <c r="Q216" i="12"/>
  <c r="Q252" i="12"/>
  <c r="AE252" i="12" s="1"/>
  <c r="Q126" i="12"/>
  <c r="AE126" i="12" s="1"/>
  <c r="Q38" i="14"/>
  <c r="Q264" i="12"/>
  <c r="AE264" i="12" s="1"/>
  <c r="Q91" i="16"/>
  <c r="AE91" i="16" s="1"/>
  <c r="Q19" i="15"/>
  <c r="AE19" i="15" s="1"/>
  <c r="Q42" i="14"/>
  <c r="AE42" i="14" s="1"/>
  <c r="AF46" i="15"/>
  <c r="Q153" i="12"/>
  <c r="AE153" i="12" s="1"/>
  <c r="Q466" i="12"/>
  <c r="AE466" i="12" s="1"/>
  <c r="AF44" i="14"/>
  <c r="AF13" i="14"/>
  <c r="Q126" i="16"/>
  <c r="Q498" i="12"/>
  <c r="AE498" i="12" s="1"/>
  <c r="Q58" i="12"/>
  <c r="AE58" i="12" s="1"/>
  <c r="AF276" i="12"/>
  <c r="Q467" i="12"/>
  <c r="AE467" i="12" s="1"/>
  <c r="AF310" i="12"/>
  <c r="Q9" i="3"/>
  <c r="AE9" i="3" s="1"/>
  <c r="AF61" i="15"/>
  <c r="AF50" i="16"/>
  <c r="Q50" i="16"/>
  <c r="AF142" i="12"/>
  <c r="Q142" i="12"/>
  <c r="AE142" i="12" s="1"/>
  <c r="Q119" i="16"/>
  <c r="AE119" i="16" s="1"/>
  <c r="AF119" i="16"/>
  <c r="AF245" i="12"/>
  <c r="Q245" i="12"/>
  <c r="AE245" i="12" s="1"/>
  <c r="Q101" i="16"/>
  <c r="AE101" i="16" s="1"/>
  <c r="AF101" i="16"/>
  <c r="Q232" i="16"/>
  <c r="AF232" i="16"/>
  <c r="Q165" i="12"/>
  <c r="AE165" i="12" s="1"/>
  <c r="AF165" i="12"/>
  <c r="AF431" i="12"/>
  <c r="Q431" i="12"/>
  <c r="AE431" i="12" s="1"/>
  <c r="AF401" i="12"/>
  <c r="Q401" i="12"/>
  <c r="AE401" i="12" s="1"/>
  <c r="AF75" i="12"/>
  <c r="Q75" i="12"/>
  <c r="Q36" i="12"/>
  <c r="AE36" i="12" s="1"/>
  <c r="AF36" i="12"/>
  <c r="Q29" i="15"/>
  <c r="AE29" i="15" s="1"/>
  <c r="AF29" i="15"/>
  <c r="Q336" i="12"/>
  <c r="AE336" i="12" s="1"/>
  <c r="AF336" i="12"/>
  <c r="AF403" i="12"/>
  <c r="Q403" i="12"/>
  <c r="AE403" i="12" s="1"/>
  <c r="Q392" i="12"/>
  <c r="AF392" i="12"/>
  <c r="AF62" i="16"/>
  <c r="Q62" i="16"/>
  <c r="AE62" i="16" s="1"/>
  <c r="Q45" i="16"/>
  <c r="AF45" i="16"/>
  <c r="Q7" i="14"/>
  <c r="AE7" i="14" s="1"/>
  <c r="AF7" i="14"/>
  <c r="AF260" i="12"/>
  <c r="Q260" i="12"/>
  <c r="AE260" i="12" s="1"/>
  <c r="AF169" i="16"/>
  <c r="Q169" i="16"/>
  <c r="AF422" i="12"/>
  <c r="Q422" i="12"/>
  <c r="AF377" i="12"/>
  <c r="Q377" i="12"/>
  <c r="AE377" i="12" s="1"/>
  <c r="AF191" i="16"/>
  <c r="Q191" i="16"/>
  <c r="AE191" i="16" s="1"/>
  <c r="Q297" i="12"/>
  <c r="AE297" i="12" s="1"/>
  <c r="AF297" i="12"/>
  <c r="Q102" i="15"/>
  <c r="AE102" i="15" s="1"/>
  <c r="AF102" i="15"/>
  <c r="AF235" i="12"/>
  <c r="Q235" i="12"/>
  <c r="AE235" i="12" s="1"/>
  <c r="Q294" i="12"/>
  <c r="AE294" i="12" s="1"/>
  <c r="AF294" i="12"/>
  <c r="AF23" i="15"/>
  <c r="Q23" i="15"/>
  <c r="AE23" i="15" s="1"/>
  <c r="AF400" i="12"/>
  <c r="Q400" i="12"/>
  <c r="AE400" i="12" s="1"/>
  <c r="Q157" i="16"/>
  <c r="AE157" i="16" s="1"/>
  <c r="AF157" i="16"/>
  <c r="Q479" i="12"/>
  <c r="AE479" i="12" s="1"/>
  <c r="AF479" i="12"/>
  <c r="AF11" i="3"/>
  <c r="Q11" i="3"/>
  <c r="Q461" i="12"/>
  <c r="AE461" i="12" s="1"/>
  <c r="AF461" i="12"/>
  <c r="Q237" i="16"/>
  <c r="AE237" i="16" s="1"/>
  <c r="AF237" i="16"/>
  <c r="AF164" i="12"/>
  <c r="Q164" i="12"/>
  <c r="AE164" i="12" s="1"/>
  <c r="Q353" i="12"/>
  <c r="AE353" i="12" s="1"/>
  <c r="AF353" i="12"/>
  <c r="Q378" i="12"/>
  <c r="AE378" i="12" s="1"/>
  <c r="AF378" i="12"/>
  <c r="AF192" i="16"/>
  <c r="Q192" i="16"/>
  <c r="AE192" i="16" s="1"/>
  <c r="Q244" i="12"/>
  <c r="AE244" i="12" s="1"/>
  <c r="AF244" i="12"/>
  <c r="AF24" i="16"/>
  <c r="Q24" i="16"/>
  <c r="AF375" i="12"/>
  <c r="Q375" i="12"/>
  <c r="AE375" i="12" s="1"/>
  <c r="Q98" i="15"/>
  <c r="AE98" i="15" s="1"/>
  <c r="AF98" i="15"/>
  <c r="AF50" i="15"/>
  <c r="Q50" i="15"/>
  <c r="AE50" i="15" s="1"/>
  <c r="AF34" i="16"/>
  <c r="Q34" i="16"/>
  <c r="AE34" i="16" s="1"/>
  <c r="AF226" i="16"/>
  <c r="Q226" i="16"/>
  <c r="AE226" i="16" s="1"/>
  <c r="Q82" i="12"/>
  <c r="AE82" i="12" s="1"/>
  <c r="AF82" i="12"/>
  <c r="Q179" i="16"/>
  <c r="AE179" i="16" s="1"/>
  <c r="AF179" i="16"/>
  <c r="AF258" i="12"/>
  <c r="Q258" i="12"/>
  <c r="AE258" i="12" s="1"/>
  <c r="AF22" i="13"/>
  <c r="Q22" i="13"/>
  <c r="AF371" i="12"/>
  <c r="Q371" i="12"/>
  <c r="AE371" i="12" s="1"/>
  <c r="Q79" i="12"/>
  <c r="AF79" i="12"/>
  <c r="Q268" i="12"/>
  <c r="AF268" i="12"/>
  <c r="Q162" i="12"/>
  <c r="AE162" i="12" s="1"/>
  <c r="AF162" i="12"/>
  <c r="AF159" i="12"/>
  <c r="Q159" i="12"/>
  <c r="AE159" i="12" s="1"/>
  <c r="AF357" i="12"/>
  <c r="AF88" i="12"/>
  <c r="Q404" i="12"/>
  <c r="AE404" i="12" s="1"/>
  <c r="AF404" i="12"/>
  <c r="Q100" i="16"/>
  <c r="AE100" i="16" s="1"/>
  <c r="AF100" i="16"/>
  <c r="Q220" i="16"/>
  <c r="AE220" i="16" s="1"/>
  <c r="AF220" i="16"/>
  <c r="AF80" i="12"/>
  <c r="Q80" i="12"/>
  <c r="AE80" i="12" s="1"/>
  <c r="AF427" i="12"/>
  <c r="Q427" i="12"/>
  <c r="AE427" i="12" s="1"/>
  <c r="Q116" i="12"/>
  <c r="AF116" i="12"/>
  <c r="Q218" i="12"/>
  <c r="AF218" i="12"/>
  <c r="AF302" i="12"/>
  <c r="Q302" i="12"/>
  <c r="AE302" i="12" s="1"/>
  <c r="Q118" i="12"/>
  <c r="AF118" i="12"/>
  <c r="Q291" i="12"/>
  <c r="AE291" i="12" s="1"/>
  <c r="AF291" i="12"/>
  <c r="AI44" i="14"/>
  <c r="AF263" i="12"/>
  <c r="Q263" i="12"/>
  <c r="AE263" i="12" s="1"/>
  <c r="Q459" i="12"/>
  <c r="AE459" i="12" s="1"/>
  <c r="AF459" i="12"/>
  <c r="Q54" i="16"/>
  <c r="AE54" i="16" s="1"/>
  <c r="AF54" i="16"/>
  <c r="AF48" i="15"/>
  <c r="Q48" i="15"/>
  <c r="AE48" i="15" s="1"/>
  <c r="Q10" i="3"/>
  <c r="AF10" i="3"/>
  <c r="Q209" i="16"/>
  <c r="AE209" i="16" s="1"/>
  <c r="Q37" i="14"/>
  <c r="AE37" i="14" s="1"/>
  <c r="AF37" i="14"/>
  <c r="AF202" i="16"/>
  <c r="Q202" i="16"/>
  <c r="AE202" i="16" s="1"/>
  <c r="AF277" i="12"/>
  <c r="Q277" i="12"/>
  <c r="AE277" i="12" s="1"/>
  <c r="AF249" i="12"/>
  <c r="Q249" i="12"/>
  <c r="AE249" i="12" s="1"/>
  <c r="AF104" i="12"/>
  <c r="Q104" i="12"/>
  <c r="AE104" i="12" s="1"/>
  <c r="Q20" i="15"/>
  <c r="AE20" i="15" s="1"/>
  <c r="AF20" i="15"/>
  <c r="Q155" i="12"/>
  <c r="AE155" i="12" s="1"/>
  <c r="AF155" i="12"/>
  <c r="Q8" i="14"/>
  <c r="AE8" i="14" s="1"/>
  <c r="AF8" i="14"/>
  <c r="AF59" i="15"/>
  <c r="Q59" i="15"/>
  <c r="AE59" i="15" s="1"/>
  <c r="Q26" i="15"/>
  <c r="AE26" i="15" s="1"/>
  <c r="AF26" i="15"/>
  <c r="AF253" i="12"/>
  <c r="Q253" i="12"/>
  <c r="Q21" i="3"/>
  <c r="AE21" i="3" s="1"/>
  <c r="Q12" i="3"/>
  <c r="Q22" i="3"/>
  <c r="AE22" i="3" s="1"/>
  <c r="Q13" i="3"/>
  <c r="Q454" i="12"/>
  <c r="Q235" i="16"/>
  <c r="AE235" i="16" s="1"/>
  <c r="Q188" i="16"/>
  <c r="AE188" i="16" s="1"/>
  <c r="Q94" i="12"/>
  <c r="AE94" i="12" s="1"/>
  <c r="Q57" i="16"/>
  <c r="Q154" i="12"/>
  <c r="AE154" i="12" s="1"/>
  <c r="AF323" i="12"/>
  <c r="Q140" i="12"/>
  <c r="Q144" i="12"/>
  <c r="AE144" i="12" s="1"/>
  <c r="AF399" i="12"/>
  <c r="AF132" i="12"/>
  <c r="Q163" i="16"/>
  <c r="Q438" i="12"/>
  <c r="AE438" i="12" s="1"/>
  <c r="Q160" i="16"/>
  <c r="Q137" i="16"/>
  <c r="AF138" i="12"/>
  <c r="AF224" i="12"/>
  <c r="AF243" i="16"/>
  <c r="AF458" i="12"/>
  <c r="AF351" i="12"/>
  <c r="AF257" i="12"/>
  <c r="AF15" i="12"/>
  <c r="Q402" i="12"/>
  <c r="AE402" i="12" s="1"/>
  <c r="Q93" i="12"/>
  <c r="AE93" i="12" s="1"/>
  <c r="AF206" i="12"/>
  <c r="AF11" i="14"/>
  <c r="Q92" i="15"/>
  <c r="AE92" i="15" s="1"/>
  <c r="AF397" i="12"/>
  <c r="AF64" i="12"/>
  <c r="Q342" i="12"/>
  <c r="AE342" i="12" s="1"/>
  <c r="AF301" i="12"/>
  <c r="AF110" i="12"/>
  <c r="AF80" i="15"/>
  <c r="Q42" i="16"/>
  <c r="AE42" i="16" s="1"/>
  <c r="Q287" i="12"/>
  <c r="AE287" i="12" s="1"/>
  <c r="Q44" i="12"/>
  <c r="AF33" i="15"/>
  <c r="AF118" i="16"/>
  <c r="AF499" i="12"/>
  <c r="Q482" i="12"/>
  <c r="AE482" i="12" s="1"/>
  <c r="AF36" i="16"/>
  <c r="AF455" i="12"/>
  <c r="Q21" i="16"/>
  <c r="AF195" i="12"/>
  <c r="AF350" i="12"/>
  <c r="Q69" i="12"/>
  <c r="AF69" i="12"/>
  <c r="AF35" i="14"/>
  <c r="Q35" i="14"/>
  <c r="AE35" i="14" s="1"/>
  <c r="AF52" i="16"/>
  <c r="Q52" i="16"/>
  <c r="AF67" i="12"/>
  <c r="Q67" i="12"/>
  <c r="AE67" i="12" s="1"/>
  <c r="Q48" i="16"/>
  <c r="AE48" i="16" s="1"/>
  <c r="AF48" i="16"/>
  <c r="Q154" i="16"/>
  <c r="AE154" i="16" s="1"/>
  <c r="AF154" i="16"/>
  <c r="Q58" i="16"/>
  <c r="AF58" i="16"/>
  <c r="AF331" i="12"/>
  <c r="Q331" i="12"/>
  <c r="Q445" i="12"/>
  <c r="AE445" i="12" s="1"/>
  <c r="AF445" i="12"/>
  <c r="Q193" i="16"/>
  <c r="AE193" i="16" s="1"/>
  <c r="AF193" i="16"/>
  <c r="Q140" i="16"/>
  <c r="AF140" i="16"/>
  <c r="Q183" i="12"/>
  <c r="AE183" i="12" s="1"/>
  <c r="AF183" i="12"/>
  <c r="AF79" i="15"/>
  <c r="Q79" i="15"/>
  <c r="AE79" i="15" s="1"/>
  <c r="Q99" i="15"/>
  <c r="AE99" i="15" s="1"/>
  <c r="AF99" i="15"/>
  <c r="Q158" i="16"/>
  <c r="AE158" i="16" s="1"/>
  <c r="AF158" i="16"/>
  <c r="Q27" i="14"/>
  <c r="AE27" i="14" s="1"/>
  <c r="AF27" i="14"/>
  <c r="AB196" i="16"/>
  <c r="AF45" i="14"/>
  <c r="Q45" i="14"/>
  <c r="AF495" i="12"/>
  <c r="Q495" i="12"/>
  <c r="Q87" i="12"/>
  <c r="AF87" i="12"/>
  <c r="AF333" i="12"/>
  <c r="Q333" i="12"/>
  <c r="Q181" i="16"/>
  <c r="AE181" i="16" s="1"/>
  <c r="AF181" i="16"/>
  <c r="AF134" i="16"/>
  <c r="Q134" i="16"/>
  <c r="Q191" i="12"/>
  <c r="AE191" i="12" s="1"/>
  <c r="AF191" i="12"/>
  <c r="Q219" i="12"/>
  <c r="AE219" i="12" s="1"/>
  <c r="AF219" i="12"/>
  <c r="Q114" i="12"/>
  <c r="AE114" i="12" s="1"/>
  <c r="AF114" i="12"/>
  <c r="Q309" i="12"/>
  <c r="AE309" i="12" s="1"/>
  <c r="AF309" i="12"/>
  <c r="AF256" i="12"/>
  <c r="Q256" i="12"/>
  <c r="AE256" i="12" s="1"/>
  <c r="AF250" i="12"/>
  <c r="Q250" i="12"/>
  <c r="AE250" i="12" s="1"/>
  <c r="AF507" i="12"/>
  <c r="Q507" i="12"/>
  <c r="AE507" i="12" s="1"/>
  <c r="Q209" i="12"/>
  <c r="AF209" i="12"/>
  <c r="AF176" i="12"/>
  <c r="Q176" i="12"/>
  <c r="AE176" i="12" s="1"/>
  <c r="Q450" i="12"/>
  <c r="AE450" i="12" s="1"/>
  <c r="AF450" i="12"/>
  <c r="Q123" i="12"/>
  <c r="AE123" i="12" s="1"/>
  <c r="AF123" i="12"/>
  <c r="Q360" i="12"/>
  <c r="AE360" i="12" s="1"/>
  <c r="AF360" i="12"/>
  <c r="Q128" i="12"/>
  <c r="AE128" i="12" s="1"/>
  <c r="AF128" i="12"/>
  <c r="Q101" i="15"/>
  <c r="AE101" i="15" s="1"/>
  <c r="AF101" i="15"/>
  <c r="AF18" i="13"/>
  <c r="Q18" i="13"/>
  <c r="AF359" i="12"/>
  <c r="Q359" i="12"/>
  <c r="AE359" i="12" s="1"/>
  <c r="Q274" i="12"/>
  <c r="AE274" i="12" s="1"/>
  <c r="AF274" i="12"/>
  <c r="AF35" i="12"/>
  <c r="Q35" i="12"/>
  <c r="AE35" i="12" s="1"/>
  <c r="Q358" i="12"/>
  <c r="AE358" i="12" s="1"/>
  <c r="AF358" i="12"/>
  <c r="Q96" i="15"/>
  <c r="AE96" i="15" s="1"/>
  <c r="AF96" i="15"/>
  <c r="AF283" i="12"/>
  <c r="Q283" i="12"/>
  <c r="AF411" i="12"/>
  <c r="Q411" i="12"/>
  <c r="AE411" i="12" s="1"/>
  <c r="AF181" i="12"/>
  <c r="Q181" i="12"/>
  <c r="AF14" i="14"/>
  <c r="Q14" i="14"/>
  <c r="AF266" i="12"/>
  <c r="Q266" i="12"/>
  <c r="AE266" i="12" s="1"/>
  <c r="AF173" i="12"/>
  <c r="Q173" i="12"/>
  <c r="AE173" i="12" s="1"/>
  <c r="AF8" i="13"/>
  <c r="Q8" i="13"/>
  <c r="AE8" i="13" s="1"/>
  <c r="Q63" i="16"/>
  <c r="AF63" i="16"/>
  <c r="Q87" i="15"/>
  <c r="AE87" i="15" s="1"/>
  <c r="AF87" i="15"/>
  <c r="AF78" i="15"/>
  <c r="Q78" i="15"/>
  <c r="AE78" i="15" s="1"/>
  <c r="AF423" i="12"/>
  <c r="Q423" i="12"/>
  <c r="AE423" i="12" s="1"/>
  <c r="AF205" i="12"/>
  <c r="Q205" i="12"/>
  <c r="AE205" i="12" s="1"/>
  <c r="AF211" i="12"/>
  <c r="Q211" i="12"/>
  <c r="AE211" i="12" s="1"/>
  <c r="AF237" i="12"/>
  <c r="Q237" i="12"/>
  <c r="AF207" i="12"/>
  <c r="Q207" i="12"/>
  <c r="AE207" i="12" s="1"/>
  <c r="Q11" i="13"/>
  <c r="AE11" i="13" s="1"/>
  <c r="AF11" i="13"/>
  <c r="AF36" i="14"/>
  <c r="Q36" i="14"/>
  <c r="AE36" i="14" s="1"/>
  <c r="AF471" i="12"/>
  <c r="Q471" i="12"/>
  <c r="Q313" i="12"/>
  <c r="AE313" i="12" s="1"/>
  <c r="AF313" i="12"/>
  <c r="AF76" i="15"/>
  <c r="Q76" i="15"/>
  <c r="AE76" i="15" s="1"/>
  <c r="AF18" i="15"/>
  <c r="Q18" i="15"/>
  <c r="Q510" i="12"/>
  <c r="AE510" i="12" s="1"/>
  <c r="Q185" i="16"/>
  <c r="AF185" i="16"/>
  <c r="AF306" i="12"/>
  <c r="Q306" i="12"/>
  <c r="AF39" i="14"/>
  <c r="Q39" i="14"/>
  <c r="AE39" i="14" s="1"/>
  <c r="Q272" i="12"/>
  <c r="AE272" i="12" s="1"/>
  <c r="AF272" i="12"/>
  <c r="AF242" i="12"/>
  <c r="Q242" i="12"/>
  <c r="AE242" i="12" s="1"/>
  <c r="AF62" i="12"/>
  <c r="Q62" i="12"/>
  <c r="AF91" i="15"/>
  <c r="Q91" i="15"/>
  <c r="AE91" i="15" s="1"/>
  <c r="AF106" i="15"/>
  <c r="Q106" i="15"/>
  <c r="AE106" i="15" s="1"/>
  <c r="AF488" i="12"/>
  <c r="Q488" i="12"/>
  <c r="AE488" i="12" s="1"/>
  <c r="Q462" i="12"/>
  <c r="AE462" i="12" s="1"/>
  <c r="AF462" i="12"/>
  <c r="Q121" i="12"/>
  <c r="AF121" i="12"/>
  <c r="Q409" i="12"/>
  <c r="Q23" i="16"/>
  <c r="AF23" i="16"/>
  <c r="Q109" i="12"/>
  <c r="AE109" i="12" s="1"/>
  <c r="AF109" i="12"/>
  <c r="Q160" i="12"/>
  <c r="AE160" i="12" s="1"/>
  <c r="AF160" i="12"/>
  <c r="AF190" i="12"/>
  <c r="Q190" i="12"/>
  <c r="AF437" i="12"/>
  <c r="Q412" i="12"/>
  <c r="Q21" i="14"/>
  <c r="AE21" i="14" s="1"/>
  <c r="Q221" i="12"/>
  <c r="AE221" i="12" s="1"/>
  <c r="AF343" i="12"/>
  <c r="AF42" i="15"/>
  <c r="Q124" i="16"/>
  <c r="AE124" i="16" s="1"/>
  <c r="AF43" i="14"/>
  <c r="Q43" i="14"/>
  <c r="AF30" i="14"/>
  <c r="Q30" i="14"/>
  <c r="AE30" i="14" s="1"/>
  <c r="Q24" i="14"/>
  <c r="AE24" i="14" s="1"/>
  <c r="AF24" i="14"/>
  <c r="AF23" i="13"/>
  <c r="Q23" i="13"/>
  <c r="AE23" i="13" s="1"/>
  <c r="Q30" i="13"/>
  <c r="AF30" i="13"/>
  <c r="Q107" i="15"/>
  <c r="AE107" i="15" s="1"/>
  <c r="AF107" i="15"/>
  <c r="Q26" i="14"/>
  <c r="AE26" i="14" s="1"/>
  <c r="AF26" i="14"/>
  <c r="AF506" i="12"/>
  <c r="Q506" i="12"/>
  <c r="AE506" i="12" s="1"/>
  <c r="Q32" i="15"/>
  <c r="AE32" i="15" s="1"/>
  <c r="AF32" i="15"/>
  <c r="AF243" i="12"/>
  <c r="Q243" i="12"/>
  <c r="AE243" i="12" s="1"/>
  <c r="AF82" i="15"/>
  <c r="Q82" i="15"/>
  <c r="AE82" i="15" s="1"/>
  <c r="Q308" i="12"/>
  <c r="AE308" i="12" s="1"/>
  <c r="AF308" i="12"/>
  <c r="Q489" i="12"/>
  <c r="AE489" i="12" s="1"/>
  <c r="AF489" i="12"/>
  <c r="AF31" i="13"/>
  <c r="Q31" i="13"/>
  <c r="AE31" i="13" s="1"/>
  <c r="Q463" i="12"/>
  <c r="AE463" i="12" s="1"/>
  <c r="AF463" i="12"/>
  <c r="AF122" i="12"/>
  <c r="Q122" i="12"/>
  <c r="AE122" i="12" s="1"/>
  <c r="Q70" i="15"/>
  <c r="AE70" i="15" s="1"/>
  <c r="AF70" i="15"/>
  <c r="AF158" i="12"/>
  <c r="Q158" i="12"/>
  <c r="AE158" i="12" s="1"/>
  <c r="Q106" i="16"/>
  <c r="AE106" i="16" s="1"/>
  <c r="AF180" i="12"/>
  <c r="AF51" i="16"/>
  <c r="Q395" i="12"/>
  <c r="AE395" i="12" s="1"/>
  <c r="AF88" i="16"/>
  <c r="AF109" i="16"/>
  <c r="AF145" i="12"/>
  <c r="Q51" i="12"/>
  <c r="AE51" i="12" s="1"/>
  <c r="AF16" i="13"/>
  <c r="AF295" i="12"/>
  <c r="Q131" i="16"/>
  <c r="AE131" i="16" s="1"/>
  <c r="Q238" i="12"/>
  <c r="AE238" i="12" s="1"/>
  <c r="AF480" i="12"/>
  <c r="AF36" i="15"/>
  <c r="AF10" i="12"/>
  <c r="Q61" i="16"/>
  <c r="AE61" i="16" s="1"/>
  <c r="AC23" i="16"/>
  <c r="Z101" i="12"/>
  <c r="AI21" i="14"/>
  <c r="AF147" i="16"/>
  <c r="Q147" i="16"/>
  <c r="Q241" i="12"/>
  <c r="AE241" i="12" s="1"/>
  <c r="AF241" i="12"/>
  <c r="Q120" i="12"/>
  <c r="AE120" i="12" s="1"/>
  <c r="AF120" i="12"/>
  <c r="Q166" i="16"/>
  <c r="AE166" i="16" s="1"/>
  <c r="AF166" i="16"/>
  <c r="Q59" i="16"/>
  <c r="AE59" i="16" s="1"/>
  <c r="AF59" i="16"/>
  <c r="Q60" i="15"/>
  <c r="AE60" i="15" s="1"/>
  <c r="AF60" i="15"/>
  <c r="AF9" i="13"/>
  <c r="Q9" i="13"/>
  <c r="AE9" i="13" s="1"/>
  <c r="Q17" i="12"/>
  <c r="AF17" i="12"/>
  <c r="AF32" i="12"/>
  <c r="Q32" i="12"/>
  <c r="AE32" i="12" s="1"/>
  <c r="AF311" i="12"/>
  <c r="Q311" i="12"/>
  <c r="AF117" i="12"/>
  <c r="Q117" i="12"/>
  <c r="AE117" i="12" s="1"/>
  <c r="AF240" i="12"/>
  <c r="Q240" i="12"/>
  <c r="AE240" i="12" s="1"/>
  <c r="AF156" i="12"/>
  <c r="Q156" i="12"/>
  <c r="AE156" i="12" s="1"/>
  <c r="AF373" i="12"/>
  <c r="Q373" i="12"/>
  <c r="AE373" i="12" s="1"/>
  <c r="AF28" i="14"/>
  <c r="Q28" i="14"/>
  <c r="AE28" i="14" s="1"/>
  <c r="AF12" i="14"/>
  <c r="Q12" i="14"/>
  <c r="AE12" i="14" s="1"/>
  <c r="AF111" i="16"/>
  <c r="Q111" i="16"/>
  <c r="AE111" i="16" s="1"/>
  <c r="Q248" i="12"/>
  <c r="AF248" i="12"/>
  <c r="AF189" i="16"/>
  <c r="Q189" i="16"/>
  <c r="AE189" i="16" s="1"/>
  <c r="Q223" i="12"/>
  <c r="AE223" i="12" s="1"/>
  <c r="AF223" i="12"/>
  <c r="AF107" i="16"/>
  <c r="Q107" i="16"/>
  <c r="AE107" i="16" s="1"/>
  <c r="Q159" i="16"/>
  <c r="AE159" i="16" s="1"/>
  <c r="AF159" i="16"/>
  <c r="Q66" i="12"/>
  <c r="AE66" i="12" s="1"/>
  <c r="AF66" i="12"/>
  <c r="AF56" i="12"/>
  <c r="Q56" i="12"/>
  <c r="AF157" i="12"/>
  <c r="Q157" i="12"/>
  <c r="AE157" i="12" s="1"/>
  <c r="AF288" i="12"/>
  <c r="Q288" i="12"/>
  <c r="AE288" i="12" s="1"/>
  <c r="Q410" i="12"/>
  <c r="AE410" i="12" s="1"/>
  <c r="AF410" i="12"/>
  <c r="AF200" i="12"/>
  <c r="Q200" i="12"/>
  <c r="AE200" i="12" s="1"/>
  <c r="AF64" i="15"/>
  <c r="Q64" i="15"/>
  <c r="AE64" i="15" s="1"/>
  <c r="Q441" i="12"/>
  <c r="AF441" i="12"/>
  <c r="AE37" i="16"/>
  <c r="AE47" i="15"/>
  <c r="AE17" i="14"/>
  <c r="AK94" i="3"/>
  <c r="AL94" i="3"/>
  <c r="AN94" i="3" s="1"/>
  <c r="AL91" i="3"/>
  <c r="AK91" i="3"/>
  <c r="AM91" i="3" s="1"/>
  <c r="R83" i="3"/>
  <c r="X70" i="3"/>
  <c r="AB70" i="3" s="1"/>
  <c r="W70" i="3"/>
  <c r="AA70" i="3" s="1"/>
  <c r="R70" i="3"/>
  <c r="AG39" i="3"/>
  <c r="AI39" i="3" s="1"/>
  <c r="AH39" i="3"/>
  <c r="AJ39" i="3" s="1"/>
  <c r="AG31" i="3"/>
  <c r="AI31" i="3" s="1"/>
  <c r="AH31" i="3"/>
  <c r="AJ31" i="3" s="1"/>
  <c r="T94" i="3"/>
  <c r="S94" i="3"/>
  <c r="S91" i="3"/>
  <c r="T91" i="3"/>
  <c r="AD91" i="3" s="1"/>
  <c r="R86" i="3"/>
  <c r="R84" i="3"/>
  <c r="AH103" i="3"/>
  <c r="AJ103" i="3" s="1"/>
  <c r="AG103" i="3"/>
  <c r="AI103" i="3" s="1"/>
  <c r="AH100" i="3"/>
  <c r="AJ100" i="3" s="1"/>
  <c r="AG100" i="3"/>
  <c r="R82" i="3"/>
  <c r="AK73" i="3"/>
  <c r="AM73" i="3" s="1"/>
  <c r="AL73" i="3"/>
  <c r="AN73" i="3" s="1"/>
  <c r="V53" i="3"/>
  <c r="U53" i="3"/>
  <c r="Y53" i="3" s="1"/>
  <c r="S29" i="3"/>
  <c r="T29" i="3"/>
  <c r="AD29" i="3" s="1"/>
  <c r="AH105" i="3"/>
  <c r="AJ105" i="3" s="1"/>
  <c r="AG105" i="3"/>
  <c r="AI105" i="3" s="1"/>
  <c r="AH97" i="3"/>
  <c r="AJ97" i="3" s="1"/>
  <c r="AG97" i="3"/>
  <c r="S95" i="3"/>
  <c r="T95" i="3"/>
  <c r="AD95" i="3" s="1"/>
  <c r="AG94" i="3"/>
  <c r="AH94" i="3"/>
  <c r="AJ94" i="3" s="1"/>
  <c r="S92" i="3"/>
  <c r="AC92" i="3" s="1"/>
  <c r="T92" i="3"/>
  <c r="AD92" i="3" s="1"/>
  <c r="R87" i="3"/>
  <c r="X83" i="3"/>
  <c r="AB83" i="3" s="1"/>
  <c r="W83" i="3"/>
  <c r="AA83" i="3" s="1"/>
  <c r="V77" i="3"/>
  <c r="Z77" i="3" s="1"/>
  <c r="U77" i="3"/>
  <c r="Y77" i="3" s="1"/>
  <c r="S73" i="3"/>
  <c r="AC73" i="3" s="1"/>
  <c r="T73" i="3"/>
  <c r="AD73" i="3" s="1"/>
  <c r="AG42" i="3"/>
  <c r="AI42" i="3" s="1"/>
  <c r="AH42" i="3"/>
  <c r="AJ42" i="3" s="1"/>
  <c r="AG38" i="3"/>
  <c r="AH38" i="3"/>
  <c r="AJ38" i="3" s="1"/>
  <c r="AG34" i="3"/>
  <c r="AH34" i="3"/>
  <c r="AJ34" i="3" s="1"/>
  <c r="AL30" i="3"/>
  <c r="AN30" i="3" s="1"/>
  <c r="AK30" i="3"/>
  <c r="AM30" i="3" s="1"/>
  <c r="AG74" i="3"/>
  <c r="AI74" i="3" s="1"/>
  <c r="AH74" i="3"/>
  <c r="AJ74" i="3" s="1"/>
  <c r="AH99" i="3"/>
  <c r="AJ99" i="3" s="1"/>
  <c r="AG99" i="3"/>
  <c r="X84" i="3"/>
  <c r="AB84" i="3" s="1"/>
  <c r="W84" i="3"/>
  <c r="AA84" i="3" s="1"/>
  <c r="AG35" i="3"/>
  <c r="AH35" i="3"/>
  <c r="AJ35" i="3" s="1"/>
  <c r="AH96" i="3"/>
  <c r="AJ96" i="3" s="1"/>
  <c r="AG96" i="3"/>
  <c r="X85" i="3"/>
  <c r="AB85" i="3" s="1"/>
  <c r="W85" i="3"/>
  <c r="AA85" i="3" s="1"/>
  <c r="AH101" i="3"/>
  <c r="AJ101" i="3" s="1"/>
  <c r="AG101" i="3"/>
  <c r="AI101" i="3" s="1"/>
  <c r="AK93" i="3"/>
  <c r="AM93" i="3" s="1"/>
  <c r="AL93" i="3"/>
  <c r="AN93" i="3" s="1"/>
  <c r="AL90" i="3"/>
  <c r="AK90" i="3"/>
  <c r="AM90" i="3" s="1"/>
  <c r="AG40" i="3"/>
  <c r="AH40" i="3"/>
  <c r="AJ40" i="3" s="1"/>
  <c r="AG36" i="3"/>
  <c r="AI36" i="3" s="1"/>
  <c r="AH36" i="3"/>
  <c r="AJ36" i="3" s="1"/>
  <c r="AG32" i="3"/>
  <c r="AI32" i="3" s="1"/>
  <c r="AH32" i="3"/>
  <c r="AJ32" i="3" s="1"/>
  <c r="AH102" i="3"/>
  <c r="AJ102" i="3" s="1"/>
  <c r="AG102" i="3"/>
  <c r="AI102" i="3" s="1"/>
  <c r="W86" i="3"/>
  <c r="AA86" i="3" s="1"/>
  <c r="X86" i="3"/>
  <c r="AB86" i="3" s="1"/>
  <c r="S30" i="3"/>
  <c r="AC30" i="3" s="1"/>
  <c r="T30" i="3"/>
  <c r="AD30" i="3" s="1"/>
  <c r="AH98" i="3"/>
  <c r="AJ98" i="3" s="1"/>
  <c r="AG98" i="3"/>
  <c r="AI98" i="3" s="1"/>
  <c r="AG95" i="3"/>
  <c r="AI95" i="3" s="1"/>
  <c r="AH95" i="3"/>
  <c r="AJ95" i="3" s="1"/>
  <c r="R88" i="3"/>
  <c r="R85" i="3"/>
  <c r="V52" i="3"/>
  <c r="Z52" i="3" s="1"/>
  <c r="U52" i="3"/>
  <c r="Y52" i="3" s="1"/>
  <c r="AH104" i="3"/>
  <c r="AJ104" i="3" s="1"/>
  <c r="AG104" i="3"/>
  <c r="AG93" i="3"/>
  <c r="AH93" i="3"/>
  <c r="AJ93" i="3" s="1"/>
  <c r="W88" i="3"/>
  <c r="AA88" i="3" s="1"/>
  <c r="X88" i="3"/>
  <c r="V51" i="3"/>
  <c r="Z51" i="3" s="1"/>
  <c r="U51" i="3"/>
  <c r="Y51" i="3" s="1"/>
  <c r="V106" i="3"/>
  <c r="Z106" i="3" s="1"/>
  <c r="U106" i="3"/>
  <c r="AK95" i="3"/>
  <c r="AM95" i="3" s="1"/>
  <c r="AL95" i="3"/>
  <c r="AN95" i="3" s="1"/>
  <c r="T93" i="3"/>
  <c r="AD93" i="3" s="1"/>
  <c r="S93" i="3"/>
  <c r="AK92" i="3"/>
  <c r="AM92" i="3" s="1"/>
  <c r="AL92" i="3"/>
  <c r="AN92" i="3" s="1"/>
  <c r="S90" i="3"/>
  <c r="T90" i="3"/>
  <c r="AD90" i="3" s="1"/>
  <c r="W87" i="3"/>
  <c r="AA87" i="3" s="1"/>
  <c r="X87" i="3"/>
  <c r="AB87" i="3" s="1"/>
  <c r="X82" i="3"/>
  <c r="AB82" i="3" s="1"/>
  <c r="W82" i="3"/>
  <c r="AA82" i="3" s="1"/>
  <c r="V76" i="3"/>
  <c r="Z76" i="3" s="1"/>
  <c r="U76" i="3"/>
  <c r="Y76" i="3" s="1"/>
  <c r="AG41" i="3"/>
  <c r="AI41" i="3" s="1"/>
  <c r="AH41" i="3"/>
  <c r="AJ41" i="3" s="1"/>
  <c r="AG37" i="3"/>
  <c r="AH37" i="3"/>
  <c r="AJ37" i="3" s="1"/>
  <c r="AG33" i="3"/>
  <c r="AH33" i="3"/>
  <c r="AJ33" i="3" s="1"/>
  <c r="AL29" i="3"/>
  <c r="AN29" i="3" s="1"/>
  <c r="AK29" i="3"/>
  <c r="U80" i="3"/>
  <c r="Y80" i="3" s="1"/>
  <c r="V80" i="3"/>
  <c r="Z80" i="3" s="1"/>
  <c r="U78" i="3"/>
  <c r="Y78" i="3" s="1"/>
  <c r="V78" i="3"/>
  <c r="Z78" i="3" s="1"/>
  <c r="T74" i="3"/>
  <c r="S74" i="3"/>
  <c r="R71" i="3"/>
  <c r="U68" i="3"/>
  <c r="V68" i="3"/>
  <c r="Z68" i="3" s="1"/>
  <c r="U66" i="3"/>
  <c r="Y66" i="3" s="1"/>
  <c r="V66" i="3"/>
  <c r="U63" i="3"/>
  <c r="Y63" i="3" s="1"/>
  <c r="V63" i="3"/>
  <c r="Z63" i="3" s="1"/>
  <c r="U61" i="3"/>
  <c r="Y61" i="3" s="1"/>
  <c r="V61" i="3"/>
  <c r="Z61" i="3" s="1"/>
  <c r="U55" i="3"/>
  <c r="Y55" i="3" s="1"/>
  <c r="V55" i="3"/>
  <c r="W106" i="3"/>
  <c r="AA106" i="3" s="1"/>
  <c r="X106" i="3"/>
  <c r="AB106" i="3" s="1"/>
  <c r="R106" i="3"/>
  <c r="U95" i="3"/>
  <c r="Y95" i="3" s="1"/>
  <c r="V95" i="3"/>
  <c r="U94" i="3"/>
  <c r="Y94" i="3" s="1"/>
  <c r="V94" i="3"/>
  <c r="U93" i="3"/>
  <c r="Y93" i="3" s="1"/>
  <c r="V93" i="3"/>
  <c r="Z93" i="3" s="1"/>
  <c r="AG89" i="3"/>
  <c r="AH89" i="3"/>
  <c r="AJ89" i="3" s="1"/>
  <c r="AK88" i="3"/>
  <c r="AM88" i="3" s="1"/>
  <c r="AL88" i="3"/>
  <c r="S88" i="3"/>
  <c r="T88" i="3"/>
  <c r="AD88" i="3" s="1"/>
  <c r="AL87" i="3"/>
  <c r="AN87" i="3" s="1"/>
  <c r="AK87" i="3"/>
  <c r="AM87" i="3" s="1"/>
  <c r="T87" i="3"/>
  <c r="AD87" i="3" s="1"/>
  <c r="S87" i="3"/>
  <c r="AL86" i="3"/>
  <c r="AN86" i="3" s="1"/>
  <c r="AK86" i="3"/>
  <c r="AM86" i="3" s="1"/>
  <c r="S86" i="3"/>
  <c r="T86" i="3"/>
  <c r="AD86" i="3" s="1"/>
  <c r="W77" i="3"/>
  <c r="AA77" i="3" s="1"/>
  <c r="X77" i="3"/>
  <c r="AB77" i="3" s="1"/>
  <c r="R77" i="3"/>
  <c r="W76" i="3"/>
  <c r="AA76" i="3" s="1"/>
  <c r="X76" i="3"/>
  <c r="AB76" i="3" s="1"/>
  <c r="R76" i="3"/>
  <c r="U74" i="3"/>
  <c r="V74" i="3"/>
  <c r="Z74" i="3" s="1"/>
  <c r="AG72" i="3"/>
  <c r="AI72" i="3" s="1"/>
  <c r="AH72" i="3"/>
  <c r="AJ72" i="3" s="1"/>
  <c r="AK71" i="3"/>
  <c r="AL71" i="3"/>
  <c r="AN71" i="3" s="1"/>
  <c r="S71" i="3"/>
  <c r="T71" i="3"/>
  <c r="AD71" i="3" s="1"/>
  <c r="W53" i="3"/>
  <c r="AA53" i="3" s="1"/>
  <c r="X53" i="3"/>
  <c r="AB53" i="3" s="1"/>
  <c r="R53" i="3"/>
  <c r="W52" i="3"/>
  <c r="AA52" i="3" s="1"/>
  <c r="X52" i="3"/>
  <c r="AB52" i="3" s="1"/>
  <c r="R52" i="3"/>
  <c r="W51" i="3"/>
  <c r="AA51" i="3" s="1"/>
  <c r="X51" i="3"/>
  <c r="AB51" i="3" s="1"/>
  <c r="R51" i="3"/>
  <c r="U42" i="3"/>
  <c r="Y42" i="3" s="1"/>
  <c r="V42" i="3"/>
  <c r="Z42" i="3" s="1"/>
  <c r="U41" i="3"/>
  <c r="Y41" i="3" s="1"/>
  <c r="V41" i="3"/>
  <c r="Z41" i="3" s="1"/>
  <c r="U40" i="3"/>
  <c r="Y40" i="3" s="1"/>
  <c r="V40" i="3"/>
  <c r="Z40" i="3" s="1"/>
  <c r="U39" i="3"/>
  <c r="Y39" i="3" s="1"/>
  <c r="V39" i="3"/>
  <c r="Z39" i="3" s="1"/>
  <c r="U38" i="3"/>
  <c r="Y38" i="3" s="1"/>
  <c r="V38" i="3"/>
  <c r="U37" i="3"/>
  <c r="Y37" i="3" s="1"/>
  <c r="V37" i="3"/>
  <c r="Z37" i="3" s="1"/>
  <c r="U36" i="3"/>
  <c r="Y36" i="3" s="1"/>
  <c r="V36" i="3"/>
  <c r="Z36" i="3" s="1"/>
  <c r="U35" i="3"/>
  <c r="Y35" i="3" s="1"/>
  <c r="V35" i="3"/>
  <c r="Z35" i="3" s="1"/>
  <c r="U34" i="3"/>
  <c r="Y34" i="3" s="1"/>
  <c r="V34" i="3"/>
  <c r="Z34" i="3" s="1"/>
  <c r="U33" i="3"/>
  <c r="Y33" i="3" s="1"/>
  <c r="V33" i="3"/>
  <c r="Z33" i="3" s="1"/>
  <c r="U32" i="3"/>
  <c r="Y32" i="3" s="1"/>
  <c r="V32" i="3"/>
  <c r="Z32" i="3" s="1"/>
  <c r="U31" i="3"/>
  <c r="Y31" i="3" s="1"/>
  <c r="V31" i="3"/>
  <c r="Z31" i="3" s="1"/>
  <c r="U105" i="3"/>
  <c r="Y105" i="3" s="1"/>
  <c r="V105" i="3"/>
  <c r="U104" i="3"/>
  <c r="Y104" i="3" s="1"/>
  <c r="V104" i="3"/>
  <c r="Z104" i="3" s="1"/>
  <c r="U103" i="3"/>
  <c r="V103" i="3"/>
  <c r="Z103" i="3" s="1"/>
  <c r="U102" i="3"/>
  <c r="Y102" i="3" s="1"/>
  <c r="V102" i="3"/>
  <c r="Z102" i="3" s="1"/>
  <c r="U101" i="3"/>
  <c r="Y101" i="3" s="1"/>
  <c r="V101" i="3"/>
  <c r="U100" i="3"/>
  <c r="Y100" i="3" s="1"/>
  <c r="V100" i="3"/>
  <c r="Z100" i="3" s="1"/>
  <c r="U99" i="3"/>
  <c r="V99" i="3"/>
  <c r="Z99" i="3" s="1"/>
  <c r="U98" i="3"/>
  <c r="Y98" i="3" s="1"/>
  <c r="V98" i="3"/>
  <c r="Z98" i="3" s="1"/>
  <c r="U97" i="3"/>
  <c r="V97" i="3"/>
  <c r="Z97" i="3" s="1"/>
  <c r="U96" i="3"/>
  <c r="Y96" i="3" s="1"/>
  <c r="V96" i="3"/>
  <c r="Z96" i="3" s="1"/>
  <c r="AG92" i="3"/>
  <c r="AI92" i="3" s="1"/>
  <c r="AH92" i="3"/>
  <c r="AJ92" i="3" s="1"/>
  <c r="AG91" i="3"/>
  <c r="AH91" i="3"/>
  <c r="AJ91" i="3" s="1"/>
  <c r="AG90" i="3"/>
  <c r="AI90" i="3" s="1"/>
  <c r="AH90" i="3"/>
  <c r="AJ90" i="3" s="1"/>
  <c r="AK89" i="3"/>
  <c r="AL89" i="3"/>
  <c r="AN89" i="3" s="1"/>
  <c r="S89" i="3"/>
  <c r="T89" i="3"/>
  <c r="AD89" i="3" s="1"/>
  <c r="W81" i="3"/>
  <c r="AA81" i="3" s="1"/>
  <c r="X81" i="3"/>
  <c r="AB81" i="3" s="1"/>
  <c r="R81" i="3"/>
  <c r="W80" i="3"/>
  <c r="AA80" i="3" s="1"/>
  <c r="X80" i="3"/>
  <c r="AB80" i="3" s="1"/>
  <c r="R80" i="3"/>
  <c r="W79" i="3"/>
  <c r="AA79" i="3" s="1"/>
  <c r="X79" i="3"/>
  <c r="R79" i="3"/>
  <c r="W78" i="3"/>
  <c r="AA78" i="3" s="1"/>
  <c r="X78" i="3"/>
  <c r="AB78" i="3" s="1"/>
  <c r="R78" i="3"/>
  <c r="U75" i="3"/>
  <c r="Y75" i="3" s="1"/>
  <c r="V75" i="3"/>
  <c r="Z75" i="3" s="1"/>
  <c r="AG73" i="3"/>
  <c r="AI73" i="3" s="1"/>
  <c r="AH73" i="3"/>
  <c r="AJ73" i="3" s="1"/>
  <c r="AL72" i="3"/>
  <c r="AN72" i="3" s="1"/>
  <c r="AK72" i="3"/>
  <c r="AM72" i="3" s="1"/>
  <c r="S72" i="3"/>
  <c r="AC72" i="3" s="1"/>
  <c r="T72" i="3"/>
  <c r="AD72" i="3" s="1"/>
  <c r="W69" i="3"/>
  <c r="AA69" i="3" s="1"/>
  <c r="X69" i="3"/>
  <c r="AB69" i="3" s="1"/>
  <c r="R69" i="3"/>
  <c r="W68" i="3"/>
  <c r="AA68" i="3" s="1"/>
  <c r="X68" i="3"/>
  <c r="AB68" i="3" s="1"/>
  <c r="R68" i="3"/>
  <c r="W67" i="3"/>
  <c r="AA67" i="3" s="1"/>
  <c r="X67" i="3"/>
  <c r="AB67" i="3" s="1"/>
  <c r="R67" i="3"/>
  <c r="W66" i="3"/>
  <c r="AA66" i="3" s="1"/>
  <c r="X66" i="3"/>
  <c r="R66" i="3"/>
  <c r="W65" i="3"/>
  <c r="AA65" i="3" s="1"/>
  <c r="X65" i="3"/>
  <c r="R65" i="3"/>
  <c r="W64" i="3"/>
  <c r="AA64" i="3" s="1"/>
  <c r="X64" i="3"/>
  <c r="AB64" i="3" s="1"/>
  <c r="R64" i="3"/>
  <c r="W63" i="3"/>
  <c r="AA63" i="3" s="1"/>
  <c r="X63" i="3"/>
  <c r="AB63" i="3" s="1"/>
  <c r="R63" i="3"/>
  <c r="W62" i="3"/>
  <c r="AA62" i="3" s="1"/>
  <c r="X62" i="3"/>
  <c r="AB62" i="3" s="1"/>
  <c r="R62" i="3"/>
  <c r="W61" i="3"/>
  <c r="AA61" i="3" s="1"/>
  <c r="X61" i="3"/>
  <c r="AB61" i="3" s="1"/>
  <c r="R61" i="3"/>
  <c r="W60" i="3"/>
  <c r="AA60" i="3" s="1"/>
  <c r="X60" i="3"/>
  <c r="AB60" i="3" s="1"/>
  <c r="R60" i="3"/>
  <c r="W59" i="3"/>
  <c r="AA59" i="3" s="1"/>
  <c r="X59" i="3"/>
  <c r="AB59" i="3" s="1"/>
  <c r="R59" i="3"/>
  <c r="W58" i="3"/>
  <c r="X58" i="3"/>
  <c r="AB58" i="3" s="1"/>
  <c r="R58" i="3"/>
  <c r="W57" i="3"/>
  <c r="AA57" i="3" s="1"/>
  <c r="X57" i="3"/>
  <c r="AB57" i="3" s="1"/>
  <c r="R57" i="3"/>
  <c r="W56" i="3"/>
  <c r="AA56" i="3" s="1"/>
  <c r="X56" i="3"/>
  <c r="AB56" i="3" s="1"/>
  <c r="R56" i="3"/>
  <c r="W55" i="3"/>
  <c r="AA55" i="3" s="1"/>
  <c r="X55" i="3"/>
  <c r="AB55" i="3" s="1"/>
  <c r="R55" i="3"/>
  <c r="W54" i="3"/>
  <c r="AA54" i="3" s="1"/>
  <c r="X54" i="3"/>
  <c r="R54" i="3"/>
  <c r="U50" i="3"/>
  <c r="Y50" i="3" s="1"/>
  <c r="V50" i="3"/>
  <c r="Z50" i="3" s="1"/>
  <c r="U49" i="3"/>
  <c r="Y49" i="3" s="1"/>
  <c r="V49" i="3"/>
  <c r="Z49" i="3" s="1"/>
  <c r="U48" i="3"/>
  <c r="Y48" i="3" s="1"/>
  <c r="V48" i="3"/>
  <c r="Z48" i="3" s="1"/>
  <c r="U47" i="3"/>
  <c r="Y47" i="3" s="1"/>
  <c r="V47" i="3"/>
  <c r="Z47" i="3" s="1"/>
  <c r="U46" i="3"/>
  <c r="Y46" i="3" s="1"/>
  <c r="V46" i="3"/>
  <c r="U45" i="3"/>
  <c r="V45" i="3"/>
  <c r="Z45" i="3" s="1"/>
  <c r="U44" i="3"/>
  <c r="Y44" i="3" s="1"/>
  <c r="V44" i="3"/>
  <c r="Z44" i="3" s="1"/>
  <c r="U43" i="3"/>
  <c r="Y43" i="3" s="1"/>
  <c r="V43" i="3"/>
  <c r="Z43" i="3" s="1"/>
  <c r="AG30" i="3"/>
  <c r="AI30" i="3" s="1"/>
  <c r="AH30" i="3"/>
  <c r="AJ30" i="3" s="1"/>
  <c r="AG29" i="3"/>
  <c r="AH29" i="3"/>
  <c r="AJ29" i="3" s="1"/>
  <c r="U81" i="3"/>
  <c r="Y81" i="3" s="1"/>
  <c r="V81" i="3"/>
  <c r="Z81" i="3" s="1"/>
  <c r="W71" i="3"/>
  <c r="AA71" i="3" s="1"/>
  <c r="X71" i="3"/>
  <c r="AB71" i="3" s="1"/>
  <c r="U69" i="3"/>
  <c r="Y69" i="3" s="1"/>
  <c r="V69" i="3"/>
  <c r="Z69" i="3" s="1"/>
  <c r="U62" i="3"/>
  <c r="Y62" i="3" s="1"/>
  <c r="V62" i="3"/>
  <c r="Z62" i="3" s="1"/>
  <c r="U59" i="3"/>
  <c r="Y59" i="3" s="1"/>
  <c r="V59" i="3"/>
  <c r="Z59" i="3" s="1"/>
  <c r="U56" i="3"/>
  <c r="Y56" i="3" s="1"/>
  <c r="V56" i="3"/>
  <c r="Z56" i="3" s="1"/>
  <c r="U54" i="3"/>
  <c r="Y54" i="3" s="1"/>
  <c r="V54" i="3"/>
  <c r="Z54" i="3" s="1"/>
  <c r="AH50" i="3"/>
  <c r="AJ50" i="3" s="1"/>
  <c r="AG50" i="3"/>
  <c r="AI50" i="3" s="1"/>
  <c r="AH49" i="3"/>
  <c r="AJ49" i="3" s="1"/>
  <c r="AG49" i="3"/>
  <c r="AI49" i="3" s="1"/>
  <c r="AH47" i="3"/>
  <c r="AJ47" i="3" s="1"/>
  <c r="AG47" i="3"/>
  <c r="AH45" i="3"/>
  <c r="AJ45" i="3" s="1"/>
  <c r="AG45" i="3"/>
  <c r="AI45" i="3" s="1"/>
  <c r="AK42" i="3"/>
  <c r="AM42" i="3" s="1"/>
  <c r="AL42" i="3"/>
  <c r="AN42" i="3" s="1"/>
  <c r="T39" i="3"/>
  <c r="AD39" i="3" s="1"/>
  <c r="S39" i="3"/>
  <c r="AC39" i="3" s="1"/>
  <c r="T37" i="3"/>
  <c r="S37" i="3"/>
  <c r="T36" i="3"/>
  <c r="AD36" i="3" s="1"/>
  <c r="S36" i="3"/>
  <c r="AK34" i="3"/>
  <c r="AL34" i="3"/>
  <c r="AN34" i="3" s="1"/>
  <c r="T33" i="3"/>
  <c r="AD33" i="3" s="1"/>
  <c r="S33" i="3"/>
  <c r="T32" i="3"/>
  <c r="AD32" i="3" s="1"/>
  <c r="S32" i="3"/>
  <c r="AK31" i="3"/>
  <c r="AM31" i="3" s="1"/>
  <c r="AL31" i="3"/>
  <c r="AN31" i="3" s="1"/>
  <c r="S105" i="3"/>
  <c r="T105" i="3"/>
  <c r="AD105" i="3" s="1"/>
  <c r="AK103" i="3"/>
  <c r="AL103" i="3"/>
  <c r="AN103" i="3" s="1"/>
  <c r="AK101" i="3"/>
  <c r="AM101" i="3" s="1"/>
  <c r="AL101" i="3"/>
  <c r="AN101" i="3" s="1"/>
  <c r="AK100" i="3"/>
  <c r="AM100" i="3" s="1"/>
  <c r="AL100" i="3"/>
  <c r="AN100" i="3" s="1"/>
  <c r="AK98" i="3"/>
  <c r="AM98" i="3" s="1"/>
  <c r="AL98" i="3"/>
  <c r="AN98" i="3" s="1"/>
  <c r="S97" i="3"/>
  <c r="T97" i="3"/>
  <c r="S96" i="3"/>
  <c r="T96" i="3"/>
  <c r="AD96" i="3" s="1"/>
  <c r="AL75" i="3"/>
  <c r="AN75" i="3" s="1"/>
  <c r="AK75" i="3"/>
  <c r="AL50" i="3"/>
  <c r="AN50" i="3" s="1"/>
  <c r="AK50" i="3"/>
  <c r="AM50" i="3" s="1"/>
  <c r="S49" i="3"/>
  <c r="AC49" i="3" s="1"/>
  <c r="T49" i="3"/>
  <c r="AD49" i="3" s="1"/>
  <c r="AK47" i="3"/>
  <c r="AL47" i="3"/>
  <c r="AN47" i="3" s="1"/>
  <c r="S46" i="3"/>
  <c r="T46" i="3"/>
  <c r="AD46" i="3" s="1"/>
  <c r="AK44" i="3"/>
  <c r="AM44" i="3" s="1"/>
  <c r="AL44" i="3"/>
  <c r="AN44" i="3" s="1"/>
  <c r="S43" i="3"/>
  <c r="T43" i="3"/>
  <c r="AK106" i="3"/>
  <c r="AM106" i="3" s="1"/>
  <c r="AL106" i="3"/>
  <c r="AN106" i="3" s="1"/>
  <c r="T106" i="3"/>
  <c r="S106" i="3"/>
  <c r="W92" i="3"/>
  <c r="AA92" i="3" s="1"/>
  <c r="X92" i="3"/>
  <c r="AB92" i="3" s="1"/>
  <c r="R92" i="3"/>
  <c r="W91" i="3"/>
  <c r="AA91" i="3" s="1"/>
  <c r="X91" i="3"/>
  <c r="R91" i="3"/>
  <c r="X90" i="3"/>
  <c r="AB90" i="3" s="1"/>
  <c r="W90" i="3"/>
  <c r="AA90" i="3" s="1"/>
  <c r="R90" i="3"/>
  <c r="U88" i="3"/>
  <c r="Y88" i="3" s="1"/>
  <c r="V88" i="3"/>
  <c r="U87" i="3"/>
  <c r="Y87" i="3" s="1"/>
  <c r="V87" i="3"/>
  <c r="Z87" i="3" s="1"/>
  <c r="V86" i="3"/>
  <c r="U86" i="3"/>
  <c r="Y86" i="3" s="1"/>
  <c r="AH81" i="3"/>
  <c r="AJ81" i="3" s="1"/>
  <c r="AG81" i="3"/>
  <c r="AI81" i="3" s="1"/>
  <c r="AH80" i="3"/>
  <c r="AJ80" i="3" s="1"/>
  <c r="AG80" i="3"/>
  <c r="AI80" i="3" s="1"/>
  <c r="AH79" i="3"/>
  <c r="AJ79" i="3" s="1"/>
  <c r="AG79" i="3"/>
  <c r="AI79" i="3" s="1"/>
  <c r="AH78" i="3"/>
  <c r="AJ78" i="3" s="1"/>
  <c r="AG78" i="3"/>
  <c r="AK77" i="3"/>
  <c r="AM77" i="3" s="1"/>
  <c r="AL77" i="3"/>
  <c r="AN77" i="3" s="1"/>
  <c r="T77" i="3"/>
  <c r="AD77" i="3" s="1"/>
  <c r="S77" i="3"/>
  <c r="AC77" i="3" s="1"/>
  <c r="AK76" i="3"/>
  <c r="AM76" i="3" s="1"/>
  <c r="AL76" i="3"/>
  <c r="AN76" i="3" s="1"/>
  <c r="T76" i="3"/>
  <c r="AD76" i="3" s="1"/>
  <c r="S76" i="3"/>
  <c r="AC76" i="3" s="1"/>
  <c r="W73" i="3"/>
  <c r="AA73" i="3" s="1"/>
  <c r="X73" i="3"/>
  <c r="AB73" i="3" s="1"/>
  <c r="R73" i="3"/>
  <c r="U71" i="3"/>
  <c r="Y71" i="3" s="1"/>
  <c r="V71" i="3"/>
  <c r="Z71" i="3" s="1"/>
  <c r="AH69" i="3"/>
  <c r="AJ69" i="3" s="1"/>
  <c r="AG69" i="3"/>
  <c r="AI69" i="3" s="1"/>
  <c r="AH68" i="3"/>
  <c r="AJ68" i="3" s="1"/>
  <c r="AG68" i="3"/>
  <c r="AH67" i="3"/>
  <c r="AJ67" i="3" s="1"/>
  <c r="AG67" i="3"/>
  <c r="AH66" i="3"/>
  <c r="AJ66" i="3" s="1"/>
  <c r="AG66" i="3"/>
  <c r="AH65" i="3"/>
  <c r="AJ65" i="3" s="1"/>
  <c r="AG65" i="3"/>
  <c r="AI65" i="3" s="1"/>
  <c r="AH64" i="3"/>
  <c r="AJ64" i="3" s="1"/>
  <c r="AG64" i="3"/>
  <c r="AI64" i="3" s="1"/>
  <c r="AH63" i="3"/>
  <c r="AJ63" i="3" s="1"/>
  <c r="AG63" i="3"/>
  <c r="AI63" i="3" s="1"/>
  <c r="AH62" i="3"/>
  <c r="AJ62" i="3" s="1"/>
  <c r="AG62" i="3"/>
  <c r="AI62" i="3" s="1"/>
  <c r="AH61" i="3"/>
  <c r="AJ61" i="3" s="1"/>
  <c r="AG61" i="3"/>
  <c r="AH60" i="3"/>
  <c r="AJ60" i="3" s="1"/>
  <c r="AG60" i="3"/>
  <c r="AI60" i="3" s="1"/>
  <c r="AH59" i="3"/>
  <c r="AJ59" i="3" s="1"/>
  <c r="AG59" i="3"/>
  <c r="AI59" i="3" s="1"/>
  <c r="AH58" i="3"/>
  <c r="AJ58" i="3" s="1"/>
  <c r="AG58" i="3"/>
  <c r="AI58" i="3" s="1"/>
  <c r="AH57" i="3"/>
  <c r="AJ57" i="3" s="1"/>
  <c r="AG57" i="3"/>
  <c r="AI57" i="3" s="1"/>
  <c r="AH56" i="3"/>
  <c r="AJ56" i="3" s="1"/>
  <c r="AG56" i="3"/>
  <c r="AH55" i="3"/>
  <c r="AJ55" i="3" s="1"/>
  <c r="AG55" i="3"/>
  <c r="AH54" i="3"/>
  <c r="AJ54" i="3" s="1"/>
  <c r="AG54" i="3"/>
  <c r="AI54" i="3" s="1"/>
  <c r="AK53" i="3"/>
  <c r="AM53" i="3" s="1"/>
  <c r="AL53" i="3"/>
  <c r="T53" i="3"/>
  <c r="AD53" i="3" s="1"/>
  <c r="S53" i="3"/>
  <c r="AK52" i="3"/>
  <c r="AM52" i="3" s="1"/>
  <c r="AL52" i="3"/>
  <c r="AN52" i="3" s="1"/>
  <c r="T52" i="3"/>
  <c r="AD52" i="3" s="1"/>
  <c r="S52" i="3"/>
  <c r="AC52" i="3" s="1"/>
  <c r="AK51" i="3"/>
  <c r="AM51" i="3" s="1"/>
  <c r="AL51" i="3"/>
  <c r="AN51" i="3" s="1"/>
  <c r="T51" i="3"/>
  <c r="AD51" i="3" s="1"/>
  <c r="S51" i="3"/>
  <c r="AC51" i="3" s="1"/>
  <c r="W30" i="3"/>
  <c r="AA30" i="3" s="1"/>
  <c r="X30" i="3"/>
  <c r="AB30" i="3" s="1"/>
  <c r="R30" i="3"/>
  <c r="W29" i="3"/>
  <c r="AA29" i="3" s="1"/>
  <c r="X29" i="3"/>
  <c r="AB29" i="3" s="1"/>
  <c r="R29" i="3"/>
  <c r="U79" i="3"/>
  <c r="Y79" i="3" s="1"/>
  <c r="V79" i="3"/>
  <c r="AK74" i="3"/>
  <c r="AM74" i="3" s="1"/>
  <c r="AL74" i="3"/>
  <c r="AN74" i="3" s="1"/>
  <c r="U67" i="3"/>
  <c r="V67" i="3"/>
  <c r="Z67" i="3" s="1"/>
  <c r="U64" i="3"/>
  <c r="Y64" i="3" s="1"/>
  <c r="V64" i="3"/>
  <c r="Z64" i="3" s="1"/>
  <c r="U60" i="3"/>
  <c r="Y60" i="3" s="1"/>
  <c r="V60" i="3"/>
  <c r="Z60" i="3" s="1"/>
  <c r="U58" i="3"/>
  <c r="Y58" i="3" s="1"/>
  <c r="V58" i="3"/>
  <c r="Z58" i="3" s="1"/>
  <c r="AH46" i="3"/>
  <c r="AJ46" i="3" s="1"/>
  <c r="AG46" i="3"/>
  <c r="AH43" i="3"/>
  <c r="AJ43" i="3" s="1"/>
  <c r="AG43" i="3"/>
  <c r="AI43" i="3" s="1"/>
  <c r="AK41" i="3"/>
  <c r="AM41" i="3" s="1"/>
  <c r="AL41" i="3"/>
  <c r="AN41" i="3" s="1"/>
  <c r="T40" i="3"/>
  <c r="AD40" i="3" s="1"/>
  <c r="S40" i="3"/>
  <c r="AC40" i="3" s="1"/>
  <c r="AK38" i="3"/>
  <c r="AL38" i="3"/>
  <c r="AN38" i="3" s="1"/>
  <c r="AK36" i="3"/>
  <c r="AM36" i="3" s="1"/>
  <c r="AL36" i="3"/>
  <c r="AN36" i="3" s="1"/>
  <c r="AK35" i="3"/>
  <c r="AM35" i="3" s="1"/>
  <c r="AL35" i="3"/>
  <c r="AN35" i="3" s="1"/>
  <c r="T31" i="3"/>
  <c r="S31" i="3"/>
  <c r="AC31" i="3" s="1"/>
  <c r="AG106" i="3"/>
  <c r="AI106" i="3" s="1"/>
  <c r="AH106" i="3"/>
  <c r="AJ106" i="3" s="1"/>
  <c r="S104" i="3"/>
  <c r="T104" i="3"/>
  <c r="AD104" i="3" s="1"/>
  <c r="AK102" i="3"/>
  <c r="AM102" i="3" s="1"/>
  <c r="AL102" i="3"/>
  <c r="AN102" i="3" s="1"/>
  <c r="S101" i="3"/>
  <c r="T101" i="3"/>
  <c r="AD101" i="3" s="1"/>
  <c r="S99" i="3"/>
  <c r="T99" i="3"/>
  <c r="AD99" i="3" s="1"/>
  <c r="AK97" i="3"/>
  <c r="AL97" i="3"/>
  <c r="AK96" i="3"/>
  <c r="AL96" i="3"/>
  <c r="AN96" i="3" s="1"/>
  <c r="X89" i="3"/>
  <c r="W89" i="3"/>
  <c r="AA89" i="3" s="1"/>
  <c r="V85" i="3"/>
  <c r="Z85" i="3" s="1"/>
  <c r="U85" i="3"/>
  <c r="Y85" i="3" s="1"/>
  <c r="V84" i="3"/>
  <c r="U84" i="3"/>
  <c r="Y84" i="3" s="1"/>
  <c r="AG77" i="3"/>
  <c r="AH77" i="3"/>
  <c r="AJ77" i="3" s="1"/>
  <c r="S75" i="3"/>
  <c r="T75" i="3"/>
  <c r="AD75" i="3" s="1"/>
  <c r="R72" i="3"/>
  <c r="AG52" i="3"/>
  <c r="AI52" i="3" s="1"/>
  <c r="AH52" i="3"/>
  <c r="AJ52" i="3" s="1"/>
  <c r="AL49" i="3"/>
  <c r="AN49" i="3" s="1"/>
  <c r="AK49" i="3"/>
  <c r="AM49" i="3" s="1"/>
  <c r="S48" i="3"/>
  <c r="T48" i="3"/>
  <c r="AD48" i="3" s="1"/>
  <c r="S47" i="3"/>
  <c r="T47" i="3"/>
  <c r="S45" i="3"/>
  <c r="AC45" i="3" s="1"/>
  <c r="T45" i="3"/>
  <c r="S44" i="3"/>
  <c r="AC44" i="3" s="1"/>
  <c r="T44" i="3"/>
  <c r="AD44" i="3" s="1"/>
  <c r="AK43" i="3"/>
  <c r="AM43" i="3" s="1"/>
  <c r="AL43" i="3"/>
  <c r="AN43" i="3" s="1"/>
  <c r="X95" i="3"/>
  <c r="AB95" i="3" s="1"/>
  <c r="W95" i="3"/>
  <c r="AA95" i="3" s="1"/>
  <c r="R95" i="3"/>
  <c r="W94" i="3"/>
  <c r="AA94" i="3" s="1"/>
  <c r="X94" i="3"/>
  <c r="R94" i="3"/>
  <c r="W93" i="3"/>
  <c r="AA93" i="3" s="1"/>
  <c r="X93" i="3"/>
  <c r="AB93" i="3" s="1"/>
  <c r="R93" i="3"/>
  <c r="U89" i="3"/>
  <c r="Y89" i="3" s="1"/>
  <c r="V89" i="3"/>
  <c r="Z89" i="3" s="1"/>
  <c r="AG85" i="3"/>
  <c r="AI85" i="3" s="1"/>
  <c r="AH85" i="3"/>
  <c r="AJ85" i="3" s="1"/>
  <c r="AG84" i="3"/>
  <c r="AH84" i="3"/>
  <c r="AJ84" i="3" s="1"/>
  <c r="AG83" i="3"/>
  <c r="AI83" i="3" s="1"/>
  <c r="AH83" i="3"/>
  <c r="AJ83" i="3" s="1"/>
  <c r="AG82" i="3"/>
  <c r="AH82" i="3"/>
  <c r="AJ82" i="3" s="1"/>
  <c r="AK81" i="3"/>
  <c r="AM81" i="3" s="1"/>
  <c r="AL81" i="3"/>
  <c r="AN81" i="3" s="1"/>
  <c r="S81" i="3"/>
  <c r="AC81" i="3" s="1"/>
  <c r="T81" i="3"/>
  <c r="AD81" i="3" s="1"/>
  <c r="AK80" i="3"/>
  <c r="AM80" i="3" s="1"/>
  <c r="AL80" i="3"/>
  <c r="AN80" i="3" s="1"/>
  <c r="S80" i="3"/>
  <c r="AC80" i="3" s="1"/>
  <c r="T80" i="3"/>
  <c r="AD80" i="3" s="1"/>
  <c r="AK79" i="3"/>
  <c r="AL79" i="3"/>
  <c r="AN79" i="3" s="1"/>
  <c r="S79" i="3"/>
  <c r="T79" i="3"/>
  <c r="AD79" i="3" s="1"/>
  <c r="AK78" i="3"/>
  <c r="AM78" i="3" s="1"/>
  <c r="AL78" i="3"/>
  <c r="AN78" i="3" s="1"/>
  <c r="S78" i="3"/>
  <c r="T78" i="3"/>
  <c r="AD78" i="3" s="1"/>
  <c r="X74" i="3"/>
  <c r="AB74" i="3" s="1"/>
  <c r="W74" i="3"/>
  <c r="R74" i="3"/>
  <c r="U72" i="3"/>
  <c r="Y72" i="3" s="1"/>
  <c r="V72" i="3"/>
  <c r="Z72" i="3" s="1"/>
  <c r="AG70" i="3"/>
  <c r="AI70" i="3" s="1"/>
  <c r="AH70" i="3"/>
  <c r="AJ70" i="3" s="1"/>
  <c r="AK69" i="3"/>
  <c r="AM69" i="3" s="1"/>
  <c r="AL69" i="3"/>
  <c r="AN69" i="3" s="1"/>
  <c r="S69" i="3"/>
  <c r="AC69" i="3" s="1"/>
  <c r="T69" i="3"/>
  <c r="AD69" i="3" s="1"/>
  <c r="AK68" i="3"/>
  <c r="AL68" i="3"/>
  <c r="AN68" i="3" s="1"/>
  <c r="S68" i="3"/>
  <c r="T68" i="3"/>
  <c r="AD68" i="3" s="1"/>
  <c r="AK67" i="3"/>
  <c r="AM67" i="3" s="1"/>
  <c r="AL67" i="3"/>
  <c r="S67" i="3"/>
  <c r="T67" i="3"/>
  <c r="AD67" i="3" s="1"/>
  <c r="AK66" i="3"/>
  <c r="AL66" i="3"/>
  <c r="AN66" i="3" s="1"/>
  <c r="S66" i="3"/>
  <c r="T66" i="3"/>
  <c r="AD66" i="3" s="1"/>
  <c r="AK65" i="3"/>
  <c r="AL65" i="3"/>
  <c r="AN65" i="3" s="1"/>
  <c r="S65" i="3"/>
  <c r="T65" i="3"/>
  <c r="AD65" i="3" s="1"/>
  <c r="AK64" i="3"/>
  <c r="AM64" i="3" s="1"/>
  <c r="AL64" i="3"/>
  <c r="AN64" i="3" s="1"/>
  <c r="S64" i="3"/>
  <c r="T64" i="3"/>
  <c r="AD64" i="3" s="1"/>
  <c r="AK63" i="3"/>
  <c r="AM63" i="3" s="1"/>
  <c r="AL63" i="3"/>
  <c r="AN63" i="3" s="1"/>
  <c r="S63" i="3"/>
  <c r="AC63" i="3" s="1"/>
  <c r="T63" i="3"/>
  <c r="AD63" i="3" s="1"/>
  <c r="AK62" i="3"/>
  <c r="AM62" i="3" s="1"/>
  <c r="AL62" i="3"/>
  <c r="AN62" i="3" s="1"/>
  <c r="S62" i="3"/>
  <c r="AC62" i="3" s="1"/>
  <c r="T62" i="3"/>
  <c r="AD62" i="3" s="1"/>
  <c r="AK61" i="3"/>
  <c r="AL61" i="3"/>
  <c r="AN61" i="3" s="1"/>
  <c r="S61" i="3"/>
  <c r="T61" i="3"/>
  <c r="AD61" i="3" s="1"/>
  <c r="AK60" i="3"/>
  <c r="AM60" i="3" s="1"/>
  <c r="AL60" i="3"/>
  <c r="AN60" i="3" s="1"/>
  <c r="S60" i="3"/>
  <c r="AC60" i="3" s="1"/>
  <c r="T60" i="3"/>
  <c r="AD60" i="3" s="1"/>
  <c r="AK59" i="3"/>
  <c r="AM59" i="3" s="1"/>
  <c r="AL59" i="3"/>
  <c r="AN59" i="3" s="1"/>
  <c r="S59" i="3"/>
  <c r="AC59" i="3" s="1"/>
  <c r="T59" i="3"/>
  <c r="AD59" i="3" s="1"/>
  <c r="AK58" i="3"/>
  <c r="AM58" i="3" s="1"/>
  <c r="AL58" i="3"/>
  <c r="AN58" i="3" s="1"/>
  <c r="S58" i="3"/>
  <c r="T58" i="3"/>
  <c r="AK57" i="3"/>
  <c r="AM57" i="3" s="1"/>
  <c r="AL57" i="3"/>
  <c r="AN57" i="3" s="1"/>
  <c r="S57" i="3"/>
  <c r="AC57" i="3" s="1"/>
  <c r="T57" i="3"/>
  <c r="AD57" i="3" s="1"/>
  <c r="AK56" i="3"/>
  <c r="AM56" i="3" s="1"/>
  <c r="AL56" i="3"/>
  <c r="AN56" i="3" s="1"/>
  <c r="S56" i="3"/>
  <c r="T56" i="3"/>
  <c r="AK55" i="3"/>
  <c r="AM55" i="3" s="1"/>
  <c r="AL55" i="3"/>
  <c r="AN55" i="3" s="1"/>
  <c r="S55" i="3"/>
  <c r="T55" i="3"/>
  <c r="AD55" i="3" s="1"/>
  <c r="AK54" i="3"/>
  <c r="AM54" i="3" s="1"/>
  <c r="AL54" i="3"/>
  <c r="S54" i="3"/>
  <c r="T54" i="3"/>
  <c r="W42" i="3"/>
  <c r="AA42" i="3" s="1"/>
  <c r="X42" i="3"/>
  <c r="AB42" i="3" s="1"/>
  <c r="R42" i="3"/>
  <c r="W41" i="3"/>
  <c r="AA41" i="3" s="1"/>
  <c r="X41" i="3"/>
  <c r="AB41" i="3" s="1"/>
  <c r="R41" i="3"/>
  <c r="W40" i="3"/>
  <c r="AA40" i="3" s="1"/>
  <c r="X40" i="3"/>
  <c r="AB40" i="3" s="1"/>
  <c r="R40" i="3"/>
  <c r="W39" i="3"/>
  <c r="AA39" i="3" s="1"/>
  <c r="X39" i="3"/>
  <c r="AB39" i="3" s="1"/>
  <c r="R39" i="3"/>
  <c r="W38" i="3"/>
  <c r="AA38" i="3" s="1"/>
  <c r="X38" i="3"/>
  <c r="AB38" i="3" s="1"/>
  <c r="R38" i="3"/>
  <c r="X37" i="3"/>
  <c r="AB37" i="3" s="1"/>
  <c r="W37" i="3"/>
  <c r="AA37" i="3" s="1"/>
  <c r="R37" i="3"/>
  <c r="X36" i="3"/>
  <c r="AB36" i="3" s="1"/>
  <c r="W36" i="3"/>
  <c r="AA36" i="3" s="1"/>
  <c r="R36" i="3"/>
  <c r="W35" i="3"/>
  <c r="AA35" i="3" s="1"/>
  <c r="X35" i="3"/>
  <c r="R35" i="3"/>
  <c r="X34" i="3"/>
  <c r="AB34" i="3" s="1"/>
  <c r="W34" i="3"/>
  <c r="AA34" i="3" s="1"/>
  <c r="R34" i="3"/>
  <c r="X33" i="3"/>
  <c r="W33" i="3"/>
  <c r="AA33" i="3" s="1"/>
  <c r="R33" i="3"/>
  <c r="X32" i="3"/>
  <c r="AB32" i="3" s="1"/>
  <c r="W32" i="3"/>
  <c r="AA32" i="3" s="1"/>
  <c r="R32" i="3"/>
  <c r="X31" i="3"/>
  <c r="AB31" i="3" s="1"/>
  <c r="W31" i="3"/>
  <c r="AA31" i="3" s="1"/>
  <c r="R31" i="3"/>
  <c r="AH75" i="3"/>
  <c r="AJ75" i="3" s="1"/>
  <c r="AG75" i="3"/>
  <c r="U65" i="3"/>
  <c r="Y65" i="3" s="1"/>
  <c r="V65" i="3"/>
  <c r="U57" i="3"/>
  <c r="Y57" i="3" s="1"/>
  <c r="V57" i="3"/>
  <c r="Z57" i="3" s="1"/>
  <c r="AH48" i="3"/>
  <c r="AJ48" i="3" s="1"/>
  <c r="AG48" i="3"/>
  <c r="AI48" i="3" s="1"/>
  <c r="AH44" i="3"/>
  <c r="AJ44" i="3" s="1"/>
  <c r="AG44" i="3"/>
  <c r="AI44" i="3" s="1"/>
  <c r="T42" i="3"/>
  <c r="AD42" i="3" s="1"/>
  <c r="S42" i="3"/>
  <c r="AC42" i="3" s="1"/>
  <c r="T41" i="3"/>
  <c r="AD41" i="3" s="1"/>
  <c r="S41" i="3"/>
  <c r="AC41" i="3" s="1"/>
  <c r="AK40" i="3"/>
  <c r="AM40" i="3" s="1"/>
  <c r="AL40" i="3"/>
  <c r="AN40" i="3" s="1"/>
  <c r="AK39" i="3"/>
  <c r="AM39" i="3" s="1"/>
  <c r="AL39" i="3"/>
  <c r="AN39" i="3" s="1"/>
  <c r="T38" i="3"/>
  <c r="AD38" i="3" s="1"/>
  <c r="S38" i="3"/>
  <c r="AK37" i="3"/>
  <c r="AM37" i="3" s="1"/>
  <c r="AL37" i="3"/>
  <c r="AN37" i="3" s="1"/>
  <c r="T35" i="3"/>
  <c r="AD35" i="3" s="1"/>
  <c r="S35" i="3"/>
  <c r="T34" i="3"/>
  <c r="AD34" i="3" s="1"/>
  <c r="S34" i="3"/>
  <c r="AK33" i="3"/>
  <c r="AM33" i="3" s="1"/>
  <c r="AL33" i="3"/>
  <c r="AN33" i="3" s="1"/>
  <c r="AK32" i="3"/>
  <c r="AL32" i="3"/>
  <c r="AN32" i="3" s="1"/>
  <c r="AL105" i="3"/>
  <c r="AN105" i="3" s="1"/>
  <c r="AK105" i="3"/>
  <c r="AK104" i="3"/>
  <c r="AL104" i="3"/>
  <c r="AN104" i="3" s="1"/>
  <c r="S103" i="3"/>
  <c r="T103" i="3"/>
  <c r="AD103" i="3" s="1"/>
  <c r="S102" i="3"/>
  <c r="AC102" i="3" s="1"/>
  <c r="T102" i="3"/>
  <c r="AD102" i="3" s="1"/>
  <c r="S100" i="3"/>
  <c r="T100" i="3"/>
  <c r="AD100" i="3" s="1"/>
  <c r="AK99" i="3"/>
  <c r="AL99" i="3"/>
  <c r="S98" i="3"/>
  <c r="T98" i="3"/>
  <c r="AD98" i="3" s="1"/>
  <c r="R89" i="3"/>
  <c r="V83" i="3"/>
  <c r="Z83" i="3" s="1"/>
  <c r="U83" i="3"/>
  <c r="Y83" i="3" s="1"/>
  <c r="V82" i="3"/>
  <c r="U82" i="3"/>
  <c r="Y82" i="3" s="1"/>
  <c r="AG76" i="3"/>
  <c r="AI76" i="3" s="1"/>
  <c r="AH76" i="3"/>
  <c r="AJ76" i="3" s="1"/>
  <c r="X72" i="3"/>
  <c r="AB72" i="3" s="1"/>
  <c r="W72" i="3"/>
  <c r="AA72" i="3" s="1"/>
  <c r="V70" i="3"/>
  <c r="Z70" i="3" s="1"/>
  <c r="U70" i="3"/>
  <c r="Y70" i="3" s="1"/>
  <c r="AG53" i="3"/>
  <c r="AH53" i="3"/>
  <c r="AJ53" i="3" s="1"/>
  <c r="AG51" i="3"/>
  <c r="AI51" i="3" s="1"/>
  <c r="AH51" i="3"/>
  <c r="AJ51" i="3" s="1"/>
  <c r="S50" i="3"/>
  <c r="AC50" i="3" s="1"/>
  <c r="T50" i="3"/>
  <c r="AD50" i="3" s="1"/>
  <c r="AK48" i="3"/>
  <c r="AL48" i="3"/>
  <c r="AN48" i="3" s="1"/>
  <c r="AL46" i="3"/>
  <c r="AN46" i="3" s="1"/>
  <c r="AK46" i="3"/>
  <c r="AK45" i="3"/>
  <c r="AL45" i="3"/>
  <c r="X105" i="3"/>
  <c r="AB105" i="3" s="1"/>
  <c r="W105" i="3"/>
  <c r="AA105" i="3" s="1"/>
  <c r="R105" i="3"/>
  <c r="W104" i="3"/>
  <c r="AA104" i="3" s="1"/>
  <c r="X104" i="3"/>
  <c r="AB104" i="3" s="1"/>
  <c r="R104" i="3"/>
  <c r="X103" i="3"/>
  <c r="W103" i="3"/>
  <c r="AA103" i="3" s="1"/>
  <c r="R103" i="3"/>
  <c r="W102" i="3"/>
  <c r="AA102" i="3" s="1"/>
  <c r="X102" i="3"/>
  <c r="AB102" i="3" s="1"/>
  <c r="R102" i="3"/>
  <c r="X101" i="3"/>
  <c r="AB101" i="3" s="1"/>
  <c r="W101" i="3"/>
  <c r="AA101" i="3" s="1"/>
  <c r="R101" i="3"/>
  <c r="X100" i="3"/>
  <c r="AB100" i="3" s="1"/>
  <c r="W100" i="3"/>
  <c r="AA100" i="3" s="1"/>
  <c r="R100" i="3"/>
  <c r="W99" i="3"/>
  <c r="AA99" i="3" s="1"/>
  <c r="X99" i="3"/>
  <c r="AB99" i="3" s="1"/>
  <c r="R99" i="3"/>
  <c r="X98" i="3"/>
  <c r="AB98" i="3" s="1"/>
  <c r="W98" i="3"/>
  <c r="AA98" i="3" s="1"/>
  <c r="R98" i="3"/>
  <c r="X97" i="3"/>
  <c r="AB97" i="3" s="1"/>
  <c r="W97" i="3"/>
  <c r="AA97" i="3" s="1"/>
  <c r="R97" i="3"/>
  <c r="X96" i="3"/>
  <c r="W96" i="3"/>
  <c r="AA96" i="3" s="1"/>
  <c r="R96" i="3"/>
  <c r="U92" i="3"/>
  <c r="Y92" i="3" s="1"/>
  <c r="V92" i="3"/>
  <c r="Z92" i="3" s="1"/>
  <c r="V91" i="3"/>
  <c r="U91" i="3"/>
  <c r="Y91" i="3" s="1"/>
  <c r="U90" i="3"/>
  <c r="Y90" i="3" s="1"/>
  <c r="V90" i="3"/>
  <c r="AG88" i="3"/>
  <c r="AH88" i="3"/>
  <c r="AJ88" i="3" s="1"/>
  <c r="AG87" i="3"/>
  <c r="AI87" i="3" s="1"/>
  <c r="AH87" i="3"/>
  <c r="AJ87" i="3" s="1"/>
  <c r="AG86" i="3"/>
  <c r="AH86" i="3"/>
  <c r="AJ86" i="3" s="1"/>
  <c r="AL85" i="3"/>
  <c r="AN85" i="3" s="1"/>
  <c r="AK85" i="3"/>
  <c r="AM85" i="3" s="1"/>
  <c r="S85" i="3"/>
  <c r="AC85" i="3" s="1"/>
  <c r="T85" i="3"/>
  <c r="AD85" i="3" s="1"/>
  <c r="AK84" i="3"/>
  <c r="AM84" i="3" s="1"/>
  <c r="AL84" i="3"/>
  <c r="AN84" i="3" s="1"/>
  <c r="S84" i="3"/>
  <c r="T84" i="3"/>
  <c r="AD84" i="3" s="1"/>
  <c r="AK83" i="3"/>
  <c r="AM83" i="3" s="1"/>
  <c r="AL83" i="3"/>
  <c r="AN83" i="3" s="1"/>
  <c r="S83" i="3"/>
  <c r="AC83" i="3" s="1"/>
  <c r="T83" i="3"/>
  <c r="AD83" i="3" s="1"/>
  <c r="AK82" i="3"/>
  <c r="AM82" i="3" s="1"/>
  <c r="AL82" i="3"/>
  <c r="AN82" i="3" s="1"/>
  <c r="S82" i="3"/>
  <c r="T82" i="3"/>
  <c r="AD82" i="3" s="1"/>
  <c r="X75" i="3"/>
  <c r="AB75" i="3" s="1"/>
  <c r="W75" i="3"/>
  <c r="AA75" i="3" s="1"/>
  <c r="R75" i="3"/>
  <c r="U73" i="3"/>
  <c r="Y73" i="3" s="1"/>
  <c r="V73" i="3"/>
  <c r="Z73" i="3" s="1"/>
  <c r="AG71" i="3"/>
  <c r="AI71" i="3" s="1"/>
  <c r="AH71" i="3"/>
  <c r="AJ71" i="3" s="1"/>
  <c r="AL70" i="3"/>
  <c r="AN70" i="3" s="1"/>
  <c r="AK70" i="3"/>
  <c r="T70" i="3"/>
  <c r="AD70" i="3" s="1"/>
  <c r="S70" i="3"/>
  <c r="X50" i="3"/>
  <c r="AB50" i="3" s="1"/>
  <c r="W50" i="3"/>
  <c r="AA50" i="3" s="1"/>
  <c r="R50" i="3"/>
  <c r="X49" i="3"/>
  <c r="AB49" i="3" s="1"/>
  <c r="W49" i="3"/>
  <c r="AA49" i="3" s="1"/>
  <c r="R49" i="3"/>
  <c r="W48" i="3"/>
  <c r="AA48" i="3" s="1"/>
  <c r="X48" i="3"/>
  <c r="AB48" i="3" s="1"/>
  <c r="R48" i="3"/>
  <c r="X47" i="3"/>
  <c r="AB47" i="3" s="1"/>
  <c r="W47" i="3"/>
  <c r="AA47" i="3" s="1"/>
  <c r="R47" i="3"/>
  <c r="X46" i="3"/>
  <c r="AB46" i="3" s="1"/>
  <c r="W46" i="3"/>
  <c r="AA46" i="3" s="1"/>
  <c r="R46" i="3"/>
  <c r="W45" i="3"/>
  <c r="AA45" i="3" s="1"/>
  <c r="X45" i="3"/>
  <c r="R45" i="3"/>
  <c r="X44" i="3"/>
  <c r="AB44" i="3" s="1"/>
  <c r="W44" i="3"/>
  <c r="AA44" i="3" s="1"/>
  <c r="R44" i="3"/>
  <c r="X43" i="3"/>
  <c r="AB43" i="3" s="1"/>
  <c r="W43" i="3"/>
  <c r="AA43" i="3" s="1"/>
  <c r="R43" i="3"/>
  <c r="U30" i="3"/>
  <c r="Y30" i="3" s="1"/>
  <c r="V30" i="3"/>
  <c r="Z30" i="3" s="1"/>
  <c r="U29" i="3"/>
  <c r="Y29" i="3" s="1"/>
  <c r="V29" i="3"/>
  <c r="Z29" i="3" s="1"/>
  <c r="AE86" i="16" l="1"/>
  <c r="AE50" i="16"/>
  <c r="AE63" i="16"/>
  <c r="AE84" i="16"/>
  <c r="AE46" i="14"/>
  <c r="AE18" i="13"/>
  <c r="AE87" i="12"/>
  <c r="Z88" i="3"/>
  <c r="AE46" i="15"/>
  <c r="AE29" i="12"/>
  <c r="AE78" i="16"/>
  <c r="AE88" i="16"/>
  <c r="AE45" i="12"/>
  <c r="AE31" i="16"/>
  <c r="AE24" i="12"/>
  <c r="AE20" i="16"/>
  <c r="AE81" i="12"/>
  <c r="AE14" i="12"/>
  <c r="AE79" i="12"/>
  <c r="AE69" i="12"/>
  <c r="AE84" i="12"/>
  <c r="AE52" i="16"/>
  <c r="AE22" i="12"/>
  <c r="AE22" i="16"/>
  <c r="AE44" i="12"/>
  <c r="AE30" i="13"/>
  <c r="AE57" i="12"/>
  <c r="AE89" i="16"/>
  <c r="AE30" i="12"/>
  <c r="AE25" i="16"/>
  <c r="AE41" i="12"/>
  <c r="AE32" i="16"/>
  <c r="AE23" i="16"/>
  <c r="AE39" i="16"/>
  <c r="AE45" i="14"/>
  <c r="AE51" i="15"/>
  <c r="AE38" i="14"/>
  <c r="AE57" i="16"/>
  <c r="AE93" i="16"/>
  <c r="AE83" i="15"/>
  <c r="AE43" i="14"/>
  <c r="AE45" i="16"/>
  <c r="AE51" i="16"/>
  <c r="AE73" i="15"/>
  <c r="AE32" i="13"/>
  <c r="AE13" i="16"/>
  <c r="AE14" i="14"/>
  <c r="AE22" i="13"/>
  <c r="AE127" i="12"/>
  <c r="AE19" i="13"/>
  <c r="AE29" i="14"/>
  <c r="AE23" i="14"/>
  <c r="AE17" i="12"/>
  <c r="AE22" i="14"/>
  <c r="AE16" i="14"/>
  <c r="AE34" i="13"/>
  <c r="AE137" i="12"/>
  <c r="AE232" i="16"/>
  <c r="AE221" i="16"/>
  <c r="AE218" i="12"/>
  <c r="AE216" i="16"/>
  <c r="AE44" i="16"/>
  <c r="AE70" i="16"/>
  <c r="AE180" i="16"/>
  <c r="AE18" i="16"/>
  <c r="AE34" i="12"/>
  <c r="AE81" i="16"/>
  <c r="AE8" i="16"/>
  <c r="AE205" i="16"/>
  <c r="AE27" i="15"/>
  <c r="AE329" i="12"/>
  <c r="I8" i="7"/>
  <c r="AE87" i="16"/>
  <c r="AE155" i="16"/>
  <c r="AE200" i="16"/>
  <c r="AE24" i="16"/>
  <c r="AE178" i="16"/>
  <c r="AE53" i="16"/>
  <c r="AE65" i="15"/>
  <c r="AE206" i="16"/>
  <c r="AE169" i="12"/>
  <c r="AE116" i="12"/>
  <c r="AE33" i="15"/>
  <c r="AE172" i="16"/>
  <c r="AE248" i="12"/>
  <c r="AE92" i="16"/>
  <c r="AE481" i="12"/>
  <c r="AE35" i="15"/>
  <c r="AE105" i="15"/>
  <c r="AE246" i="12"/>
  <c r="AE347" i="12"/>
  <c r="AE268" i="12"/>
  <c r="AE237" i="12"/>
  <c r="AE340" i="12"/>
  <c r="AE102" i="16"/>
  <c r="AE334" i="12"/>
  <c r="AE171" i="12"/>
  <c r="AE328" i="12"/>
  <c r="AE229" i="16"/>
  <c r="AE118" i="12"/>
  <c r="AE201" i="12"/>
  <c r="AE350" i="12"/>
  <c r="AE231" i="16"/>
  <c r="AE210" i="16"/>
  <c r="AE311" i="12"/>
  <c r="AE160" i="16"/>
  <c r="AE171" i="16"/>
  <c r="AE150" i="16"/>
  <c r="AE181" i="12"/>
  <c r="AE333" i="12"/>
  <c r="AE301" i="12"/>
  <c r="AE102" i="12"/>
  <c r="AE206" i="12"/>
  <c r="AE232" i="12"/>
  <c r="AE227" i="12"/>
  <c r="AE352" i="12"/>
  <c r="AE211" i="16"/>
  <c r="AE149" i="16"/>
  <c r="AE169" i="16"/>
  <c r="AE144" i="16"/>
  <c r="AE170" i="16"/>
  <c r="AE161" i="16"/>
  <c r="AE156" i="16"/>
  <c r="AE126" i="16"/>
  <c r="AE147" i="16"/>
  <c r="AE509" i="12"/>
  <c r="AE125" i="16"/>
  <c r="AE218" i="16"/>
  <c r="AE190" i="12"/>
  <c r="AE60" i="12"/>
  <c r="AE146" i="16"/>
  <c r="AE56" i="12"/>
  <c r="AE168" i="16"/>
  <c r="AD10" i="3"/>
  <c r="AE447" i="12"/>
  <c r="AE137" i="16"/>
  <c r="AE58" i="16"/>
  <c r="AE422" i="12"/>
  <c r="AE95" i="16"/>
  <c r="I9" i="7"/>
  <c r="AE381" i="12"/>
  <c r="AE138" i="16"/>
  <c r="AE216" i="12"/>
  <c r="AE236" i="12"/>
  <c r="AE11" i="12"/>
  <c r="AE139" i="16"/>
  <c r="AE248" i="16"/>
  <c r="AE17" i="16"/>
  <c r="AE357" i="12"/>
  <c r="AE409" i="12"/>
  <c r="AE209" i="12"/>
  <c r="AE109" i="16"/>
  <c r="AE306" i="12"/>
  <c r="AE331" i="12"/>
  <c r="AE433" i="12"/>
  <c r="AE172" i="12"/>
  <c r="AE46" i="12"/>
  <c r="AD97" i="3"/>
  <c r="AE292" i="12"/>
  <c r="AE38" i="12"/>
  <c r="AE337" i="12"/>
  <c r="AE316" i="12"/>
  <c r="I10" i="7"/>
  <c r="AE238" i="16"/>
  <c r="AE214" i="12"/>
  <c r="AE21" i="16"/>
  <c r="AE300" i="12"/>
  <c r="AE293" i="12"/>
  <c r="AE192" i="12"/>
  <c r="AE114" i="16"/>
  <c r="AE140" i="12"/>
  <c r="AE425" i="12"/>
  <c r="AE116" i="16"/>
  <c r="AE94" i="16"/>
  <c r="AE106" i="12"/>
  <c r="AE393" i="12"/>
  <c r="AE284" i="12"/>
  <c r="AE197" i="16"/>
  <c r="AE163" i="16"/>
  <c r="AE312" i="12"/>
  <c r="AE283" i="12"/>
  <c r="AE202" i="12"/>
  <c r="AE380" i="12"/>
  <c r="AE110" i="16"/>
  <c r="AE105" i="16"/>
  <c r="AE105" i="12"/>
  <c r="AE464" i="12"/>
  <c r="AE472" i="12"/>
  <c r="AE241" i="16"/>
  <c r="AE187" i="16"/>
  <c r="AE412" i="12"/>
  <c r="AE185" i="16"/>
  <c r="AE49" i="12"/>
  <c r="I6" i="7"/>
  <c r="AE186" i="16"/>
  <c r="AE62" i="12"/>
  <c r="AE430" i="12"/>
  <c r="AE188" i="12"/>
  <c r="AE236" i="16"/>
  <c r="AE35" i="13"/>
  <c r="AE441" i="12"/>
  <c r="AE392" i="12"/>
  <c r="AE317" i="12"/>
  <c r="AE444" i="12"/>
  <c r="AE201" i="16"/>
  <c r="AE146" i="12"/>
  <c r="AE471" i="12"/>
  <c r="AE75" i="12"/>
  <c r="AE394" i="12"/>
  <c r="AE225" i="16"/>
  <c r="AE194" i="12"/>
  <c r="AE195" i="12"/>
  <c r="AE253" i="12"/>
  <c r="AE135" i="12"/>
  <c r="AE215" i="12"/>
  <c r="AE496" i="12"/>
  <c r="AE186" i="12"/>
  <c r="AE246" i="16"/>
  <c r="AE215" i="16"/>
  <c r="AE219" i="16"/>
  <c r="AE310" i="12"/>
  <c r="AE18" i="15"/>
  <c r="AE121" i="12"/>
  <c r="AE134" i="16"/>
  <c r="AE140" i="16"/>
  <c r="AE390" i="12"/>
  <c r="AE500" i="12"/>
  <c r="AE295" i="12"/>
  <c r="AE454" i="12"/>
  <c r="AE455" i="12"/>
  <c r="AE141" i="16"/>
  <c r="AE113" i="16"/>
  <c r="AE173" i="16"/>
  <c r="AE259" i="12"/>
  <c r="AE446" i="12"/>
  <c r="AE315" i="12"/>
  <c r="AE123" i="16"/>
  <c r="AE167" i="12"/>
  <c r="AE465" i="12"/>
  <c r="AE476" i="12"/>
  <c r="AE190" i="16"/>
  <c r="AE127" i="16"/>
  <c r="AE233" i="16"/>
  <c r="AE495" i="12"/>
  <c r="AE222" i="16"/>
  <c r="AB103" i="3"/>
  <c r="AM99" i="3"/>
  <c r="AD106" i="3"/>
  <c r="AD31" i="3"/>
  <c r="AD17" i="3"/>
  <c r="AD94" i="3"/>
  <c r="AB33" i="3"/>
  <c r="AB88" i="3"/>
  <c r="AB13" i="3"/>
  <c r="AM32" i="3"/>
  <c r="AM94" i="3"/>
  <c r="AI14" i="3"/>
  <c r="Z38" i="3"/>
  <c r="Z66" i="3"/>
  <c r="Z11" i="3"/>
  <c r="AN45" i="3"/>
  <c r="AN8" i="3"/>
  <c r="AM71" i="3"/>
  <c r="AN91" i="3"/>
  <c r="AM104" i="3"/>
  <c r="AC48" i="3"/>
  <c r="AC14" i="3"/>
  <c r="AM96" i="3"/>
  <c r="AN90" i="3"/>
  <c r="Z79" i="3"/>
  <c r="AB66" i="3"/>
  <c r="AM48" i="3"/>
  <c r="AM11" i="3"/>
  <c r="AN54" i="3"/>
  <c r="AC54" i="3"/>
  <c r="AM103" i="3"/>
  <c r="AM61" i="3"/>
  <c r="AM46" i="3"/>
  <c r="AF26" i="3"/>
  <c r="AM47" i="3"/>
  <c r="AC26" i="3"/>
  <c r="AM97" i="3"/>
  <c r="AM105" i="3"/>
  <c r="Y103" i="3"/>
  <c r="Y67" i="3"/>
  <c r="AA74" i="3"/>
  <c r="Y99" i="3"/>
  <c r="AM45" i="3"/>
  <c r="AD54" i="3"/>
  <c r="AM38" i="3"/>
  <c r="AN99" i="3"/>
  <c r="AD47" i="3"/>
  <c r="AD56" i="3"/>
  <c r="AA58" i="3"/>
  <c r="B149" i="7" s="1"/>
  <c r="D149" i="7" s="1"/>
  <c r="AB54" i="3"/>
  <c r="Y74" i="3"/>
  <c r="Y68" i="3"/>
  <c r="AD15" i="3"/>
  <c r="AC34" i="3"/>
  <c r="AC27" i="3"/>
  <c r="AD58" i="3"/>
  <c r="AD74" i="3"/>
  <c r="AB79" i="3"/>
  <c r="AD37" i="3"/>
  <c r="AD26" i="3"/>
  <c r="AD43" i="3"/>
  <c r="AM65" i="3"/>
  <c r="AM66" i="3"/>
  <c r="Y45" i="3"/>
  <c r="Y97" i="3"/>
  <c r="AN97" i="3"/>
  <c r="AC97" i="3"/>
  <c r="AC75" i="3"/>
  <c r="AC36" i="3"/>
  <c r="AC22" i="3"/>
  <c r="AC103" i="3"/>
  <c r="Z53" i="3"/>
  <c r="AI104" i="3"/>
  <c r="AI56" i="3"/>
  <c r="AC70" i="3"/>
  <c r="AC98" i="3"/>
  <c r="AC8" i="3"/>
  <c r="AM70" i="3"/>
  <c r="AN88" i="3"/>
  <c r="AI86" i="3"/>
  <c r="Z105" i="3"/>
  <c r="Z65" i="3"/>
  <c r="AC87" i="3"/>
  <c r="AC79" i="3"/>
  <c r="AC66" i="3"/>
  <c r="AC68" i="3"/>
  <c r="AM68" i="3"/>
  <c r="AM75" i="3"/>
  <c r="AC78" i="3"/>
  <c r="AC71" i="3"/>
  <c r="AC74" i="3"/>
  <c r="AF28" i="3"/>
  <c r="AC93" i="3"/>
  <c r="AC67" i="3"/>
  <c r="AC105" i="3"/>
  <c r="AC89" i="3"/>
  <c r="AC65" i="3"/>
  <c r="AC100" i="3"/>
  <c r="AC24" i="3"/>
  <c r="AC64" i="3"/>
  <c r="AC99" i="3"/>
  <c r="AC104" i="3"/>
  <c r="AC101" i="3"/>
  <c r="AN67" i="3"/>
  <c r="AC96" i="3"/>
  <c r="AM89" i="3"/>
  <c r="AC19" i="3"/>
  <c r="AC91" i="3"/>
  <c r="AC106" i="3"/>
  <c r="AC94" i="3"/>
  <c r="AC58" i="3"/>
  <c r="AC61" i="3"/>
  <c r="AC90" i="3"/>
  <c r="AC95" i="3"/>
  <c r="AC37" i="3"/>
  <c r="AD45" i="3"/>
  <c r="AM29" i="3"/>
  <c r="AM24" i="3"/>
  <c r="AM12" i="3"/>
  <c r="AC18" i="3"/>
  <c r="AC46" i="3"/>
  <c r="AC38" i="3"/>
  <c r="AC56" i="3"/>
  <c r="AC82" i="3"/>
  <c r="AC35" i="3"/>
  <c r="AM79" i="3"/>
  <c r="AC29" i="3"/>
  <c r="AC10" i="3"/>
  <c r="AC11" i="3"/>
  <c r="AC13" i="3"/>
  <c r="AC15" i="3"/>
  <c r="AC47" i="3"/>
  <c r="AC53" i="3"/>
  <c r="AC88" i="3"/>
  <c r="AM34" i="3"/>
  <c r="AC33" i="3"/>
  <c r="AC86" i="3"/>
  <c r="AC43" i="3"/>
  <c r="AC84" i="3"/>
  <c r="AC55" i="3"/>
  <c r="AN53" i="3"/>
  <c r="AC32" i="3"/>
  <c r="AC17" i="3"/>
  <c r="AC12" i="3"/>
  <c r="AB45" i="3"/>
  <c r="Z90" i="3"/>
  <c r="Z46" i="3"/>
  <c r="Z55" i="3"/>
  <c r="AB65" i="3"/>
  <c r="Z95" i="3"/>
  <c r="AB35" i="3"/>
  <c r="Z91" i="3"/>
  <c r="Z84" i="3"/>
  <c r="AB96" i="3"/>
  <c r="Z86" i="3"/>
  <c r="AB91" i="3"/>
  <c r="Z82" i="3"/>
  <c r="Z12" i="3"/>
  <c r="AB94" i="3"/>
  <c r="Z101" i="3"/>
  <c r="AB89" i="3"/>
  <c r="Y106" i="3"/>
  <c r="Z94" i="3"/>
  <c r="Z17" i="3"/>
  <c r="Y8" i="3"/>
  <c r="Y22" i="3"/>
  <c r="AI55" i="3"/>
  <c r="AI33" i="3"/>
  <c r="AI99" i="3"/>
  <c r="AI89" i="3"/>
  <c r="AI38" i="3"/>
  <c r="AI67" i="3"/>
  <c r="AI78" i="3"/>
  <c r="AI35" i="3"/>
  <c r="AI68" i="3"/>
  <c r="AI37" i="3"/>
  <c r="AI100" i="3"/>
  <c r="AI34" i="3"/>
  <c r="AI61" i="3"/>
  <c r="AI29" i="3"/>
  <c r="AI18" i="3"/>
  <c r="AI24" i="3"/>
  <c r="AI17" i="3"/>
  <c r="AI96" i="3"/>
  <c r="AI97" i="3"/>
  <c r="AI46" i="3"/>
  <c r="AI91" i="3"/>
  <c r="B192" i="7"/>
  <c r="D192" i="7" s="1"/>
  <c r="AI47" i="3"/>
  <c r="AI88" i="3"/>
  <c r="AI84" i="3"/>
  <c r="AI82" i="3"/>
  <c r="AI66" i="3"/>
  <c r="AI93" i="3"/>
  <c r="AI75" i="3"/>
  <c r="AI94" i="3"/>
  <c r="B190" i="7"/>
  <c r="D190" i="7" s="1"/>
  <c r="AI53" i="3"/>
  <c r="AI77" i="3"/>
  <c r="AI8" i="3"/>
  <c r="B194" i="7"/>
  <c r="D194" i="7" s="1"/>
  <c r="B188" i="7"/>
  <c r="D188" i="7" s="1"/>
  <c r="AI40" i="3"/>
  <c r="AI22" i="3"/>
  <c r="AI27" i="3"/>
  <c r="AI11" i="3"/>
  <c r="B181" i="7"/>
  <c r="D181" i="7" s="1"/>
  <c r="Q99" i="3"/>
  <c r="AE99" i="3" s="1"/>
  <c r="AF99" i="3"/>
  <c r="B187" i="7"/>
  <c r="D187" i="7" s="1"/>
  <c r="Q50" i="3"/>
  <c r="AE50" i="3" s="1"/>
  <c r="AF50" i="3"/>
  <c r="Q75" i="3"/>
  <c r="AF75" i="3"/>
  <c r="Q97" i="3"/>
  <c r="AF97" i="3"/>
  <c r="Q105" i="3"/>
  <c r="AE105" i="3" s="1"/>
  <c r="AF105" i="3"/>
  <c r="Q33" i="3"/>
  <c r="AF33" i="3"/>
  <c r="Q41" i="3"/>
  <c r="AE41" i="3" s="1"/>
  <c r="AF41" i="3"/>
  <c r="Q74" i="3"/>
  <c r="AE74" i="3" s="1"/>
  <c r="AF74" i="3"/>
  <c r="Q55" i="3"/>
  <c r="AE55" i="3" s="1"/>
  <c r="AF55" i="3"/>
  <c r="Q63" i="3"/>
  <c r="AE63" i="3" s="1"/>
  <c r="AF63" i="3"/>
  <c r="Q80" i="3"/>
  <c r="AE80" i="3" s="1"/>
  <c r="AF80" i="3"/>
  <c r="B186" i="7"/>
  <c r="B189" i="7"/>
  <c r="D189" i="7" s="1"/>
  <c r="Q47" i="3"/>
  <c r="AE47" i="3" s="1"/>
  <c r="AF47" i="3"/>
  <c r="Q102" i="3"/>
  <c r="AE102" i="3" s="1"/>
  <c r="AF102" i="3"/>
  <c r="Q38" i="3"/>
  <c r="AF38" i="3"/>
  <c r="Q29" i="3"/>
  <c r="AF29" i="3"/>
  <c r="Q90" i="3"/>
  <c r="AF90" i="3"/>
  <c r="Q60" i="3"/>
  <c r="AE60" i="3" s="1"/>
  <c r="AF60" i="3"/>
  <c r="Q68" i="3"/>
  <c r="AF68" i="3"/>
  <c r="Q85" i="3"/>
  <c r="AE85" i="3" s="1"/>
  <c r="AF85" i="3"/>
  <c r="Q57" i="3"/>
  <c r="AE57" i="3" s="1"/>
  <c r="AF57" i="3"/>
  <c r="Q65" i="3"/>
  <c r="AF65" i="3"/>
  <c r="Q96" i="3"/>
  <c r="AF96" i="3"/>
  <c r="Q32" i="3"/>
  <c r="AF32" i="3"/>
  <c r="Q92" i="3"/>
  <c r="AE92" i="3" s="1"/>
  <c r="AF92" i="3"/>
  <c r="Q54" i="3"/>
  <c r="AE54" i="3" s="1"/>
  <c r="AF54" i="3"/>
  <c r="Q62" i="3"/>
  <c r="AE62" i="3" s="1"/>
  <c r="AF62" i="3"/>
  <c r="Q79" i="3"/>
  <c r="AF79" i="3"/>
  <c r="Q86" i="3"/>
  <c r="AF86" i="3"/>
  <c r="Q83" i="3"/>
  <c r="AE83" i="3" s="1"/>
  <c r="AF83" i="3"/>
  <c r="B182" i="7"/>
  <c r="D182" i="7" s="1"/>
  <c r="B184" i="7"/>
  <c r="D184" i="7" s="1"/>
  <c r="B180" i="7"/>
  <c r="D180" i="7" s="1"/>
  <c r="B183" i="7"/>
  <c r="D183" i="7" s="1"/>
  <c r="B191" i="7"/>
  <c r="D191" i="7" s="1"/>
  <c r="Q46" i="3"/>
  <c r="AE46" i="3" s="1"/>
  <c r="AF46" i="3"/>
  <c r="Q101" i="3"/>
  <c r="AE101" i="3" s="1"/>
  <c r="AF101" i="3"/>
  <c r="Q89" i="3"/>
  <c r="AF89" i="3"/>
  <c r="Q37" i="3"/>
  <c r="AF37" i="3"/>
  <c r="Q59" i="3"/>
  <c r="AE59" i="3" s="1"/>
  <c r="AF59" i="3"/>
  <c r="Q67" i="3"/>
  <c r="AE67" i="3" s="1"/>
  <c r="AF67" i="3"/>
  <c r="Q77" i="3"/>
  <c r="AE77" i="3" s="1"/>
  <c r="AF77" i="3"/>
  <c r="Q35" i="3"/>
  <c r="AF35" i="3"/>
  <c r="Q84" i="3"/>
  <c r="AE84" i="3" s="1"/>
  <c r="AF84" i="3"/>
  <c r="Q49" i="3"/>
  <c r="AE49" i="3" s="1"/>
  <c r="AF49" i="3"/>
  <c r="Q40" i="3"/>
  <c r="AE40" i="3" s="1"/>
  <c r="AF40" i="3"/>
  <c r="B185" i="7"/>
  <c r="D185" i="7" s="1"/>
  <c r="B193" i="7"/>
  <c r="D193" i="7" s="1"/>
  <c r="Q42" i="3"/>
  <c r="AF42" i="3"/>
  <c r="Q56" i="3"/>
  <c r="AF56" i="3"/>
  <c r="Q81" i="3"/>
  <c r="AE81" i="3" s="1"/>
  <c r="AF81" i="3"/>
  <c r="Q51" i="3"/>
  <c r="AE51" i="3" s="1"/>
  <c r="AF51" i="3"/>
  <c r="Q71" i="3"/>
  <c r="AF71" i="3"/>
  <c r="Q82" i="3"/>
  <c r="AF82" i="3"/>
  <c r="B195" i="7"/>
  <c r="D195" i="7" s="1"/>
  <c r="Q48" i="3"/>
  <c r="AF48" i="3"/>
  <c r="Q103" i="3"/>
  <c r="AE103" i="3" s="1"/>
  <c r="AF103" i="3"/>
  <c r="Q31" i="3"/>
  <c r="AE31" i="3" s="1"/>
  <c r="AF31" i="3"/>
  <c r="Q39" i="3"/>
  <c r="AE39" i="3" s="1"/>
  <c r="AF39" i="3"/>
  <c r="Q72" i="3"/>
  <c r="AE72" i="3" s="1"/>
  <c r="AF72" i="3"/>
  <c r="Q30" i="3"/>
  <c r="AE30" i="3" s="1"/>
  <c r="AF30" i="3"/>
  <c r="Q73" i="3"/>
  <c r="AF73" i="3"/>
  <c r="Q91" i="3"/>
  <c r="AF91" i="3"/>
  <c r="Q61" i="3"/>
  <c r="AF61" i="3"/>
  <c r="Q69" i="3"/>
  <c r="AE69" i="3" s="1"/>
  <c r="AF69" i="3"/>
  <c r="Q78" i="3"/>
  <c r="AE78" i="3" s="1"/>
  <c r="AF78" i="3"/>
  <c r="Q106" i="3"/>
  <c r="AF106" i="3"/>
  <c r="Q70" i="3"/>
  <c r="AF70" i="3"/>
  <c r="Q44" i="3"/>
  <c r="AE44" i="3" s="1"/>
  <c r="AF44" i="3"/>
  <c r="Q94" i="3"/>
  <c r="AF94" i="3"/>
  <c r="Q52" i="3"/>
  <c r="AE52" i="3" s="1"/>
  <c r="AF52" i="3"/>
  <c r="Q88" i="3"/>
  <c r="AF88" i="3"/>
  <c r="Q104" i="3"/>
  <c r="AF104" i="3"/>
  <c r="B179" i="7"/>
  <c r="Q43" i="3"/>
  <c r="AF43" i="3"/>
  <c r="Q98" i="3"/>
  <c r="AE98" i="3" s="1"/>
  <c r="AF98" i="3"/>
  <c r="Q34" i="3"/>
  <c r="AF34" i="3"/>
  <c r="Q93" i="3"/>
  <c r="AF93" i="3"/>
  <c r="Q64" i="3"/>
  <c r="AF64" i="3"/>
  <c r="B178" i="7"/>
  <c r="D178" i="7" s="1"/>
  <c r="Q45" i="3"/>
  <c r="AF45" i="3"/>
  <c r="Q100" i="3"/>
  <c r="AF100" i="3"/>
  <c r="Q36" i="3"/>
  <c r="AE36" i="3" s="1"/>
  <c r="AF36" i="3"/>
  <c r="AF95" i="3"/>
  <c r="Q95" i="3"/>
  <c r="Q58" i="3"/>
  <c r="AF58" i="3"/>
  <c r="Q66" i="3"/>
  <c r="AF66" i="3"/>
  <c r="Q53" i="3"/>
  <c r="AF53" i="3"/>
  <c r="Q76" i="3"/>
  <c r="AE76" i="3" s="1"/>
  <c r="AF76" i="3"/>
  <c r="Q87" i="3"/>
  <c r="AF87" i="3"/>
  <c r="R1" i="8"/>
  <c r="AC3" i="8"/>
  <c r="AC4" i="8"/>
  <c r="AC5" i="8"/>
  <c r="AC6" i="8"/>
  <c r="AC27" i="8"/>
  <c r="AC28" i="8" s="1"/>
  <c r="AC29" i="8" s="1"/>
  <c r="AC30" i="8" s="1"/>
  <c r="AC31" i="8" s="1"/>
  <c r="AC33" i="8"/>
  <c r="AC15" i="8"/>
  <c r="AC16" i="8" s="1"/>
  <c r="AC21" i="8"/>
  <c r="AC9" i="8"/>
  <c r="AC10" i="8" s="1"/>
  <c r="AC11" i="8" s="1"/>
  <c r="AC12" i="8" s="1"/>
  <c r="AC13" i="8" s="1"/>
  <c r="AC34" i="8"/>
  <c r="AC35" i="8" s="1"/>
  <c r="AC36" i="8" s="1"/>
  <c r="AC37" i="8" s="1"/>
  <c r="AC22" i="8"/>
  <c r="AC17" i="8"/>
  <c r="AC23" i="8"/>
  <c r="AC24" i="8" s="1"/>
  <c r="AC25" i="8" s="1"/>
  <c r="AC18" i="8"/>
  <c r="AC19" i="8" s="1"/>
  <c r="AC46" i="8"/>
  <c r="AC47" i="8" s="1"/>
  <c r="Y20" i="8"/>
  <c r="W46" i="8"/>
  <c r="W47" i="8" s="1"/>
  <c r="W48" i="8" s="1"/>
  <c r="W49" i="8" s="1"/>
  <c r="W50" i="8" s="1"/>
  <c r="W51" i="8" s="1"/>
  <c r="W52" i="8" s="1"/>
  <c r="W53" i="8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/>
  <c r="BA44" i="8" s="1"/>
  <c r="BB44" i="8" s="1"/>
  <c r="BC44" i="8" s="1"/>
  <c r="BE44" i="8"/>
  <c r="BF44" i="8" s="1"/>
  <c r="BG44" i="8" s="1"/>
  <c r="BH44" i="8" s="1"/>
  <c r="BI44" i="8" s="1"/>
  <c r="BK44" i="8"/>
  <c r="BL44" i="8"/>
  <c r="BM44" i="8"/>
  <c r="BN44" i="8" s="1"/>
  <c r="BO44" i="8" s="1"/>
  <c r="B45" i="8"/>
  <c r="A49" i="8"/>
  <c r="A50" i="8"/>
  <c r="A51" i="8"/>
  <c r="A52" i="8"/>
  <c r="AE61" i="3" l="1"/>
  <c r="AE12" i="3"/>
  <c r="AE48" i="3"/>
  <c r="AE11" i="3"/>
  <c r="AE89" i="3"/>
  <c r="B156" i="7"/>
  <c r="D156" i="7" s="1"/>
  <c r="B146" i="7"/>
  <c r="D146" i="7" s="1"/>
  <c r="B143" i="7"/>
  <c r="D143" i="7" s="1"/>
  <c r="B150" i="7"/>
  <c r="D150" i="7" s="1"/>
  <c r="B153" i="7"/>
  <c r="D153" i="7" s="1"/>
  <c r="B151" i="7"/>
  <c r="D151" i="7" s="1"/>
  <c r="B154" i="7"/>
  <c r="D154" i="7" s="1"/>
  <c r="B144" i="7"/>
  <c r="D144" i="7" s="1"/>
  <c r="B140" i="7"/>
  <c r="D140" i="7" s="1"/>
  <c r="B142" i="7"/>
  <c r="D142" i="7" s="1"/>
  <c r="B148" i="7"/>
  <c r="D148" i="7" s="1"/>
  <c r="B152" i="7"/>
  <c r="D152" i="7" s="1"/>
  <c r="B157" i="7"/>
  <c r="D157" i="7" s="1"/>
  <c r="B147" i="7"/>
  <c r="D147" i="7" s="1"/>
  <c r="AE34" i="3"/>
  <c r="AE27" i="3"/>
  <c r="AE32" i="3"/>
  <c r="AE94" i="3"/>
  <c r="AE88" i="3"/>
  <c r="B141" i="7"/>
  <c r="D141" i="7" s="1"/>
  <c r="B155" i="7"/>
  <c r="D155" i="7" s="1"/>
  <c r="B145" i="7"/>
  <c r="D145" i="7" s="1"/>
  <c r="B37" i="7"/>
  <c r="D37" i="7" s="1"/>
  <c r="AE97" i="3"/>
  <c r="AE35" i="3"/>
  <c r="AE91" i="3"/>
  <c r="AE75" i="3"/>
  <c r="AE45" i="3"/>
  <c r="AE8" i="3"/>
  <c r="AE24" i="3"/>
  <c r="AE96" i="3"/>
  <c r="B174" i="7"/>
  <c r="D174" i="7" s="1"/>
  <c r="B92" i="7"/>
  <c r="D92" i="7" s="1"/>
  <c r="B114" i="7"/>
  <c r="D114" i="7" s="1"/>
  <c r="B136" i="7"/>
  <c r="D136" i="7" s="1"/>
  <c r="B124" i="7"/>
  <c r="D124" i="7" s="1"/>
  <c r="B221" i="7"/>
  <c r="D221" i="7" s="1"/>
  <c r="I14" i="7"/>
  <c r="B128" i="7"/>
  <c r="B219" i="7"/>
  <c r="D219" i="7" s="1"/>
  <c r="I5" i="7"/>
  <c r="B123" i="7"/>
  <c r="D123" i="7" s="1"/>
  <c r="B26" i="7"/>
  <c r="D26" i="7" s="1"/>
  <c r="B208" i="7"/>
  <c r="D208" i="7" s="1"/>
  <c r="AE68" i="3"/>
  <c r="B15" i="7"/>
  <c r="D15" i="7" s="1"/>
  <c r="AE70" i="3"/>
  <c r="B216" i="7"/>
  <c r="D216" i="7" s="1"/>
  <c r="AE93" i="3"/>
  <c r="AE71" i="3"/>
  <c r="B202" i="7"/>
  <c r="D202" i="7" s="1"/>
  <c r="B11" i="7"/>
  <c r="D11" i="7" s="1"/>
  <c r="B23" i="7"/>
  <c r="D23" i="7" s="1"/>
  <c r="B40" i="7"/>
  <c r="D40" i="7" s="1"/>
  <c r="B34" i="7"/>
  <c r="D34" i="7" s="1"/>
  <c r="AE58" i="3"/>
  <c r="B24" i="7"/>
  <c r="D24" i="7" s="1"/>
  <c r="B205" i="7"/>
  <c r="D205" i="7" s="1"/>
  <c r="B25" i="7"/>
  <c r="D25" i="7" s="1"/>
  <c r="B27" i="7"/>
  <c r="D27" i="7" s="1"/>
  <c r="B36" i="7"/>
  <c r="D36" i="7" s="1"/>
  <c r="B14" i="7"/>
  <c r="D14" i="7" s="1"/>
  <c r="B18" i="7"/>
  <c r="D18" i="7" s="1"/>
  <c r="B13" i="7"/>
  <c r="D13" i="7" s="1"/>
  <c r="AE65" i="3"/>
  <c r="AE106" i="3"/>
  <c r="B30" i="7"/>
  <c r="D30" i="7" s="1"/>
  <c r="AE104" i="3"/>
  <c r="AE90" i="3"/>
  <c r="AE95" i="3"/>
  <c r="B39" i="7"/>
  <c r="D39" i="7" s="1"/>
  <c r="B29" i="7"/>
  <c r="D29" i="7" s="1"/>
  <c r="B5" i="7"/>
  <c r="D5" i="7" s="1"/>
  <c r="B204" i="7"/>
  <c r="D204" i="7" s="1"/>
  <c r="AE66" i="3"/>
  <c r="B21" i="7"/>
  <c r="D21" i="7" s="1"/>
  <c r="B33" i="7"/>
  <c r="D33" i="7" s="1"/>
  <c r="AE64" i="3"/>
  <c r="AE43" i="3"/>
  <c r="B35" i="7"/>
  <c r="D35" i="7" s="1"/>
  <c r="I12" i="7"/>
  <c r="AE100" i="3"/>
  <c r="B32" i="7"/>
  <c r="D32" i="7" s="1"/>
  <c r="AE73" i="3"/>
  <c r="B38" i="7"/>
  <c r="D38" i="7" s="1"/>
  <c r="B28" i="7"/>
  <c r="D28" i="7" s="1"/>
  <c r="B31" i="7"/>
  <c r="D31" i="7" s="1"/>
  <c r="AE86" i="3"/>
  <c r="B228" i="7"/>
  <c r="D228" i="7" s="1"/>
  <c r="B211" i="7"/>
  <c r="D211" i="7" s="1"/>
  <c r="B12" i="7"/>
  <c r="D12" i="7" s="1"/>
  <c r="B223" i="7"/>
  <c r="B9" i="7"/>
  <c r="D9" i="7" s="1"/>
  <c r="AE82" i="3"/>
  <c r="AE56" i="3"/>
  <c r="B201" i="7"/>
  <c r="D201" i="7" s="1"/>
  <c r="B227" i="7"/>
  <c r="D227" i="7" s="1"/>
  <c r="B19" i="7"/>
  <c r="D19" i="7" s="1"/>
  <c r="B16" i="7"/>
  <c r="D16" i="7" s="1"/>
  <c r="AE29" i="3"/>
  <c r="AE17" i="3"/>
  <c r="AE10" i="3"/>
  <c r="AE13" i="3"/>
  <c r="B224" i="7"/>
  <c r="D224" i="7" s="1"/>
  <c r="B210" i="7"/>
  <c r="D210" i="7" s="1"/>
  <c r="B22" i="7"/>
  <c r="D22" i="7" s="1"/>
  <c r="B225" i="7"/>
  <c r="D225" i="7" s="1"/>
  <c r="B207" i="7"/>
  <c r="D207" i="7" s="1"/>
  <c r="B17" i="7"/>
  <c r="D17" i="7" s="1"/>
  <c r="B213" i="7"/>
  <c r="D213" i="7" s="1"/>
  <c r="B214" i="7"/>
  <c r="D214" i="7" s="1"/>
  <c r="B217" i="7"/>
  <c r="D217" i="7" s="1"/>
  <c r="AE79" i="3"/>
  <c r="B212" i="7"/>
  <c r="D212" i="7" s="1"/>
  <c r="B232" i="7"/>
  <c r="D232" i="7" s="1"/>
  <c r="B215" i="7"/>
  <c r="B234" i="7"/>
  <c r="D234" i="7" s="1"/>
  <c r="B200" i="7"/>
  <c r="B222" i="7"/>
  <c r="D222" i="7" s="1"/>
  <c r="B230" i="7"/>
  <c r="D230" i="7" s="1"/>
  <c r="B203" i="7"/>
  <c r="D203" i="7" s="1"/>
  <c r="B206" i="7"/>
  <c r="D206" i="7" s="1"/>
  <c r="B220" i="7"/>
  <c r="D220" i="7" s="1"/>
  <c r="AE42" i="3"/>
  <c r="B20" i="7"/>
  <c r="D20" i="7" s="1"/>
  <c r="AE38" i="3"/>
  <c r="B231" i="7"/>
  <c r="D231" i="7" s="1"/>
  <c r="B226" i="7"/>
  <c r="D226" i="7" s="1"/>
  <c r="B233" i="7"/>
  <c r="D233" i="7" s="1"/>
  <c r="B6" i="7"/>
  <c r="D6" i="7" s="1"/>
  <c r="AE87" i="3"/>
  <c r="B199" i="7"/>
  <c r="D199" i="7" s="1"/>
  <c r="B7" i="7"/>
  <c r="D7" i="7" s="1"/>
  <c r="B218" i="7"/>
  <c r="D218" i="7" s="1"/>
  <c r="B209" i="7"/>
  <c r="D209" i="7" s="1"/>
  <c r="AE53" i="3"/>
  <c r="B8" i="7"/>
  <c r="D8" i="7" s="1"/>
  <c r="AE33" i="3"/>
  <c r="AE37" i="3"/>
  <c r="B229" i="7"/>
  <c r="D229" i="7" s="1"/>
  <c r="B10" i="7"/>
  <c r="D10" i="7" s="1"/>
  <c r="B90" i="7"/>
  <c r="D90" i="7" s="1"/>
  <c r="B138" i="7"/>
  <c r="D138" i="7" s="1"/>
  <c r="B132" i="7"/>
  <c r="D132" i="7" s="1"/>
  <c r="B139" i="7"/>
  <c r="D139" i="7" s="1"/>
  <c r="B122" i="7"/>
  <c r="D122" i="7" s="1"/>
  <c r="B135" i="7"/>
  <c r="D135" i="7" s="1"/>
  <c r="B130" i="7"/>
  <c r="D130" i="7" s="1"/>
  <c r="B129" i="7"/>
  <c r="D129" i="7" s="1"/>
  <c r="B127" i="7"/>
  <c r="D127" i="7" s="1"/>
  <c r="B116" i="7"/>
  <c r="D116" i="7" s="1"/>
  <c r="B91" i="7"/>
  <c r="D91" i="7" s="1"/>
  <c r="B137" i="7"/>
  <c r="D137" i="7" s="1"/>
  <c r="B131" i="7"/>
  <c r="D131" i="7" s="1"/>
  <c r="B88" i="7"/>
  <c r="D88" i="7" s="1"/>
  <c r="B93" i="7"/>
  <c r="D93" i="7" s="1"/>
  <c r="B125" i="7"/>
  <c r="D125" i="7" s="1"/>
  <c r="B86" i="7"/>
  <c r="D86" i="7" s="1"/>
  <c r="B134" i="7"/>
  <c r="D134" i="7" s="1"/>
  <c r="B133" i="7"/>
  <c r="D133" i="7" s="1"/>
  <c r="B126" i="7"/>
  <c r="D126" i="7" s="1"/>
  <c r="B100" i="7"/>
  <c r="D100" i="7" s="1"/>
  <c r="B84" i="7"/>
  <c r="D84" i="7" s="1"/>
  <c r="B94" i="7"/>
  <c r="D94" i="7" s="1"/>
  <c r="B103" i="7"/>
  <c r="D103" i="7" s="1"/>
  <c r="B106" i="7"/>
  <c r="D106" i="7" s="1"/>
  <c r="B109" i="7"/>
  <c r="D109" i="7" s="1"/>
  <c r="B111" i="7"/>
  <c r="D111" i="7" s="1"/>
  <c r="B98" i="7"/>
  <c r="D98" i="7" s="1"/>
  <c r="B107" i="7"/>
  <c r="D107" i="7" s="1"/>
  <c r="B112" i="7"/>
  <c r="D112" i="7" s="1"/>
  <c r="B118" i="7"/>
  <c r="D118" i="7" s="1"/>
  <c r="B115" i="7"/>
  <c r="D115" i="7" s="1"/>
  <c r="B89" i="7"/>
  <c r="D89" i="7" s="1"/>
  <c r="B97" i="7"/>
  <c r="D97" i="7" s="1"/>
  <c r="B110" i="7"/>
  <c r="D110" i="7" s="1"/>
  <c r="B95" i="7"/>
  <c r="D95" i="7" s="1"/>
  <c r="B108" i="7"/>
  <c r="D108" i="7" s="1"/>
  <c r="B113" i="7"/>
  <c r="D113" i="7" s="1"/>
  <c r="B102" i="7"/>
  <c r="D102" i="7" s="1"/>
  <c r="B85" i="7"/>
  <c r="D85" i="7" s="1"/>
  <c r="B104" i="7"/>
  <c r="D104" i="7" s="1"/>
  <c r="B99" i="7"/>
  <c r="D99" i="7" s="1"/>
  <c r="B119" i="7"/>
  <c r="D119" i="7" s="1"/>
  <c r="B117" i="7"/>
  <c r="D117" i="7" s="1"/>
  <c r="B105" i="7"/>
  <c r="D105" i="7" s="1"/>
  <c r="B96" i="7"/>
  <c r="D96" i="7" s="1"/>
  <c r="B87" i="7"/>
  <c r="D87" i="7" s="1"/>
  <c r="B101" i="7"/>
  <c r="D101" i="7" s="1"/>
  <c r="B172" i="7"/>
  <c r="D172" i="7" s="1"/>
  <c r="B167" i="7"/>
  <c r="D167" i="7" s="1"/>
  <c r="B162" i="7"/>
  <c r="D162" i="7" s="1"/>
  <c r="B163" i="7"/>
  <c r="D163" i="7" s="1"/>
  <c r="B173" i="7"/>
  <c r="D173" i="7" s="1"/>
  <c r="B176" i="7"/>
  <c r="D176" i="7" s="1"/>
  <c r="B164" i="7"/>
  <c r="D164" i="7" s="1"/>
  <c r="B161" i="7"/>
  <c r="D161" i="7" s="1"/>
  <c r="B160" i="7"/>
  <c r="D160" i="7" s="1"/>
  <c r="B168" i="7"/>
  <c r="D168" i="7" s="1"/>
  <c r="B165" i="7"/>
  <c r="D165" i="7" s="1"/>
  <c r="B177" i="7"/>
  <c r="D177" i="7" s="1"/>
  <c r="B166" i="7"/>
  <c r="D166" i="7" s="1"/>
  <c r="B169" i="7"/>
  <c r="D169" i="7" s="1"/>
  <c r="B175" i="7"/>
  <c r="D175" i="7" s="1"/>
  <c r="B171" i="7"/>
  <c r="D171" i="7" s="1"/>
  <c r="B170" i="7"/>
  <c r="D170" i="7" s="1"/>
  <c r="D128" i="7"/>
  <c r="D186" i="7"/>
  <c r="D179" i="7"/>
  <c r="B66" i="7"/>
  <c r="B76" i="7"/>
  <c r="B64" i="7"/>
  <c r="B75" i="7"/>
  <c r="B70" i="7"/>
  <c r="B73" i="7"/>
  <c r="B79" i="7"/>
  <c r="B78" i="7"/>
  <c r="B67" i="7"/>
  <c r="B65" i="7"/>
  <c r="B74" i="7"/>
  <c r="B77" i="7"/>
  <c r="B68" i="7"/>
  <c r="B80" i="7"/>
  <c r="B71" i="7"/>
  <c r="B69" i="7"/>
  <c r="B72" i="7"/>
  <c r="B63" i="7"/>
  <c r="AC7" i="8"/>
  <c r="AB2" i="8"/>
  <c r="A53" i="8"/>
  <c r="AC48" i="8"/>
  <c r="B57" i="7" l="1"/>
  <c r="D57" i="7" s="1"/>
  <c r="B45" i="7"/>
  <c r="D45" i="7" s="1"/>
  <c r="C223" i="7"/>
  <c r="C228" i="7"/>
  <c r="C215" i="7"/>
  <c r="C25" i="7"/>
  <c r="C36" i="7"/>
  <c r="C40" i="7"/>
  <c r="C219" i="7"/>
  <c r="C19" i="7"/>
  <c r="C216" i="7"/>
  <c r="D215" i="7"/>
  <c r="C207" i="7"/>
  <c r="B53" i="7"/>
  <c r="D53" i="7" s="1"/>
  <c r="C214" i="7"/>
  <c r="C9" i="7"/>
  <c r="C210" i="7"/>
  <c r="C16" i="7"/>
  <c r="B61" i="7"/>
  <c r="D61" i="7" s="1"/>
  <c r="C232" i="7"/>
  <c r="C226" i="7"/>
  <c r="B47" i="7"/>
  <c r="D47" i="7" s="1"/>
  <c r="C24" i="7"/>
  <c r="C29" i="7"/>
  <c r="C28" i="7"/>
  <c r="C21" i="7"/>
  <c r="C18" i="7"/>
  <c r="C129" i="7"/>
  <c r="C233" i="7"/>
  <c r="C209" i="7"/>
  <c r="D200" i="7"/>
  <c r="C199" i="7"/>
  <c r="C37" i="7"/>
  <c r="C34" i="7"/>
  <c r="C224" i="7"/>
  <c r="B52" i="7"/>
  <c r="D52" i="7" s="1"/>
  <c r="B56" i="7"/>
  <c r="D56" i="7" s="1"/>
  <c r="C221" i="7"/>
  <c r="C11" i="7"/>
  <c r="C27" i="7"/>
  <c r="C5" i="7"/>
  <c r="C13" i="7"/>
  <c r="C225" i="7"/>
  <c r="C20" i="7"/>
  <c r="C211" i="7"/>
  <c r="C17" i="7"/>
  <c r="C220" i="7"/>
  <c r="B62" i="7"/>
  <c r="D62" i="7" s="1"/>
  <c r="B49" i="7"/>
  <c r="C203" i="7"/>
  <c r="C35" i="7"/>
  <c r="D223" i="7"/>
  <c r="C212" i="7"/>
  <c r="C234" i="7"/>
  <c r="C222" i="7"/>
  <c r="C231" i="7"/>
  <c r="B46" i="7"/>
  <c r="C12" i="7"/>
  <c r="C152" i="7"/>
  <c r="C217" i="7"/>
  <c r="B48" i="7"/>
  <c r="C8" i="7"/>
  <c r="C218" i="7"/>
  <c r="C32" i="7"/>
  <c r="C15" i="7"/>
  <c r="C202" i="7"/>
  <c r="C208" i="7"/>
  <c r="B59" i="7"/>
  <c r="D59" i="7" s="1"/>
  <c r="C213" i="7"/>
  <c r="C30" i="7"/>
  <c r="C229" i="7"/>
  <c r="B55" i="7"/>
  <c r="D55" i="7" s="1"/>
  <c r="C230" i="7"/>
  <c r="C201" i="7"/>
  <c r="B50" i="7"/>
  <c r="D50" i="7" s="1"/>
  <c r="C227" i="7"/>
  <c r="C200" i="7"/>
  <c r="C31" i="7"/>
  <c r="C23" i="7"/>
  <c r="C7" i="7"/>
  <c r="B51" i="7"/>
  <c r="B60" i="7"/>
  <c r="C6" i="7"/>
  <c r="C206" i="7"/>
  <c r="C38" i="7"/>
  <c r="C26" i="7"/>
  <c r="B58" i="7"/>
  <c r="D58" i="7" s="1"/>
  <c r="C135" i="7"/>
  <c r="C10" i="7"/>
  <c r="C33" i="7"/>
  <c r="C14" i="7"/>
  <c r="C204" i="7"/>
  <c r="B54" i="7"/>
  <c r="C205" i="7"/>
  <c r="C22" i="7"/>
  <c r="C39" i="7"/>
  <c r="C128" i="7"/>
  <c r="C151" i="7"/>
  <c r="C153" i="7"/>
  <c r="C124" i="7"/>
  <c r="C131" i="7"/>
  <c r="C142" i="7"/>
  <c r="C141" i="7"/>
  <c r="C134" i="7"/>
  <c r="C119" i="7"/>
  <c r="C140" i="7"/>
  <c r="C126" i="7"/>
  <c r="C144" i="7"/>
  <c r="C137" i="7"/>
  <c r="C106" i="7"/>
  <c r="C92" i="7"/>
  <c r="C125" i="7"/>
  <c r="C107" i="7"/>
  <c r="C143" i="7"/>
  <c r="C147" i="7"/>
  <c r="C157" i="7"/>
  <c r="C139" i="7"/>
  <c r="C145" i="7"/>
  <c r="C156" i="7"/>
  <c r="C127" i="7"/>
  <c r="C138" i="7"/>
  <c r="C133" i="7"/>
  <c r="C150" i="7"/>
  <c r="C149" i="7"/>
  <c r="C84" i="7"/>
  <c r="C146" i="7"/>
  <c r="C122" i="7"/>
  <c r="C132" i="7"/>
  <c r="C136" i="7"/>
  <c r="C154" i="7"/>
  <c r="C155" i="7"/>
  <c r="C123" i="7"/>
  <c r="C130" i="7"/>
  <c r="C148" i="7"/>
  <c r="C101" i="7"/>
  <c r="C90" i="7"/>
  <c r="C111" i="7"/>
  <c r="C115" i="7"/>
  <c r="C116" i="7"/>
  <c r="C113" i="7"/>
  <c r="C108" i="7"/>
  <c r="C109" i="7"/>
  <c r="C85" i="7"/>
  <c r="C104" i="7"/>
  <c r="C118" i="7"/>
  <c r="C117" i="7"/>
  <c r="C100" i="7"/>
  <c r="C110" i="7"/>
  <c r="C89" i="7"/>
  <c r="C103" i="7"/>
  <c r="C112" i="7"/>
  <c r="C86" i="7"/>
  <c r="C96" i="7"/>
  <c r="C102" i="7"/>
  <c r="C87" i="7"/>
  <c r="C97" i="7"/>
  <c r="C114" i="7"/>
  <c r="C93" i="7"/>
  <c r="C95" i="7"/>
  <c r="C91" i="7"/>
  <c r="C94" i="7"/>
  <c r="C88" i="7"/>
  <c r="C98" i="7"/>
  <c r="C99" i="7"/>
  <c r="C105" i="7"/>
  <c r="C160" i="7"/>
  <c r="C169" i="7"/>
  <c r="C186" i="7"/>
  <c r="C192" i="7"/>
  <c r="C165" i="7"/>
  <c r="C185" i="7"/>
  <c r="C183" i="7"/>
  <c r="C170" i="7"/>
  <c r="C191" i="7"/>
  <c r="C175" i="7"/>
  <c r="C187" i="7"/>
  <c r="C163" i="7"/>
  <c r="C172" i="7"/>
  <c r="C193" i="7"/>
  <c r="C162" i="7"/>
  <c r="C180" i="7"/>
  <c r="C189" i="7"/>
  <c r="C173" i="7"/>
  <c r="C177" i="7"/>
  <c r="C188" i="7"/>
  <c r="C176" i="7"/>
  <c r="C190" i="7"/>
  <c r="C166" i="7"/>
  <c r="C182" i="7"/>
  <c r="C168" i="7"/>
  <c r="C195" i="7"/>
  <c r="C181" i="7"/>
  <c r="C164" i="7"/>
  <c r="C184" i="7"/>
  <c r="C194" i="7"/>
  <c r="C179" i="7"/>
  <c r="C178" i="7"/>
  <c r="C167" i="7"/>
  <c r="C161" i="7"/>
  <c r="C174" i="7"/>
  <c r="C171" i="7"/>
  <c r="D69" i="7"/>
  <c r="D78" i="7"/>
  <c r="D71" i="7"/>
  <c r="D79" i="7"/>
  <c r="D73" i="7"/>
  <c r="D68" i="7"/>
  <c r="D70" i="7"/>
  <c r="D77" i="7"/>
  <c r="D75" i="7"/>
  <c r="D80" i="7"/>
  <c r="D74" i="7"/>
  <c r="D63" i="7"/>
  <c r="D65" i="7"/>
  <c r="D76" i="7"/>
  <c r="D64" i="7"/>
  <c r="D72" i="7"/>
  <c r="D67" i="7"/>
  <c r="D66" i="7"/>
  <c r="A54" i="8"/>
  <c r="AC49" i="8"/>
  <c r="AD44" i="8"/>
  <c r="D7" i="8"/>
  <c r="L7" i="8"/>
  <c r="E12" i="8"/>
  <c r="M12" i="8"/>
  <c r="F17" i="8"/>
  <c r="N17" i="8"/>
  <c r="F22" i="8"/>
  <c r="N22" i="8"/>
  <c r="G27" i="8"/>
  <c r="O27" i="8"/>
  <c r="H32" i="8"/>
  <c r="P32" i="8"/>
  <c r="H7" i="8"/>
  <c r="P7" i="8"/>
  <c r="I12" i="8"/>
  <c r="Q12" i="8"/>
  <c r="B17" i="8"/>
  <c r="J17" i="8"/>
  <c r="R17" i="8"/>
  <c r="B22" i="8"/>
  <c r="J22" i="8"/>
  <c r="R22" i="8"/>
  <c r="C27" i="8"/>
  <c r="K27" i="8"/>
  <c r="S27" i="8"/>
  <c r="D32" i="8"/>
  <c r="L32" i="8"/>
  <c r="B7" i="8"/>
  <c r="M7" i="8"/>
  <c r="H12" i="8"/>
  <c r="S12" i="8"/>
  <c r="D17" i="8"/>
  <c r="O17" i="8"/>
  <c r="I22" i="8"/>
  <c r="E27" i="8"/>
  <c r="P27" i="8"/>
  <c r="K32" i="8"/>
  <c r="C7" i="8"/>
  <c r="N7" i="8"/>
  <c r="J12" i="8"/>
  <c r="E17" i="8"/>
  <c r="P17" i="8"/>
  <c r="K22" i="8"/>
  <c r="F27" i="8"/>
  <c r="Q27" i="8"/>
  <c r="B32" i="8"/>
  <c r="M32" i="8"/>
  <c r="E7" i="8"/>
  <c r="O7" i="8"/>
  <c r="K12" i="8"/>
  <c r="G17" i="8"/>
  <c r="Q17" i="8"/>
  <c r="L22" i="8"/>
  <c r="H27" i="8"/>
  <c r="R27" i="8"/>
  <c r="C32" i="8"/>
  <c r="N32" i="8"/>
  <c r="K2" i="8"/>
  <c r="B34" i="8" s="1"/>
  <c r="I7" i="8"/>
  <c r="S7" i="8"/>
  <c r="D12" i="8"/>
  <c r="O12" i="8"/>
  <c r="K17" i="8"/>
  <c r="E22" i="8"/>
  <c r="P22" i="8"/>
  <c r="L27" i="8"/>
  <c r="G32" i="8"/>
  <c r="R32" i="8"/>
  <c r="R7" i="8"/>
  <c r="C12" i="8"/>
  <c r="I17" i="8"/>
  <c r="O22" i="8"/>
  <c r="F32" i="8"/>
  <c r="F12" i="8"/>
  <c r="L17" i="8"/>
  <c r="Q22" i="8"/>
  <c r="B27" i="8"/>
  <c r="I32" i="8"/>
  <c r="B44" i="8"/>
  <c r="G12" i="8"/>
  <c r="M17" i="8"/>
  <c r="S22" i="8"/>
  <c r="D27" i="8"/>
  <c r="J32" i="8"/>
  <c r="S44" i="8"/>
  <c r="N2" i="8"/>
  <c r="J7" i="8"/>
  <c r="P12" i="8"/>
  <c r="G22" i="8"/>
  <c r="M27" i="8"/>
  <c r="S32" i="8"/>
  <c r="F7" i="8"/>
  <c r="L12" i="8"/>
  <c r="S17" i="8"/>
  <c r="G7" i="8"/>
  <c r="N12" i="8"/>
  <c r="K7" i="8"/>
  <c r="R12" i="8"/>
  <c r="B3" i="8"/>
  <c r="D22" i="8"/>
  <c r="J27" i="8"/>
  <c r="Q32" i="8"/>
  <c r="E32" i="8"/>
  <c r="C17" i="8"/>
  <c r="C22" i="8"/>
  <c r="I27" i="8"/>
  <c r="O32" i="8"/>
  <c r="H17" i="8"/>
  <c r="Q7" i="8"/>
  <c r="N27" i="8"/>
  <c r="H22" i="8"/>
  <c r="B12" i="8"/>
  <c r="M22" i="8"/>
  <c r="F5" i="7" l="1"/>
  <c r="F34" i="7"/>
  <c r="F11" i="7"/>
  <c r="C49" i="7"/>
  <c r="F39" i="7"/>
  <c r="F200" i="7"/>
  <c r="F40" i="7"/>
  <c r="C66" i="7"/>
  <c r="F12" i="7"/>
  <c r="F19" i="7"/>
  <c r="C65" i="7"/>
  <c r="C56" i="7"/>
  <c r="C51" i="7"/>
  <c r="C61" i="7"/>
  <c r="D49" i="7"/>
  <c r="C60" i="7"/>
  <c r="F10" i="7"/>
  <c r="F203" i="7"/>
  <c r="F6" i="7"/>
  <c r="C55" i="7"/>
  <c r="F31" i="7"/>
  <c r="F18" i="7"/>
  <c r="D51" i="7"/>
  <c r="F20" i="7"/>
  <c r="F14" i="7"/>
  <c r="F21" i="7"/>
  <c r="F122" i="7"/>
  <c r="C54" i="7"/>
  <c r="F35" i="7"/>
  <c r="F199" i="7"/>
  <c r="C45" i="7"/>
  <c r="F214" i="7"/>
  <c r="F7" i="7"/>
  <c r="F8" i="7"/>
  <c r="C52" i="7"/>
  <c r="C50" i="7"/>
  <c r="F212" i="7"/>
  <c r="C78" i="7"/>
  <c r="F226" i="7"/>
  <c r="F26" i="7"/>
  <c r="C63" i="7"/>
  <c r="F219" i="7"/>
  <c r="F228" i="7"/>
  <c r="C62" i="7"/>
  <c r="F27" i="7"/>
  <c r="F206" i="7"/>
  <c r="D48" i="7"/>
  <c r="F22" i="7"/>
  <c r="F209" i="7"/>
  <c r="F13" i="7"/>
  <c r="F215" i="7"/>
  <c r="C67" i="7"/>
  <c r="F218" i="7"/>
  <c r="F201" i="7"/>
  <c r="F30" i="7"/>
  <c r="C69" i="7"/>
  <c r="F217" i="7"/>
  <c r="C72" i="7"/>
  <c r="F220" i="7"/>
  <c r="F28" i="7"/>
  <c r="C79" i="7"/>
  <c r="D54" i="7"/>
  <c r="F16" i="7"/>
  <c r="D60" i="7"/>
  <c r="F36" i="7"/>
  <c r="F17" i="7"/>
  <c r="F222" i="7"/>
  <c r="C75" i="7"/>
  <c r="F213" i="7"/>
  <c r="C70" i="7"/>
  <c r="C73" i="7"/>
  <c r="F15" i="7"/>
  <c r="F233" i="7"/>
  <c r="F37" i="7"/>
  <c r="F154" i="7"/>
  <c r="F210" i="7"/>
  <c r="F224" i="7"/>
  <c r="F29" i="7"/>
  <c r="C59" i="7"/>
  <c r="F227" i="7"/>
  <c r="F230" i="7"/>
  <c r="C48" i="7"/>
  <c r="C57" i="7"/>
  <c r="C58" i="7"/>
  <c r="F38" i="7"/>
  <c r="F24" i="7"/>
  <c r="C77" i="7"/>
  <c r="F221" i="7"/>
  <c r="F23" i="7"/>
  <c r="F231" i="7"/>
  <c r="F211" i="7"/>
  <c r="F232" i="7"/>
  <c r="F207" i="7"/>
  <c r="F234" i="7"/>
  <c r="F204" i="7"/>
  <c r="C47" i="7"/>
  <c r="F9" i="7"/>
  <c r="F205" i="7"/>
  <c r="F225" i="7"/>
  <c r="C46" i="7"/>
  <c r="F25" i="7"/>
  <c r="C53" i="7"/>
  <c r="F208" i="7"/>
  <c r="F223" i="7"/>
  <c r="F32" i="7"/>
  <c r="C64" i="7"/>
  <c r="D46" i="7"/>
  <c r="C76" i="7"/>
  <c r="F33" i="7"/>
  <c r="C74" i="7"/>
  <c r="C80" i="7"/>
  <c r="F229" i="7"/>
  <c r="C68" i="7"/>
  <c r="C71" i="7"/>
  <c r="F216" i="7"/>
  <c r="F202" i="7"/>
  <c r="F117" i="7"/>
  <c r="F114" i="7"/>
  <c r="F127" i="7"/>
  <c r="F93" i="7"/>
  <c r="F124" i="7"/>
  <c r="F129" i="7"/>
  <c r="F131" i="7"/>
  <c r="F147" i="7"/>
  <c r="F143" i="7"/>
  <c r="F149" i="7"/>
  <c r="F132" i="7"/>
  <c r="F133" i="7"/>
  <c r="F144" i="7"/>
  <c r="F86" i="7"/>
  <c r="F125" i="7"/>
  <c r="F126" i="7"/>
  <c r="F135" i="7"/>
  <c r="F136" i="7"/>
  <c r="F128" i="7"/>
  <c r="F157" i="7"/>
  <c r="F113" i="7"/>
  <c r="F119" i="7"/>
  <c r="F145" i="7"/>
  <c r="F155" i="7"/>
  <c r="F130" i="7"/>
  <c r="F88" i="7"/>
  <c r="F148" i="7"/>
  <c r="F141" i="7"/>
  <c r="F94" i="7"/>
  <c r="F118" i="7"/>
  <c r="F137" i="7"/>
  <c r="F139" i="7"/>
  <c r="F140" i="7"/>
  <c r="F153" i="7"/>
  <c r="F138" i="7"/>
  <c r="F97" i="7"/>
  <c r="F156" i="7"/>
  <c r="F134" i="7"/>
  <c r="F87" i="7"/>
  <c r="F146" i="7"/>
  <c r="F123" i="7"/>
  <c r="F150" i="7"/>
  <c r="F151" i="7"/>
  <c r="F152" i="7"/>
  <c r="F142" i="7"/>
  <c r="F85" i="7"/>
  <c r="F106" i="7"/>
  <c r="F95" i="7"/>
  <c r="F96" i="7"/>
  <c r="F100" i="7"/>
  <c r="F105" i="7"/>
  <c r="F103" i="7"/>
  <c r="F108" i="7"/>
  <c r="F91" i="7"/>
  <c r="F116" i="7"/>
  <c r="F90" i="7"/>
  <c r="F102" i="7"/>
  <c r="F110" i="7"/>
  <c r="F107" i="7"/>
  <c r="F101" i="7"/>
  <c r="F109" i="7"/>
  <c r="F104" i="7"/>
  <c r="F111" i="7"/>
  <c r="F112" i="7"/>
  <c r="F99" i="7"/>
  <c r="F98" i="7"/>
  <c r="F115" i="7"/>
  <c r="F89" i="7"/>
  <c r="F92" i="7"/>
  <c r="F84" i="7"/>
  <c r="F190" i="7"/>
  <c r="AD75" i="8" s="1"/>
  <c r="F164" i="7"/>
  <c r="AD49" i="8" s="1"/>
  <c r="B52" i="8" s="1"/>
  <c r="F170" i="7"/>
  <c r="AD55" i="8" s="1"/>
  <c r="F165" i="7"/>
  <c r="AD50" i="8" s="1"/>
  <c r="Q4" i="8" s="1"/>
  <c r="F167" i="7"/>
  <c r="F186" i="7"/>
  <c r="AD71" i="8" s="1"/>
  <c r="F183" i="7"/>
  <c r="AD68" i="8" s="1"/>
  <c r="F168" i="7"/>
  <c r="AD53" i="8" s="1"/>
  <c r="F181" i="7"/>
  <c r="AD66" i="8" s="1"/>
  <c r="F191" i="7"/>
  <c r="AD76" i="8" s="1"/>
  <c r="F176" i="7"/>
  <c r="AD61" i="8" s="1"/>
  <c r="F162" i="7"/>
  <c r="AD47" i="8" s="1"/>
  <c r="F189" i="7"/>
  <c r="AD74" i="8" s="1"/>
  <c r="F161" i="7"/>
  <c r="AD46" i="8" s="1"/>
  <c r="F184" i="7"/>
  <c r="AD69" i="8" s="1"/>
  <c r="F169" i="7"/>
  <c r="AD54" i="8" s="1"/>
  <c r="F163" i="7"/>
  <c r="AD48" i="8" s="1"/>
  <c r="F185" i="7"/>
  <c r="AD70" i="8" s="1"/>
  <c r="F160" i="7"/>
  <c r="AD45" i="8" s="1"/>
  <c r="F173" i="7"/>
  <c r="AD58" i="8" s="1"/>
  <c r="F166" i="7"/>
  <c r="AD51" i="8" s="1"/>
  <c r="F175" i="7"/>
  <c r="AD60" i="8" s="1"/>
  <c r="F177" i="7"/>
  <c r="AD62" i="8" s="1"/>
  <c r="F193" i="7"/>
  <c r="AD78" i="8" s="1"/>
  <c r="F172" i="7"/>
  <c r="AD57" i="8" s="1"/>
  <c r="F174" i="7"/>
  <c r="AD59" i="8" s="1"/>
  <c r="F179" i="7"/>
  <c r="AD64" i="8" s="1"/>
  <c r="F180" i="7"/>
  <c r="AD65" i="8" s="1"/>
  <c r="F178" i="7"/>
  <c r="AD63" i="8" s="1"/>
  <c r="F192" i="7"/>
  <c r="AD77" i="8" s="1"/>
  <c r="F171" i="7"/>
  <c r="AD56" i="8" s="1"/>
  <c r="F182" i="7"/>
  <c r="AD67" i="8" s="1"/>
  <c r="F187" i="7"/>
  <c r="AD72" i="8" s="1"/>
  <c r="F188" i="7"/>
  <c r="AD73" i="8" s="1"/>
  <c r="F195" i="7"/>
  <c r="AD80" i="8" s="1"/>
  <c r="F194" i="7"/>
  <c r="AD79" i="8" s="1"/>
  <c r="AD52" i="8"/>
  <c r="AC50" i="8"/>
  <c r="A55" i="8"/>
  <c r="F55" i="7" l="1"/>
  <c r="F67" i="7"/>
  <c r="F64" i="7"/>
  <c r="F71" i="7"/>
  <c r="F63" i="7"/>
  <c r="F57" i="7"/>
  <c r="F69" i="7"/>
  <c r="F47" i="7"/>
  <c r="F60" i="7"/>
  <c r="F58" i="7"/>
  <c r="F46" i="7"/>
  <c r="F51" i="7"/>
  <c r="F76" i="7"/>
  <c r="F65" i="7"/>
  <c r="F68" i="7"/>
  <c r="F49" i="7"/>
  <c r="F61" i="7"/>
  <c r="F78" i="7"/>
  <c r="F52" i="7"/>
  <c r="F50" i="7"/>
  <c r="F79" i="7"/>
  <c r="F54" i="7"/>
  <c r="F59" i="7"/>
  <c r="F56" i="7"/>
  <c r="F73" i="7"/>
  <c r="F74" i="7"/>
  <c r="F48" i="7"/>
  <c r="F77" i="7"/>
  <c r="F66" i="7"/>
  <c r="F80" i="7"/>
  <c r="F53" i="7"/>
  <c r="F70" i="7"/>
  <c r="F75" i="7"/>
  <c r="F72" i="7"/>
  <c r="F45" i="7"/>
  <c r="F62" i="7"/>
  <c r="Q8" i="8"/>
  <c r="R6" i="8"/>
  <c r="R4" i="8"/>
  <c r="R8" i="8"/>
  <c r="Q6" i="8"/>
  <c r="S6" i="8"/>
  <c r="S8" i="8"/>
  <c r="AI66" i="8"/>
  <c r="AM66" i="8"/>
  <c r="AU66" i="8"/>
  <c r="AQ66" i="8"/>
  <c r="AY66" i="8"/>
  <c r="AR66" i="8"/>
  <c r="AT66" i="8"/>
  <c r="BB66" i="8"/>
  <c r="BJ66" i="8"/>
  <c r="AN66" i="8"/>
  <c r="AP66" i="8"/>
  <c r="BG66" i="8"/>
  <c r="AG66" i="8"/>
  <c r="AL66" i="8"/>
  <c r="BD66" i="8"/>
  <c r="AJ66" i="8"/>
  <c r="AE66" i="8" s="1"/>
  <c r="AO66" i="8"/>
  <c r="BC66" i="8"/>
  <c r="BK66" i="8"/>
  <c r="BF66" i="8"/>
  <c r="BO66" i="8"/>
  <c r="AH66" i="8"/>
  <c r="BI66" i="8"/>
  <c r="BL66" i="8"/>
  <c r="AX66" i="8"/>
  <c r="AF66" i="8"/>
  <c r="AK66" i="8"/>
  <c r="AZ66" i="8"/>
  <c r="BH66" i="8"/>
  <c r="AW66" i="8"/>
  <c r="AV66" i="8"/>
  <c r="BE66" i="8"/>
  <c r="BM66" i="8"/>
  <c r="AS66" i="8"/>
  <c r="AB66" i="8"/>
  <c r="BA66" i="8"/>
  <c r="BN66" i="8"/>
  <c r="AH47" i="8"/>
  <c r="AL47" i="8"/>
  <c r="AT47" i="8"/>
  <c r="AP47" i="8"/>
  <c r="AX47" i="8"/>
  <c r="AF47" i="8"/>
  <c r="AK47" i="8"/>
  <c r="AZ47" i="8"/>
  <c r="BI47" i="8"/>
  <c r="AV47" i="8"/>
  <c r="BF47" i="8"/>
  <c r="AJ47" i="8"/>
  <c r="AE47" i="8" s="1"/>
  <c r="AR47" i="8"/>
  <c r="BC47" i="8"/>
  <c r="AU47" i="8"/>
  <c r="AW47" i="8"/>
  <c r="BB47" i="8"/>
  <c r="BJ47" i="8"/>
  <c r="AY47" i="8"/>
  <c r="BN47" i="8"/>
  <c r="AB47" i="8"/>
  <c r="AQ47" i="8"/>
  <c r="BG47" i="8"/>
  <c r="BL47" i="8"/>
  <c r="AM47" i="8"/>
  <c r="BD47" i="8"/>
  <c r="AS47" i="8"/>
  <c r="BK47" i="8"/>
  <c r="BO47" i="8"/>
  <c r="BH47" i="8"/>
  <c r="BM47" i="8"/>
  <c r="BA47" i="8"/>
  <c r="AG47" i="8"/>
  <c r="BE47" i="8"/>
  <c r="B50" i="8"/>
  <c r="AN47" i="8"/>
  <c r="AI47" i="8"/>
  <c r="AO47" i="8"/>
  <c r="H4" i="8"/>
  <c r="AQ78" i="8"/>
  <c r="AY78" i="8"/>
  <c r="AI78" i="8"/>
  <c r="AM78" i="8"/>
  <c r="AU78" i="8"/>
  <c r="AJ78" i="8"/>
  <c r="AE78" i="8" s="1"/>
  <c r="AV78" i="8"/>
  <c r="AX78" i="8"/>
  <c r="BF78" i="8"/>
  <c r="AR78" i="8"/>
  <c r="AT78" i="8"/>
  <c r="BC78" i="8"/>
  <c r="BK78" i="8"/>
  <c r="AN78" i="8"/>
  <c r="AP78" i="8"/>
  <c r="BH78" i="8"/>
  <c r="AS78" i="8"/>
  <c r="BG78" i="8"/>
  <c r="AW78" i="8"/>
  <c r="AO78" i="8"/>
  <c r="BD78" i="8"/>
  <c r="BI78" i="8"/>
  <c r="BJ78" i="8"/>
  <c r="AF78" i="8"/>
  <c r="AK78" i="8"/>
  <c r="AZ78" i="8"/>
  <c r="BA78" i="8"/>
  <c r="BM78" i="8"/>
  <c r="BL78" i="8"/>
  <c r="BB78" i="8"/>
  <c r="AH78" i="8"/>
  <c r="BO78" i="8"/>
  <c r="AB78" i="8"/>
  <c r="AL78" i="8"/>
  <c r="AG78" i="8"/>
  <c r="BN78" i="8"/>
  <c r="BE78" i="8"/>
  <c r="AJ61" i="8"/>
  <c r="AE61" i="8" s="1"/>
  <c r="AN61" i="8"/>
  <c r="AV61" i="8"/>
  <c r="AF61" i="8"/>
  <c r="AR61" i="8"/>
  <c r="AZ61" i="8"/>
  <c r="AS61" i="8"/>
  <c r="AU61" i="8"/>
  <c r="BC61" i="8"/>
  <c r="AO61" i="8"/>
  <c r="AQ61" i="8"/>
  <c r="BH61" i="8"/>
  <c r="AH61" i="8"/>
  <c r="AK61" i="8"/>
  <c r="AM61" i="8"/>
  <c r="BE61" i="8"/>
  <c r="AP61" i="8"/>
  <c r="BD61" i="8"/>
  <c r="BL61" i="8"/>
  <c r="AT61" i="8"/>
  <c r="BG61" i="8"/>
  <c r="BK61" i="8"/>
  <c r="AG61" i="8"/>
  <c r="AL61" i="8"/>
  <c r="BA61" i="8"/>
  <c r="BM61" i="8"/>
  <c r="AW61" i="8"/>
  <c r="AI61" i="8"/>
  <c r="BJ61" i="8"/>
  <c r="AB61" i="8"/>
  <c r="BF61" i="8"/>
  <c r="BN61" i="8"/>
  <c r="AY61" i="8"/>
  <c r="AX61" i="8"/>
  <c r="BB61" i="8"/>
  <c r="BI61" i="8"/>
  <c r="BO61" i="8"/>
  <c r="AG76" i="8"/>
  <c r="AK76" i="8"/>
  <c r="AS76" i="8"/>
  <c r="AO76" i="8"/>
  <c r="AW76" i="8"/>
  <c r="AP76" i="8"/>
  <c r="AR76" i="8"/>
  <c r="BH76" i="8"/>
  <c r="AI76" i="8"/>
  <c r="AL76" i="8"/>
  <c r="AN76" i="8"/>
  <c r="BE76" i="8"/>
  <c r="AY76" i="8"/>
  <c r="BB76" i="8"/>
  <c r="AH76" i="8"/>
  <c r="AM76" i="8"/>
  <c r="BA76" i="8"/>
  <c r="BI76" i="8"/>
  <c r="BD76" i="8"/>
  <c r="BM76" i="8"/>
  <c r="AF76" i="8"/>
  <c r="AZ76" i="8"/>
  <c r="AV76" i="8"/>
  <c r="BO76" i="8"/>
  <c r="AX76" i="8"/>
  <c r="BF76" i="8"/>
  <c r="BN76" i="8"/>
  <c r="AQ76" i="8"/>
  <c r="AB76" i="8"/>
  <c r="BC76" i="8"/>
  <c r="AT76" i="8"/>
  <c r="BG76" i="8"/>
  <c r="BJ76" i="8"/>
  <c r="AJ76" i="8"/>
  <c r="AE76" i="8" s="1"/>
  <c r="BL76" i="8"/>
  <c r="BK76" i="8"/>
  <c r="AU76" i="8"/>
  <c r="AF73" i="8"/>
  <c r="AR73" i="8"/>
  <c r="AZ73" i="8"/>
  <c r="AJ73" i="8"/>
  <c r="AE73" i="8" s="1"/>
  <c r="AN73" i="8"/>
  <c r="AV73" i="8"/>
  <c r="AW73" i="8"/>
  <c r="AY73" i="8"/>
  <c r="BG73" i="8"/>
  <c r="AS73" i="8"/>
  <c r="AU73" i="8"/>
  <c r="BD73" i="8"/>
  <c r="AO73" i="8"/>
  <c r="AQ73" i="8"/>
  <c r="BA73" i="8"/>
  <c r="AT73" i="8"/>
  <c r="BH73" i="8"/>
  <c r="BL73" i="8"/>
  <c r="BE73" i="8"/>
  <c r="BK73" i="8"/>
  <c r="AI73" i="8"/>
  <c r="BB73" i="8"/>
  <c r="BN73" i="8"/>
  <c r="AP73" i="8"/>
  <c r="BI73" i="8"/>
  <c r="BJ73" i="8"/>
  <c r="BM73" i="8"/>
  <c r="AH73" i="8"/>
  <c r="AX73" i="8"/>
  <c r="BC73" i="8"/>
  <c r="AG73" i="8"/>
  <c r="AB73" i="8"/>
  <c r="AK73" i="8"/>
  <c r="AL73" i="8"/>
  <c r="AM73" i="8"/>
  <c r="BO73" i="8"/>
  <c r="BF73" i="8"/>
  <c r="AJ77" i="8"/>
  <c r="AE77" i="8" s="1"/>
  <c r="AN77" i="8"/>
  <c r="AV77" i="8"/>
  <c r="AF77" i="8"/>
  <c r="AR77" i="8"/>
  <c r="AZ77" i="8"/>
  <c r="AT77" i="8"/>
  <c r="BC77" i="8"/>
  <c r="AP77" i="8"/>
  <c r="BH77" i="8"/>
  <c r="AG77" i="8"/>
  <c r="AI77" i="8"/>
  <c r="AL77" i="8"/>
  <c r="BE77" i="8"/>
  <c r="AO77" i="8"/>
  <c r="AQ77" i="8"/>
  <c r="BD77" i="8"/>
  <c r="AS77" i="8"/>
  <c r="BG77" i="8"/>
  <c r="BI77" i="8"/>
  <c r="BJ77" i="8"/>
  <c r="AK77" i="8"/>
  <c r="BA77" i="8"/>
  <c r="BM77" i="8"/>
  <c r="AH77" i="8"/>
  <c r="AM77" i="8"/>
  <c r="AY77" i="8"/>
  <c r="BB77" i="8"/>
  <c r="AX77" i="8"/>
  <c r="BN77" i="8"/>
  <c r="AU77" i="8"/>
  <c r="BK77" i="8"/>
  <c r="BL77" i="8"/>
  <c r="BF77" i="8"/>
  <c r="AB77" i="8"/>
  <c r="AW77" i="8"/>
  <c r="BO77" i="8"/>
  <c r="AH63" i="8"/>
  <c r="AL63" i="8"/>
  <c r="AT63" i="8"/>
  <c r="AP63" i="8"/>
  <c r="AX63" i="8"/>
  <c r="AG63" i="8"/>
  <c r="AY63" i="8"/>
  <c r="BA63" i="8"/>
  <c r="BI63" i="8"/>
  <c r="AU63" i="8"/>
  <c r="AW63" i="8"/>
  <c r="BF63" i="8"/>
  <c r="AQ63" i="8"/>
  <c r="AS63" i="8"/>
  <c r="BC63" i="8"/>
  <c r="AV63" i="8"/>
  <c r="BB63" i="8"/>
  <c r="BJ63" i="8"/>
  <c r="BN63" i="8"/>
  <c r="AJ63" i="8"/>
  <c r="AE63" i="8" s="1"/>
  <c r="BG63" i="8"/>
  <c r="BK63" i="8"/>
  <c r="BD63" i="8"/>
  <c r="AR63" i="8"/>
  <c r="BO63" i="8"/>
  <c r="AO63" i="8"/>
  <c r="BM63" i="8"/>
  <c r="AB63" i="8"/>
  <c r="AF63" i="8"/>
  <c r="BE63" i="8"/>
  <c r="AN63" i="8"/>
  <c r="AK63" i="8"/>
  <c r="AZ63" i="8"/>
  <c r="BL63" i="8"/>
  <c r="AM63" i="8"/>
  <c r="BH63" i="8"/>
  <c r="AI63" i="8"/>
  <c r="AO72" i="8"/>
  <c r="AW72" i="8"/>
  <c r="AG72" i="8"/>
  <c r="AK72" i="8"/>
  <c r="AS72" i="8"/>
  <c r="AU72" i="8"/>
  <c r="BD72" i="8"/>
  <c r="AQ72" i="8"/>
  <c r="BA72" i="8"/>
  <c r="BI72" i="8"/>
  <c r="AJ72" i="8"/>
  <c r="AE72" i="8" s="1"/>
  <c r="AH72" i="8"/>
  <c r="AM72" i="8"/>
  <c r="BF72" i="8"/>
  <c r="AP72" i="8"/>
  <c r="AR72" i="8"/>
  <c r="BE72" i="8"/>
  <c r="AV72" i="8"/>
  <c r="BH72" i="8"/>
  <c r="BK72" i="8"/>
  <c r="AI72" i="8"/>
  <c r="AN72" i="8"/>
  <c r="BB72" i="8"/>
  <c r="BN72" i="8"/>
  <c r="AY72" i="8"/>
  <c r="AL72" i="8"/>
  <c r="AX72" i="8"/>
  <c r="BC72" i="8"/>
  <c r="BO72" i="8"/>
  <c r="AT72" i="8"/>
  <c r="BJ72" i="8"/>
  <c r="BM72" i="8"/>
  <c r="AB72" i="8"/>
  <c r="AF72" i="8"/>
  <c r="BL72" i="8"/>
  <c r="AZ72" i="8"/>
  <c r="BG72" i="8"/>
  <c r="AI74" i="8"/>
  <c r="AM74" i="8"/>
  <c r="AU74" i="8"/>
  <c r="AQ74" i="8"/>
  <c r="AY74" i="8"/>
  <c r="AG74" i="8"/>
  <c r="AL74" i="8"/>
  <c r="BB74" i="8"/>
  <c r="AW74" i="8"/>
  <c r="BG74" i="8"/>
  <c r="AS74" i="8"/>
  <c r="BD74" i="8"/>
  <c r="AV74" i="8"/>
  <c r="AX74" i="8"/>
  <c r="BC74" i="8"/>
  <c r="BK74" i="8"/>
  <c r="AF74" i="8"/>
  <c r="AK74" i="8"/>
  <c r="AZ74" i="8"/>
  <c r="BO74" i="8"/>
  <c r="AR74" i="8"/>
  <c r="BH74" i="8"/>
  <c r="BL74" i="8"/>
  <c r="AN74" i="8"/>
  <c r="BE74" i="8"/>
  <c r="AT74" i="8"/>
  <c r="BN74" i="8"/>
  <c r="AH74" i="8"/>
  <c r="AJ74" i="8"/>
  <c r="AE74" i="8" s="1"/>
  <c r="AP74" i="8"/>
  <c r="BI74" i="8"/>
  <c r="BF74" i="8"/>
  <c r="BA74" i="8"/>
  <c r="AB74" i="8"/>
  <c r="BJ74" i="8"/>
  <c r="AO74" i="8"/>
  <c r="BM74" i="8"/>
  <c r="AO48" i="8"/>
  <c r="AW48" i="8"/>
  <c r="AG48" i="8"/>
  <c r="AK48" i="8"/>
  <c r="AS48" i="8"/>
  <c r="BA48" i="8"/>
  <c r="AH48" i="8"/>
  <c r="AM48" i="8"/>
  <c r="BD48" i="8"/>
  <c r="AF48" i="8"/>
  <c r="AX48" i="8"/>
  <c r="AZ48" i="8"/>
  <c r="BI48" i="8"/>
  <c r="AT48" i="8"/>
  <c r="AV48" i="8"/>
  <c r="BF48" i="8"/>
  <c r="AY48" i="8"/>
  <c r="BE48" i="8"/>
  <c r="AJ48" i="8"/>
  <c r="AE48" i="8" s="1"/>
  <c r="AI48" i="8"/>
  <c r="AN48" i="8"/>
  <c r="AU48" i="8"/>
  <c r="BN48" i="8"/>
  <c r="AQ48" i="8"/>
  <c r="BG48" i="8"/>
  <c r="BL48" i="8"/>
  <c r="BB48" i="8"/>
  <c r="BJ48" i="8"/>
  <c r="AB48" i="8"/>
  <c r="AL48" i="8"/>
  <c r="BH48" i="8"/>
  <c r="BM48" i="8"/>
  <c r="BK48" i="8"/>
  <c r="BO48" i="8"/>
  <c r="AR48" i="8"/>
  <c r="BC48" i="8"/>
  <c r="AP48" i="8"/>
  <c r="K4" i="8"/>
  <c r="B51" i="8"/>
  <c r="AP51" i="8"/>
  <c r="AX51" i="8"/>
  <c r="AH51" i="8"/>
  <c r="AL51" i="8"/>
  <c r="AT51" i="8"/>
  <c r="AU51" i="8"/>
  <c r="AW51" i="8"/>
  <c r="BE51" i="8"/>
  <c r="AQ51" i="8"/>
  <c r="AS51" i="8"/>
  <c r="BB51" i="8"/>
  <c r="BJ51" i="8"/>
  <c r="AM51" i="8"/>
  <c r="AO51" i="8"/>
  <c r="BG51" i="8"/>
  <c r="AR51" i="8"/>
  <c r="BF51" i="8"/>
  <c r="AV51" i="8"/>
  <c r="BI51" i="8"/>
  <c r="BK51" i="8"/>
  <c r="AI51" i="8"/>
  <c r="AN51" i="8"/>
  <c r="BC51" i="8"/>
  <c r="BO51" i="8"/>
  <c r="AY51" i="8"/>
  <c r="BL51" i="8"/>
  <c r="AB51" i="8"/>
  <c r="BA51" i="8"/>
  <c r="BH51" i="8"/>
  <c r="BN51" i="8"/>
  <c r="AF51" i="8"/>
  <c r="AZ51" i="8"/>
  <c r="AG51" i="8"/>
  <c r="AJ51" i="8"/>
  <c r="AE51" i="8" s="1"/>
  <c r="BM51" i="8"/>
  <c r="AK51" i="8"/>
  <c r="BD51" i="8"/>
  <c r="AO56" i="8"/>
  <c r="AW56" i="8"/>
  <c r="AG56" i="8"/>
  <c r="AK56" i="8"/>
  <c r="AS56" i="8"/>
  <c r="BA56" i="8"/>
  <c r="AT56" i="8"/>
  <c r="AV56" i="8"/>
  <c r="BD56" i="8"/>
  <c r="AP56" i="8"/>
  <c r="AR56" i="8"/>
  <c r="BI56" i="8"/>
  <c r="AI56" i="8"/>
  <c r="AL56" i="8"/>
  <c r="AN56" i="8"/>
  <c r="BF56" i="8"/>
  <c r="AQ56" i="8"/>
  <c r="BE56" i="8"/>
  <c r="BH56" i="8"/>
  <c r="BL56" i="8"/>
  <c r="AJ56" i="8"/>
  <c r="AE56" i="8" s="1"/>
  <c r="BB56" i="8"/>
  <c r="BN56" i="8"/>
  <c r="AF56" i="8"/>
  <c r="AZ56" i="8"/>
  <c r="BJ56" i="8"/>
  <c r="AH56" i="8"/>
  <c r="AM56" i="8"/>
  <c r="AU56" i="8"/>
  <c r="BG56" i="8"/>
  <c r="BO56" i="8"/>
  <c r="BK56" i="8"/>
  <c r="BM56" i="8"/>
  <c r="AB56" i="8"/>
  <c r="AY56" i="8"/>
  <c r="BC56" i="8"/>
  <c r="AX56" i="8"/>
  <c r="AO80" i="8"/>
  <c r="AW80" i="8"/>
  <c r="AG80" i="8"/>
  <c r="AK80" i="8"/>
  <c r="AS80" i="8"/>
  <c r="AH80" i="8"/>
  <c r="AM80" i="8"/>
  <c r="BD80" i="8"/>
  <c r="AF80" i="8"/>
  <c r="AX80" i="8"/>
  <c r="AZ80" i="8"/>
  <c r="BA80" i="8"/>
  <c r="BI80" i="8"/>
  <c r="AT80" i="8"/>
  <c r="AV80" i="8"/>
  <c r="BF80" i="8"/>
  <c r="AY80" i="8"/>
  <c r="BE80" i="8"/>
  <c r="AL80" i="8"/>
  <c r="BN80" i="8"/>
  <c r="BG80" i="8"/>
  <c r="BJ80" i="8"/>
  <c r="AU80" i="8"/>
  <c r="BB80" i="8"/>
  <c r="AR80" i="8"/>
  <c r="AI80" i="8"/>
  <c r="BH80" i="8"/>
  <c r="BM80" i="8"/>
  <c r="AQ80" i="8"/>
  <c r="AJ80" i="8"/>
  <c r="AE80" i="8" s="1"/>
  <c r="AN80" i="8"/>
  <c r="AB80" i="8"/>
  <c r="BO80" i="8"/>
  <c r="AP80" i="8"/>
  <c r="BC80" i="8"/>
  <c r="BL80" i="8"/>
  <c r="BK80" i="8"/>
  <c r="AI50" i="8"/>
  <c r="AM50" i="8"/>
  <c r="AU50" i="8"/>
  <c r="AQ50" i="8"/>
  <c r="AY50" i="8"/>
  <c r="AS50" i="8"/>
  <c r="BB50" i="8"/>
  <c r="BJ50" i="8"/>
  <c r="AJ50" i="8"/>
  <c r="AE50" i="8" s="1"/>
  <c r="AO50" i="8"/>
  <c r="BG50" i="8"/>
  <c r="AF50" i="8"/>
  <c r="AH50" i="8"/>
  <c r="AK50" i="8"/>
  <c r="AZ50" i="8"/>
  <c r="BD50" i="8"/>
  <c r="AN50" i="8"/>
  <c r="AP50" i="8"/>
  <c r="BC50" i="8"/>
  <c r="BK50" i="8"/>
  <c r="AR50" i="8"/>
  <c r="BF50" i="8"/>
  <c r="BO50" i="8"/>
  <c r="AG50" i="8"/>
  <c r="AL50" i="8"/>
  <c r="BA50" i="8"/>
  <c r="BH50" i="8"/>
  <c r="BL50" i="8"/>
  <c r="AT50" i="8"/>
  <c r="BM50" i="8"/>
  <c r="AW50" i="8"/>
  <c r="BE50" i="8"/>
  <c r="BI50" i="8"/>
  <c r="AV50" i="8"/>
  <c r="AX50" i="8"/>
  <c r="BN50" i="8"/>
  <c r="AB50" i="8"/>
  <c r="AI58" i="8"/>
  <c r="AM58" i="8"/>
  <c r="AU58" i="8"/>
  <c r="AQ58" i="8"/>
  <c r="AY58" i="8"/>
  <c r="AF58" i="8"/>
  <c r="AH58" i="8"/>
  <c r="AK58" i="8"/>
  <c r="AZ58" i="8"/>
  <c r="BB58" i="8"/>
  <c r="BJ58" i="8"/>
  <c r="AV58" i="8"/>
  <c r="AX58" i="8"/>
  <c r="BG58" i="8"/>
  <c r="AR58" i="8"/>
  <c r="AT58" i="8"/>
  <c r="BD58" i="8"/>
  <c r="AW58" i="8"/>
  <c r="BC58" i="8"/>
  <c r="BK58" i="8"/>
  <c r="AG58" i="8"/>
  <c r="AL58" i="8"/>
  <c r="BA58" i="8"/>
  <c r="BO58" i="8"/>
  <c r="AS58" i="8"/>
  <c r="BH58" i="8"/>
  <c r="AO58" i="8"/>
  <c r="BE58" i="8"/>
  <c r="BL58" i="8"/>
  <c r="AJ58" i="8"/>
  <c r="AE58" i="8" s="1"/>
  <c r="AN58" i="8"/>
  <c r="BN58" i="8"/>
  <c r="BF58" i="8"/>
  <c r="BI58" i="8"/>
  <c r="BM58" i="8"/>
  <c r="AP58" i="8"/>
  <c r="AB58" i="8"/>
  <c r="AJ45" i="8"/>
  <c r="AN45" i="8"/>
  <c r="AV45" i="8"/>
  <c r="AF45" i="8"/>
  <c r="AR45" i="8"/>
  <c r="AZ45" i="8"/>
  <c r="AT45" i="8"/>
  <c r="BC45" i="8"/>
  <c r="B4" i="8"/>
  <c r="AP45" i="8"/>
  <c r="BH45" i="8"/>
  <c r="AG45" i="8"/>
  <c r="AI45" i="8"/>
  <c r="AL45" i="8"/>
  <c r="BA45" i="8"/>
  <c r="BE45" i="8"/>
  <c r="AO45" i="8"/>
  <c r="AQ45" i="8"/>
  <c r="BD45" i="8"/>
  <c r="BL45" i="8"/>
  <c r="AU45" i="8"/>
  <c r="BG45" i="8"/>
  <c r="AH45" i="8"/>
  <c r="AM45" i="8"/>
  <c r="BM45" i="8"/>
  <c r="B48" i="8"/>
  <c r="AX45" i="8"/>
  <c r="AK45" i="8"/>
  <c r="BI45" i="8"/>
  <c r="BB45" i="8"/>
  <c r="AS45" i="8"/>
  <c r="BK45" i="8"/>
  <c r="BN45" i="8"/>
  <c r="AB45" i="8"/>
  <c r="AW45" i="8"/>
  <c r="BO45" i="8"/>
  <c r="AY45" i="8"/>
  <c r="BF45" i="8"/>
  <c r="BJ45" i="8"/>
  <c r="AQ46" i="8"/>
  <c r="AY46" i="8"/>
  <c r="AI46" i="8"/>
  <c r="AM46" i="8"/>
  <c r="AU46" i="8"/>
  <c r="AJ46" i="8"/>
  <c r="AE46" i="8" s="1"/>
  <c r="AV46" i="8"/>
  <c r="AX46" i="8"/>
  <c r="BF46" i="8"/>
  <c r="AR46" i="8"/>
  <c r="AT46" i="8"/>
  <c r="BC46" i="8"/>
  <c r="BK46" i="8"/>
  <c r="AN46" i="8"/>
  <c r="AP46" i="8"/>
  <c r="BH46" i="8"/>
  <c r="E4" i="8"/>
  <c r="AS46" i="8"/>
  <c r="BG46" i="8"/>
  <c r="BL46" i="8"/>
  <c r="BD46" i="8"/>
  <c r="AH46" i="8"/>
  <c r="BM46" i="8"/>
  <c r="AO46" i="8"/>
  <c r="AL46" i="8"/>
  <c r="BA46" i="8"/>
  <c r="BB46" i="8"/>
  <c r="AK46" i="8"/>
  <c r="AZ46" i="8"/>
  <c r="BI46" i="8"/>
  <c r="B49" i="8"/>
  <c r="AW46" i="8"/>
  <c r="BJ46" i="8"/>
  <c r="BO46" i="8"/>
  <c r="AB46" i="8"/>
  <c r="AF46" i="8"/>
  <c r="BE46" i="8"/>
  <c r="BN46" i="8"/>
  <c r="AG46" i="8"/>
  <c r="AH55" i="8"/>
  <c r="AL55" i="8"/>
  <c r="AT55" i="8"/>
  <c r="AP55" i="8"/>
  <c r="AX55" i="8"/>
  <c r="AR55" i="8"/>
  <c r="BI55" i="8"/>
  <c r="AI55" i="8"/>
  <c r="AN55" i="8"/>
  <c r="BF55" i="8"/>
  <c r="AG55" i="8"/>
  <c r="AY55" i="8"/>
  <c r="BA55" i="8"/>
  <c r="BC55" i="8"/>
  <c r="AM55" i="8"/>
  <c r="AO55" i="8"/>
  <c r="BB55" i="8"/>
  <c r="BJ55" i="8"/>
  <c r="AJ55" i="8"/>
  <c r="AE55" i="8" s="1"/>
  <c r="AS55" i="8"/>
  <c r="BE55" i="8"/>
  <c r="BN55" i="8"/>
  <c r="AF55" i="8"/>
  <c r="AK55" i="8"/>
  <c r="AZ55" i="8"/>
  <c r="AV55" i="8"/>
  <c r="BG55" i="8"/>
  <c r="BO55" i="8"/>
  <c r="AU55" i="8"/>
  <c r="AQ55" i="8"/>
  <c r="AW55" i="8"/>
  <c r="BD55" i="8"/>
  <c r="BH55" i="8"/>
  <c r="BK55" i="8"/>
  <c r="BM55" i="8"/>
  <c r="BL55" i="8"/>
  <c r="AB55" i="8"/>
  <c r="AP75" i="8"/>
  <c r="AX75" i="8"/>
  <c r="AH75" i="8"/>
  <c r="AL75" i="8"/>
  <c r="AT75" i="8"/>
  <c r="AI75" i="8"/>
  <c r="AN75" i="8"/>
  <c r="BE75" i="8"/>
  <c r="AJ75" i="8"/>
  <c r="AE75" i="8" s="1"/>
  <c r="AG75" i="8"/>
  <c r="AY75" i="8"/>
  <c r="BB75" i="8"/>
  <c r="BJ75" i="8"/>
  <c r="AU75" i="8"/>
  <c r="AW75" i="8"/>
  <c r="BG75" i="8"/>
  <c r="AF75" i="8"/>
  <c r="AK75" i="8"/>
  <c r="AZ75" i="8"/>
  <c r="BF75" i="8"/>
  <c r="AO75" i="8"/>
  <c r="BA75" i="8"/>
  <c r="AV75" i="8"/>
  <c r="BO75" i="8"/>
  <c r="AR75" i="8"/>
  <c r="BH75" i="8"/>
  <c r="BK75" i="8"/>
  <c r="BL75" i="8"/>
  <c r="BC75" i="8"/>
  <c r="AQ75" i="8"/>
  <c r="BN75" i="8"/>
  <c r="AM75" i="8"/>
  <c r="AS75" i="8"/>
  <c r="BM75" i="8"/>
  <c r="BD75" i="8"/>
  <c r="BI75" i="8"/>
  <c r="AB75" i="8"/>
  <c r="AP67" i="8"/>
  <c r="AX67" i="8"/>
  <c r="AH67" i="8"/>
  <c r="AL67" i="8"/>
  <c r="AT67" i="8"/>
  <c r="AV67" i="8"/>
  <c r="BE67" i="8"/>
  <c r="AR67" i="8"/>
  <c r="BB67" i="8"/>
  <c r="BJ67" i="8"/>
  <c r="AI67" i="8"/>
  <c r="AN67" i="8"/>
  <c r="BG67" i="8"/>
  <c r="AQ67" i="8"/>
  <c r="AS67" i="8"/>
  <c r="BF67" i="8"/>
  <c r="AU67" i="8"/>
  <c r="AM67" i="8"/>
  <c r="BC67" i="8"/>
  <c r="BO67" i="8"/>
  <c r="BI67" i="8"/>
  <c r="BL67" i="8"/>
  <c r="AO67" i="8"/>
  <c r="AG67" i="8"/>
  <c r="BD67" i="8"/>
  <c r="AW67" i="8"/>
  <c r="BK67" i="8"/>
  <c r="AF67" i="8"/>
  <c r="BA67" i="8"/>
  <c r="BN67" i="8"/>
  <c r="AK67" i="8"/>
  <c r="BH67" i="8"/>
  <c r="AY67" i="8"/>
  <c r="BM67" i="8"/>
  <c r="AZ67" i="8"/>
  <c r="AB67" i="8"/>
  <c r="AJ67" i="8"/>
  <c r="AE67" i="8" s="1"/>
  <c r="AP59" i="8"/>
  <c r="AX59" i="8"/>
  <c r="AH59" i="8"/>
  <c r="AL59" i="8"/>
  <c r="AT59" i="8"/>
  <c r="AM59" i="8"/>
  <c r="AO59" i="8"/>
  <c r="BE59" i="8"/>
  <c r="AF59" i="8"/>
  <c r="AK59" i="8"/>
  <c r="AZ59" i="8"/>
  <c r="BB59" i="8"/>
  <c r="BJ59" i="8"/>
  <c r="AV59" i="8"/>
  <c r="BG59" i="8"/>
  <c r="AJ59" i="8"/>
  <c r="AE59" i="8" s="1"/>
  <c r="AG59" i="8"/>
  <c r="AY59" i="8"/>
  <c r="BA59" i="8"/>
  <c r="BF59" i="8"/>
  <c r="AW59" i="8"/>
  <c r="BO59" i="8"/>
  <c r="AS59" i="8"/>
  <c r="BH59" i="8"/>
  <c r="AU59" i="8"/>
  <c r="BC59" i="8"/>
  <c r="BI59" i="8"/>
  <c r="AN59" i="8"/>
  <c r="BN59" i="8"/>
  <c r="AI59" i="8"/>
  <c r="AB59" i="8"/>
  <c r="BK59" i="8"/>
  <c r="BM59" i="8"/>
  <c r="BD59" i="8"/>
  <c r="AQ59" i="8"/>
  <c r="AR59" i="8"/>
  <c r="BL59" i="8"/>
  <c r="AO64" i="8"/>
  <c r="AW64" i="8"/>
  <c r="AG64" i="8"/>
  <c r="AK64" i="8"/>
  <c r="AS64" i="8"/>
  <c r="AJ64" i="8"/>
  <c r="AE64" i="8" s="1"/>
  <c r="AI64" i="8"/>
  <c r="AL64" i="8"/>
  <c r="AN64" i="8"/>
  <c r="BD64" i="8"/>
  <c r="AY64" i="8"/>
  <c r="BA64" i="8"/>
  <c r="BI64" i="8"/>
  <c r="AU64" i="8"/>
  <c r="BF64" i="8"/>
  <c r="AF64" i="8"/>
  <c r="AX64" i="8"/>
  <c r="AZ64" i="8"/>
  <c r="BE64" i="8"/>
  <c r="AH64" i="8"/>
  <c r="AM64" i="8"/>
  <c r="AT64" i="8"/>
  <c r="BN64" i="8"/>
  <c r="AP64" i="8"/>
  <c r="BG64" i="8"/>
  <c r="BK64" i="8"/>
  <c r="AV64" i="8"/>
  <c r="BB64" i="8"/>
  <c r="BM64" i="8"/>
  <c r="AB64" i="8"/>
  <c r="BH64" i="8"/>
  <c r="AR64" i="8"/>
  <c r="BC64" i="8"/>
  <c r="BL64" i="8"/>
  <c r="BJ64" i="8"/>
  <c r="AQ64" i="8"/>
  <c r="BO64" i="8"/>
  <c r="AQ54" i="8"/>
  <c r="AY54" i="8"/>
  <c r="AI54" i="8"/>
  <c r="AM54" i="8"/>
  <c r="AU54" i="8"/>
  <c r="AN54" i="8"/>
  <c r="AP54" i="8"/>
  <c r="BF54" i="8"/>
  <c r="AG54" i="8"/>
  <c r="AL54" i="8"/>
  <c r="BA54" i="8"/>
  <c r="BC54" i="8"/>
  <c r="BK54" i="8"/>
  <c r="AJ54" i="8"/>
  <c r="AE54" i="8" s="1"/>
  <c r="AW54" i="8"/>
  <c r="BH54" i="8"/>
  <c r="AF54" i="8"/>
  <c r="AH54" i="8"/>
  <c r="AK54" i="8"/>
  <c r="AZ54" i="8"/>
  <c r="BG54" i="8"/>
  <c r="AO54" i="8"/>
  <c r="BB54" i="8"/>
  <c r="AV54" i="8"/>
  <c r="BJ54" i="8"/>
  <c r="AR54" i="8"/>
  <c r="BI54" i="8"/>
  <c r="BM54" i="8"/>
  <c r="AB54" i="8"/>
  <c r="AX54" i="8"/>
  <c r="BD54" i="8"/>
  <c r="BO54" i="8"/>
  <c r="AT54" i="8"/>
  <c r="BL54" i="8"/>
  <c r="BE54" i="8"/>
  <c r="BN54" i="8"/>
  <c r="AS54" i="8"/>
  <c r="AQ62" i="8"/>
  <c r="AY62" i="8"/>
  <c r="AI62" i="8"/>
  <c r="AM62" i="8"/>
  <c r="AU62" i="8"/>
  <c r="AW62" i="8"/>
  <c r="BF62" i="8"/>
  <c r="AS62" i="8"/>
  <c r="BC62" i="8"/>
  <c r="BK62" i="8"/>
  <c r="AO62" i="8"/>
  <c r="BH62" i="8"/>
  <c r="AR62" i="8"/>
  <c r="AT62" i="8"/>
  <c r="BG62" i="8"/>
  <c r="AJ62" i="8"/>
  <c r="AE62" i="8" s="1"/>
  <c r="AX62" i="8"/>
  <c r="AP62" i="8"/>
  <c r="BD62" i="8"/>
  <c r="AG62" i="8"/>
  <c r="AL62" i="8"/>
  <c r="BA62" i="8"/>
  <c r="BM62" i="8"/>
  <c r="AB62" i="8"/>
  <c r="AN62" i="8"/>
  <c r="BL62" i="8"/>
  <c r="AF62" i="8"/>
  <c r="BE62" i="8"/>
  <c r="AV62" i="8"/>
  <c r="BJ62" i="8"/>
  <c r="BB62" i="8"/>
  <c r="BO62" i="8"/>
  <c r="AH62" i="8"/>
  <c r="BN62" i="8"/>
  <c r="BI62" i="8"/>
  <c r="AZ62" i="8"/>
  <c r="AK62" i="8"/>
  <c r="AF57" i="8"/>
  <c r="AR57" i="8"/>
  <c r="AZ57" i="8"/>
  <c r="AJ57" i="8"/>
  <c r="AE57" i="8" s="1"/>
  <c r="AN57" i="8"/>
  <c r="AV57" i="8"/>
  <c r="AX57" i="8"/>
  <c r="BG57" i="8"/>
  <c r="AT57" i="8"/>
  <c r="BD57" i="8"/>
  <c r="AP57" i="8"/>
  <c r="AS57" i="8"/>
  <c r="AU57" i="8"/>
  <c r="BH57" i="8"/>
  <c r="AW57" i="8"/>
  <c r="AO57" i="8"/>
  <c r="BE57" i="8"/>
  <c r="BL57" i="8"/>
  <c r="AB57" i="8"/>
  <c r="AK57" i="8"/>
  <c r="BB57" i="8"/>
  <c r="BN57" i="8"/>
  <c r="AQ57" i="8"/>
  <c r="BK57" i="8"/>
  <c r="BM57" i="8"/>
  <c r="BF57" i="8"/>
  <c r="BJ57" i="8"/>
  <c r="AM57" i="8"/>
  <c r="AY57" i="8"/>
  <c r="BC57" i="8"/>
  <c r="AH57" i="8"/>
  <c r="AL57" i="8"/>
  <c r="BO57" i="8"/>
  <c r="AG57" i="8"/>
  <c r="BA57" i="8"/>
  <c r="AI57" i="8"/>
  <c r="BI57" i="8"/>
  <c r="AQ70" i="8"/>
  <c r="AY70" i="8"/>
  <c r="AI70" i="8"/>
  <c r="AM70" i="8"/>
  <c r="AU70" i="8"/>
  <c r="AO70" i="8"/>
  <c r="BF70" i="8"/>
  <c r="AF70" i="8"/>
  <c r="AH70" i="8"/>
  <c r="AK70" i="8"/>
  <c r="AZ70" i="8"/>
  <c r="BC70" i="8"/>
  <c r="BK70" i="8"/>
  <c r="AV70" i="8"/>
  <c r="AX70" i="8"/>
  <c r="BH70" i="8"/>
  <c r="AG70" i="8"/>
  <c r="AL70" i="8"/>
  <c r="BG70" i="8"/>
  <c r="AN70" i="8"/>
  <c r="BB70" i="8"/>
  <c r="AJ70" i="8"/>
  <c r="AE70" i="8" s="1"/>
  <c r="BM70" i="8"/>
  <c r="AW70" i="8"/>
  <c r="BD70" i="8"/>
  <c r="BL70" i="8"/>
  <c r="AP70" i="8"/>
  <c r="BI70" i="8"/>
  <c r="BO70" i="8"/>
  <c r="BA70" i="8"/>
  <c r="AR70" i="8"/>
  <c r="BE70" i="8"/>
  <c r="BN70" i="8"/>
  <c r="AB70" i="8"/>
  <c r="AS70" i="8"/>
  <c r="AT70" i="8"/>
  <c r="BJ70" i="8"/>
  <c r="B53" i="8"/>
  <c r="AG68" i="8"/>
  <c r="AK68" i="8"/>
  <c r="AS68" i="8"/>
  <c r="AO68" i="8"/>
  <c r="AW68" i="8"/>
  <c r="AF68" i="8"/>
  <c r="AX68" i="8"/>
  <c r="AZ68" i="8"/>
  <c r="BH68" i="8"/>
  <c r="AJ68" i="8"/>
  <c r="AE68" i="8" s="1"/>
  <c r="AT68" i="8"/>
  <c r="AV68" i="8"/>
  <c r="BE68" i="8"/>
  <c r="AP68" i="8"/>
  <c r="AR68" i="8"/>
  <c r="BB68" i="8"/>
  <c r="AU68" i="8"/>
  <c r="BA68" i="8"/>
  <c r="BI68" i="8"/>
  <c r="AY68" i="8"/>
  <c r="BM68" i="8"/>
  <c r="AQ68" i="8"/>
  <c r="BF68" i="8"/>
  <c r="BJ68" i="8"/>
  <c r="AH68" i="8"/>
  <c r="AM68" i="8"/>
  <c r="BC68" i="8"/>
  <c r="BO68" i="8"/>
  <c r="BK68" i="8"/>
  <c r="BN68" i="8"/>
  <c r="BL68" i="8"/>
  <c r="BD68" i="8"/>
  <c r="AB68" i="8"/>
  <c r="AN68" i="8"/>
  <c r="AI68" i="8"/>
  <c r="BG68" i="8"/>
  <c r="AL68" i="8"/>
  <c r="AH79" i="8"/>
  <c r="AL79" i="8"/>
  <c r="AT79" i="8"/>
  <c r="AP79" i="8"/>
  <c r="AX79" i="8"/>
  <c r="AF79" i="8"/>
  <c r="AK79" i="8"/>
  <c r="AZ79" i="8"/>
  <c r="BA79" i="8"/>
  <c r="BI79" i="8"/>
  <c r="AV79" i="8"/>
  <c r="BF79" i="8"/>
  <c r="AJ79" i="8"/>
  <c r="AE79" i="8" s="1"/>
  <c r="AR79" i="8"/>
  <c r="BC79" i="8"/>
  <c r="AU79" i="8"/>
  <c r="AW79" i="8"/>
  <c r="BB79" i="8"/>
  <c r="BJ79" i="8"/>
  <c r="AG79" i="8"/>
  <c r="BN79" i="8"/>
  <c r="AS79" i="8"/>
  <c r="BG79" i="8"/>
  <c r="AO79" i="8"/>
  <c r="BD79" i="8"/>
  <c r="AQ79" i="8"/>
  <c r="BK79" i="8"/>
  <c r="BO79" i="8"/>
  <c r="AI79" i="8"/>
  <c r="BH79" i="8"/>
  <c r="BM79" i="8"/>
  <c r="AB79" i="8"/>
  <c r="AY79" i="8"/>
  <c r="BE79" i="8"/>
  <c r="AM79" i="8"/>
  <c r="BL79" i="8"/>
  <c r="AN79" i="8"/>
  <c r="AG60" i="8"/>
  <c r="AK60" i="8"/>
  <c r="AS60" i="8"/>
  <c r="BA60" i="8"/>
  <c r="AO60" i="8"/>
  <c r="AW60" i="8"/>
  <c r="AQ60" i="8"/>
  <c r="BH60" i="8"/>
  <c r="AH60" i="8"/>
  <c r="AM60" i="8"/>
  <c r="BE60" i="8"/>
  <c r="AF60" i="8"/>
  <c r="AX60" i="8"/>
  <c r="AZ60" i="8"/>
  <c r="BB60" i="8"/>
  <c r="AI60" i="8"/>
  <c r="AL60" i="8"/>
  <c r="AN60" i="8"/>
  <c r="BI60" i="8"/>
  <c r="AP60" i="8"/>
  <c r="BD60" i="8"/>
  <c r="BM60" i="8"/>
  <c r="AB60" i="8"/>
  <c r="BO60" i="8"/>
  <c r="AY60" i="8"/>
  <c r="BF60" i="8"/>
  <c r="BN60" i="8"/>
  <c r="AV60" i="8"/>
  <c r="BJ60" i="8"/>
  <c r="AJ60" i="8"/>
  <c r="AE60" i="8" s="1"/>
  <c r="AU60" i="8"/>
  <c r="AR60" i="8"/>
  <c r="BL60" i="8"/>
  <c r="BC60" i="8"/>
  <c r="BK60" i="8"/>
  <c r="BG60" i="8"/>
  <c r="AT60" i="8"/>
  <c r="AJ69" i="8"/>
  <c r="AE69" i="8" s="1"/>
  <c r="AN69" i="8"/>
  <c r="AV69" i="8"/>
  <c r="AF69" i="8"/>
  <c r="AR69" i="8"/>
  <c r="AZ69" i="8"/>
  <c r="AH69" i="8"/>
  <c r="AK69" i="8"/>
  <c r="AM69" i="8"/>
  <c r="BC69" i="8"/>
  <c r="AX69" i="8"/>
  <c r="BH69" i="8"/>
  <c r="AT69" i="8"/>
  <c r="BE69" i="8"/>
  <c r="AW69" i="8"/>
  <c r="AY69" i="8"/>
  <c r="BD69" i="8"/>
  <c r="AI69" i="8"/>
  <c r="AU69" i="8"/>
  <c r="BM69" i="8"/>
  <c r="AQ69" i="8"/>
  <c r="BF69" i="8"/>
  <c r="BJ69" i="8"/>
  <c r="AS69" i="8"/>
  <c r="BA69" i="8"/>
  <c r="AP69" i="8"/>
  <c r="BI69" i="8"/>
  <c r="BO69" i="8"/>
  <c r="AG69" i="8"/>
  <c r="BL69" i="8"/>
  <c r="AO69" i="8"/>
  <c r="BK69" i="8"/>
  <c r="AL69" i="8"/>
  <c r="BG69" i="8"/>
  <c r="BB69" i="8"/>
  <c r="BN69" i="8"/>
  <c r="AB69" i="8"/>
  <c r="AJ53" i="8"/>
  <c r="AE53" i="8" s="1"/>
  <c r="AN53" i="8"/>
  <c r="AV53" i="8"/>
  <c r="AF53" i="8"/>
  <c r="AR53" i="8"/>
  <c r="AZ53" i="8"/>
  <c r="AG53" i="8"/>
  <c r="AI53" i="8"/>
  <c r="AL53" i="8"/>
  <c r="BA53" i="8"/>
  <c r="BC53" i="8"/>
  <c r="AW53" i="8"/>
  <c r="AY53" i="8"/>
  <c r="BH53" i="8"/>
  <c r="AS53" i="8"/>
  <c r="AU53" i="8"/>
  <c r="BE53" i="8"/>
  <c r="AX53" i="8"/>
  <c r="BD53" i="8"/>
  <c r="BL53" i="8"/>
  <c r="AK53" i="8"/>
  <c r="BJ53" i="8"/>
  <c r="BI53" i="8"/>
  <c r="BM53" i="8"/>
  <c r="BF53" i="8"/>
  <c r="BK53" i="8"/>
  <c r="AT53" i="8"/>
  <c r="AB53" i="8"/>
  <c r="BO53" i="8"/>
  <c r="AM53" i="8"/>
  <c r="BG53" i="8"/>
  <c r="AH53" i="8"/>
  <c r="AP53" i="8"/>
  <c r="BN53" i="8"/>
  <c r="BB53" i="8"/>
  <c r="AO53" i="8"/>
  <c r="AQ53" i="8"/>
  <c r="A56" i="8"/>
  <c r="E52" i="8"/>
  <c r="M52" i="8"/>
  <c r="F52" i="8"/>
  <c r="N52" i="8"/>
  <c r="G52" i="8"/>
  <c r="O52" i="8"/>
  <c r="J52" i="8"/>
  <c r="R52" i="8"/>
  <c r="L52" i="8"/>
  <c r="P52" i="8"/>
  <c r="Q52" i="8"/>
  <c r="H52" i="8"/>
  <c r="C52" i="8"/>
  <c r="K52" i="8"/>
  <c r="S52" i="8"/>
  <c r="I52" i="8"/>
  <c r="D52" i="8"/>
  <c r="AC51" i="8"/>
  <c r="AH71" i="8"/>
  <c r="AL71" i="8"/>
  <c r="AT71" i="8"/>
  <c r="AP71" i="8"/>
  <c r="AX71" i="8"/>
  <c r="AJ71" i="8"/>
  <c r="AE71" i="8" s="1"/>
  <c r="AQ71" i="8"/>
  <c r="AS71" i="8"/>
  <c r="BA71" i="8"/>
  <c r="BI71" i="8"/>
  <c r="AM71" i="8"/>
  <c r="AO71" i="8"/>
  <c r="BF71" i="8"/>
  <c r="AF71" i="8"/>
  <c r="AK71" i="8"/>
  <c r="AZ71" i="8"/>
  <c r="BC71" i="8"/>
  <c r="AI71" i="8"/>
  <c r="AN71" i="8"/>
  <c r="BB71" i="8"/>
  <c r="BJ71" i="8"/>
  <c r="AR71" i="8"/>
  <c r="BE71" i="8"/>
  <c r="BN71" i="8"/>
  <c r="AY71" i="8"/>
  <c r="AU71" i="8"/>
  <c r="AG71" i="8"/>
  <c r="BG71" i="8"/>
  <c r="BO71" i="8"/>
  <c r="AB71" i="8"/>
  <c r="AW71" i="8"/>
  <c r="BD71" i="8"/>
  <c r="BL71" i="8"/>
  <c r="BH71" i="8"/>
  <c r="BK71" i="8"/>
  <c r="AV71" i="8"/>
  <c r="BM71" i="8"/>
  <c r="AF49" i="8"/>
  <c r="AR49" i="8"/>
  <c r="AZ49" i="8"/>
  <c r="AJ49" i="8"/>
  <c r="AE49" i="8" s="1"/>
  <c r="AN49" i="8"/>
  <c r="AV49" i="8"/>
  <c r="AO49" i="8"/>
  <c r="AQ49" i="8"/>
  <c r="BG49" i="8"/>
  <c r="AH49" i="8"/>
  <c r="AK49" i="8"/>
  <c r="AM49" i="8"/>
  <c r="BD49" i="8"/>
  <c r="BL49" i="8"/>
  <c r="AX49" i="8"/>
  <c r="BI49" i="8"/>
  <c r="AG49" i="8"/>
  <c r="AI49" i="8"/>
  <c r="AL49" i="8"/>
  <c r="BA49" i="8"/>
  <c r="BH49" i="8"/>
  <c r="BC49" i="8"/>
  <c r="AY49" i="8"/>
  <c r="AB49" i="8"/>
  <c r="AU49" i="8"/>
  <c r="BN49" i="8"/>
  <c r="AW49" i="8"/>
  <c r="BE49" i="8"/>
  <c r="BM49" i="8"/>
  <c r="AT49" i="8"/>
  <c r="AS49" i="8"/>
  <c r="BB49" i="8"/>
  <c r="AP49" i="8"/>
  <c r="BJ49" i="8"/>
  <c r="BO49" i="8"/>
  <c r="BF49" i="8"/>
  <c r="BK49" i="8"/>
  <c r="N4" i="8"/>
  <c r="AF65" i="8"/>
  <c r="AR65" i="8"/>
  <c r="AZ65" i="8"/>
  <c r="AJ65" i="8"/>
  <c r="AE65" i="8" s="1"/>
  <c r="AN65" i="8"/>
  <c r="AV65" i="8"/>
  <c r="AP65" i="8"/>
  <c r="BG65" i="8"/>
  <c r="AG65" i="8"/>
  <c r="AI65" i="8"/>
  <c r="AL65" i="8"/>
  <c r="BD65" i="8"/>
  <c r="AW65" i="8"/>
  <c r="AY65" i="8"/>
  <c r="BA65" i="8"/>
  <c r="AH65" i="8"/>
  <c r="AK65" i="8"/>
  <c r="AM65" i="8"/>
  <c r="BH65" i="8"/>
  <c r="AQ65" i="8"/>
  <c r="BC65" i="8"/>
  <c r="BI65" i="8"/>
  <c r="BJ65" i="8"/>
  <c r="BL65" i="8"/>
  <c r="AX65" i="8"/>
  <c r="AB65" i="8"/>
  <c r="AT65" i="8"/>
  <c r="BN65" i="8"/>
  <c r="BE65" i="8"/>
  <c r="BM65" i="8"/>
  <c r="BK65" i="8"/>
  <c r="AO65" i="8"/>
  <c r="AU65" i="8"/>
  <c r="BO65" i="8"/>
  <c r="BF65" i="8"/>
  <c r="AS65" i="8"/>
  <c r="BB65" i="8"/>
  <c r="AG52" i="8"/>
  <c r="AK52" i="8"/>
  <c r="AS52" i="8"/>
  <c r="BA52" i="8"/>
  <c r="AO52" i="8"/>
  <c r="AW52" i="8"/>
  <c r="AY52" i="8"/>
  <c r="BH52" i="8"/>
  <c r="AU52" i="8"/>
  <c r="BE52" i="8"/>
  <c r="AQ52" i="8"/>
  <c r="BB52" i="8"/>
  <c r="AJ52" i="8"/>
  <c r="AE52" i="8" s="1"/>
  <c r="AT52" i="8"/>
  <c r="AV52" i="8"/>
  <c r="BI52" i="8"/>
  <c r="AF52" i="8"/>
  <c r="AZ52" i="8"/>
  <c r="BM52" i="8"/>
  <c r="AB52" i="8"/>
  <c r="AR52" i="8"/>
  <c r="BF52" i="8"/>
  <c r="BK52" i="8"/>
  <c r="AI52" i="8"/>
  <c r="AN52" i="8"/>
  <c r="BC52" i="8"/>
  <c r="BO52" i="8"/>
  <c r="AP52" i="8"/>
  <c r="BL52" i="8"/>
  <c r="BN52" i="8"/>
  <c r="AM52" i="8"/>
  <c r="BG52" i="8"/>
  <c r="AL52" i="8"/>
  <c r="AX52" i="8"/>
  <c r="BD52" i="8"/>
  <c r="BJ52" i="8"/>
  <c r="AH52" i="8"/>
  <c r="N6" i="8" l="1"/>
  <c r="O8" i="8"/>
  <c r="P8" i="8"/>
  <c r="P6" i="8"/>
  <c r="O6" i="8"/>
  <c r="O4" i="8"/>
  <c r="N8" i="8"/>
  <c r="AM39" i="8"/>
  <c r="AM40" i="8"/>
  <c r="I8" i="8"/>
  <c r="J6" i="8"/>
  <c r="I6" i="8"/>
  <c r="I4" i="8"/>
  <c r="J8" i="8"/>
  <c r="H6" i="8"/>
  <c r="H8" i="8"/>
  <c r="BO40" i="8"/>
  <c r="BO39" i="8"/>
  <c r="AK39" i="8"/>
  <c r="AK40" i="8"/>
  <c r="BL39" i="8"/>
  <c r="BL40" i="8"/>
  <c r="AG39" i="8"/>
  <c r="AG40" i="8"/>
  <c r="AF39" i="8"/>
  <c r="AF40" i="8"/>
  <c r="G50" i="8"/>
  <c r="O50" i="8"/>
  <c r="H50" i="8"/>
  <c r="P50" i="8"/>
  <c r="I50" i="8"/>
  <c r="Q50" i="8"/>
  <c r="D50" i="8"/>
  <c r="L50" i="8"/>
  <c r="F50" i="8"/>
  <c r="J50" i="8"/>
  <c r="K50" i="8"/>
  <c r="R50" i="8"/>
  <c r="M50" i="8"/>
  <c r="N50" i="8"/>
  <c r="S50" i="8"/>
  <c r="E50" i="8"/>
  <c r="C50" i="8"/>
  <c r="AW39" i="8"/>
  <c r="AW40" i="8"/>
  <c r="A57" i="8"/>
  <c r="I48" i="8"/>
  <c r="Q48" i="8"/>
  <c r="J48" i="8"/>
  <c r="R48" i="8"/>
  <c r="C48" i="8"/>
  <c r="K48" i="8"/>
  <c r="S48" i="8"/>
  <c r="F48" i="8"/>
  <c r="N48" i="8"/>
  <c r="E48" i="8"/>
  <c r="G48" i="8"/>
  <c r="H48" i="8"/>
  <c r="O48" i="8"/>
  <c r="D48" i="8"/>
  <c r="P48" i="8"/>
  <c r="L48" i="8"/>
  <c r="M48" i="8"/>
  <c r="AQ39" i="8"/>
  <c r="AQ40" i="8"/>
  <c r="AP39" i="8"/>
  <c r="AP40" i="8"/>
  <c r="AN39" i="8"/>
  <c r="AN40" i="8"/>
  <c r="BN39" i="8"/>
  <c r="BN40" i="8"/>
  <c r="BM40" i="8"/>
  <c r="BM39" i="8"/>
  <c r="AO39" i="8"/>
  <c r="AO40" i="8"/>
  <c r="B6" i="8"/>
  <c r="D8" i="8"/>
  <c r="C4" i="8"/>
  <c r="B8" i="8"/>
  <c r="C8" i="8"/>
  <c r="D6" i="8"/>
  <c r="C6" i="8"/>
  <c r="AJ39" i="8"/>
  <c r="AJ40" i="8"/>
  <c r="AE45" i="8"/>
  <c r="AX39" i="8"/>
  <c r="AX40" i="8"/>
  <c r="BH39" i="8"/>
  <c r="BH40" i="8"/>
  <c r="BE40" i="8"/>
  <c r="BE39" i="8"/>
  <c r="BC39" i="8"/>
  <c r="BC40" i="8"/>
  <c r="BJ39" i="8"/>
  <c r="BJ40" i="8"/>
  <c r="AH39" i="8"/>
  <c r="AH40" i="8"/>
  <c r="D49" i="8"/>
  <c r="L49" i="8"/>
  <c r="E49" i="8"/>
  <c r="M49" i="8"/>
  <c r="F49" i="8"/>
  <c r="N49" i="8"/>
  <c r="I49" i="8"/>
  <c r="Q49" i="8"/>
  <c r="O49" i="8"/>
  <c r="P49" i="8"/>
  <c r="R49" i="8"/>
  <c r="H49" i="8"/>
  <c r="C49" i="8"/>
  <c r="G49" i="8"/>
  <c r="J49" i="8"/>
  <c r="K49" i="8"/>
  <c r="S49" i="8"/>
  <c r="BF39" i="8"/>
  <c r="BF40" i="8"/>
  <c r="BB39" i="8"/>
  <c r="BB40" i="8"/>
  <c r="BG39" i="8"/>
  <c r="BG40" i="8"/>
  <c r="AL39" i="8"/>
  <c r="AL40" i="8"/>
  <c r="AZ39" i="8"/>
  <c r="AZ40" i="8"/>
  <c r="M8" i="8"/>
  <c r="K6" i="8"/>
  <c r="L6" i="8"/>
  <c r="K8" i="8"/>
  <c r="L4" i="8"/>
  <c r="L8" i="8"/>
  <c r="M6" i="8"/>
  <c r="BD39" i="8"/>
  <c r="BD40" i="8"/>
  <c r="AV39" i="8"/>
  <c r="AV40" i="8"/>
  <c r="H53" i="8"/>
  <c r="P53" i="8"/>
  <c r="I53" i="8"/>
  <c r="Q53" i="8"/>
  <c r="J53" i="8"/>
  <c r="R53" i="8"/>
  <c r="E53" i="8"/>
  <c r="M53" i="8"/>
  <c r="G53" i="8"/>
  <c r="K53" i="8"/>
  <c r="L53" i="8"/>
  <c r="C53" i="8"/>
  <c r="S53" i="8"/>
  <c r="D53" i="8"/>
  <c r="F53" i="8"/>
  <c r="N53" i="8"/>
  <c r="O53" i="8"/>
  <c r="F6" i="8"/>
  <c r="E8" i="8"/>
  <c r="F8" i="8"/>
  <c r="G8" i="8"/>
  <c r="E6" i="8"/>
  <c r="F4" i="8"/>
  <c r="G6" i="8"/>
  <c r="BK40" i="8"/>
  <c r="BK39" i="8"/>
  <c r="AS39" i="8"/>
  <c r="AS40" i="8"/>
  <c r="BA39" i="8"/>
  <c r="BA40" i="8"/>
  <c r="AT39" i="8"/>
  <c r="AT40" i="8"/>
  <c r="J51" i="8"/>
  <c r="R51" i="8"/>
  <c r="C51" i="8"/>
  <c r="K51" i="8"/>
  <c r="S51" i="8"/>
  <c r="D51" i="8"/>
  <c r="L51" i="8"/>
  <c r="G51" i="8"/>
  <c r="O51" i="8"/>
  <c r="Q51" i="8"/>
  <c r="E51" i="8"/>
  <c r="F51" i="8"/>
  <c r="M51" i="8"/>
  <c r="P51" i="8"/>
  <c r="H51" i="8"/>
  <c r="I51" i="8"/>
  <c r="N51" i="8"/>
  <c r="AC52" i="8"/>
  <c r="E9" i="8"/>
  <c r="B9" i="8"/>
  <c r="B54" i="8"/>
  <c r="AY39" i="8"/>
  <c r="AY40" i="8"/>
  <c r="BI39" i="8"/>
  <c r="BI40" i="8"/>
  <c r="AU40" i="8"/>
  <c r="AU39" i="8"/>
  <c r="AI39" i="8"/>
  <c r="AI40" i="8"/>
  <c r="AR39" i="8"/>
  <c r="AR40" i="8"/>
  <c r="BO41" i="8" l="1"/>
  <c r="BO43" i="8" s="1"/>
  <c r="AU41" i="8"/>
  <c r="AU43" i="8" s="1"/>
  <c r="AO41" i="8"/>
  <c r="AO43" i="8" s="1"/>
  <c r="AP41" i="8"/>
  <c r="AP43" i="8" s="1"/>
  <c r="AG41" i="8"/>
  <c r="AG43" i="8" s="1"/>
  <c r="AI41" i="8"/>
  <c r="AI43" i="8" s="1"/>
  <c r="BG41" i="8"/>
  <c r="BG43" i="8" s="1"/>
  <c r="BA41" i="8"/>
  <c r="BA43" i="8" s="1"/>
  <c r="BD41" i="8"/>
  <c r="BD43" i="8" s="1"/>
  <c r="BK41" i="8"/>
  <c r="BK43" i="8" s="1"/>
  <c r="BM41" i="8"/>
  <c r="BM43" i="8" s="1"/>
  <c r="C13" i="8"/>
  <c r="C11" i="8"/>
  <c r="B13" i="8"/>
  <c r="D13" i="8"/>
  <c r="C9" i="8"/>
  <c r="B11" i="8"/>
  <c r="D11" i="8"/>
  <c r="AV41" i="8"/>
  <c r="AV43" i="8" s="1"/>
  <c r="AN41" i="8"/>
  <c r="AN43" i="8" s="1"/>
  <c r="BB41" i="8"/>
  <c r="BB43" i="8" s="1"/>
  <c r="AH41" i="8"/>
  <c r="AH43" i="8" s="1"/>
  <c r="BH41" i="8"/>
  <c r="BH43" i="8" s="1"/>
  <c r="AW41" i="8"/>
  <c r="AW43" i="8" s="1"/>
  <c r="BL41" i="8"/>
  <c r="BL43" i="8" s="1"/>
  <c r="AZ41" i="8"/>
  <c r="AZ43" i="8" s="1"/>
  <c r="BF41" i="8"/>
  <c r="BF43" i="8" s="1"/>
  <c r="BJ41" i="8"/>
  <c r="BJ43" i="8" s="1"/>
  <c r="BN41" i="8"/>
  <c r="BN43" i="8" s="1"/>
  <c r="AS41" i="8"/>
  <c r="AS43" i="8" s="1"/>
  <c r="AE40" i="8"/>
  <c r="AE39" i="8"/>
  <c r="AQ41" i="8"/>
  <c r="AQ43" i="8" s="1"/>
  <c r="G11" i="8"/>
  <c r="G13" i="8"/>
  <c r="E11" i="8"/>
  <c r="F9" i="8"/>
  <c r="F11" i="8"/>
  <c r="F13" i="8"/>
  <c r="E13" i="8"/>
  <c r="AY41" i="8"/>
  <c r="AY43" i="8" s="1"/>
  <c r="C54" i="8"/>
  <c r="K54" i="8"/>
  <c r="S54" i="8"/>
  <c r="D54" i="8"/>
  <c r="L54" i="8"/>
  <c r="E54" i="8"/>
  <c r="M54" i="8"/>
  <c r="H54" i="8"/>
  <c r="P54" i="8"/>
  <c r="R54" i="8"/>
  <c r="F54" i="8"/>
  <c r="G54" i="8"/>
  <c r="N54" i="8"/>
  <c r="O54" i="8"/>
  <c r="Q54" i="8"/>
  <c r="I54" i="8"/>
  <c r="J54" i="8"/>
  <c r="AX41" i="8"/>
  <c r="AX43" i="8" s="1"/>
  <c r="AL41" i="8"/>
  <c r="AL43" i="8" s="1"/>
  <c r="BC41" i="8"/>
  <c r="BC43" i="8" s="1"/>
  <c r="AF41" i="8"/>
  <c r="AF43" i="8" s="1"/>
  <c r="AR41" i="8"/>
  <c r="AR43" i="8" s="1"/>
  <c r="AT41" i="8"/>
  <c r="AT43" i="8" s="1"/>
  <c r="AK41" i="8"/>
  <c r="AK43" i="8" s="1"/>
  <c r="AC53" i="8"/>
  <c r="H9" i="8"/>
  <c r="B55" i="8"/>
  <c r="BI41" i="8"/>
  <c r="BI43" i="8" s="1"/>
  <c r="BE41" i="8"/>
  <c r="BE43" i="8" s="1"/>
  <c r="AJ41" i="8"/>
  <c r="AJ43" i="8" s="1"/>
  <c r="A58" i="8"/>
  <c r="AM41" i="8"/>
  <c r="AM43" i="8" s="1"/>
  <c r="Z41" i="8" l="1"/>
  <c r="Y57" i="8" s="1"/>
  <c r="A59" i="8"/>
  <c r="H11" i="8"/>
  <c r="H13" i="8"/>
  <c r="I13" i="8"/>
  <c r="J13" i="8"/>
  <c r="I9" i="8"/>
  <c r="J11" i="8"/>
  <c r="I11" i="8"/>
  <c r="F55" i="8"/>
  <c r="N55" i="8"/>
  <c r="G55" i="8"/>
  <c r="O55" i="8"/>
  <c r="H55" i="8"/>
  <c r="P55" i="8"/>
  <c r="C55" i="8"/>
  <c r="K55" i="8"/>
  <c r="S55" i="8"/>
  <c r="M55" i="8"/>
  <c r="Q55" i="8"/>
  <c r="R55" i="8"/>
  <c r="I55" i="8"/>
  <c r="D55" i="8"/>
  <c r="L55" i="8"/>
  <c r="E55" i="8"/>
  <c r="J55" i="8"/>
  <c r="AE41" i="8"/>
  <c r="AE43" i="8" s="1"/>
  <c r="AC54" i="8"/>
  <c r="B56" i="8"/>
  <c r="Y56" i="8" l="1"/>
  <c r="Y63" i="8"/>
  <c r="Y51" i="8"/>
  <c r="Y54" i="8"/>
  <c r="Y59" i="8"/>
  <c r="Y53" i="8"/>
  <c r="Y47" i="8"/>
  <c r="Y62" i="8"/>
  <c r="Z42" i="8"/>
  <c r="Y58" i="8"/>
  <c r="Y52" i="8"/>
  <c r="Y50" i="8"/>
  <c r="Y45" i="8"/>
  <c r="Y61" i="8"/>
  <c r="Y49" i="8"/>
  <c r="Y55" i="8"/>
  <c r="Y46" i="8"/>
  <c r="Y48" i="8"/>
  <c r="Y60" i="8"/>
  <c r="K9" i="8"/>
  <c r="I56" i="8"/>
  <c r="Q56" i="8"/>
  <c r="J56" i="8"/>
  <c r="R56" i="8"/>
  <c r="C56" i="8"/>
  <c r="K56" i="8"/>
  <c r="S56" i="8"/>
  <c r="F56" i="8"/>
  <c r="N56" i="8"/>
  <c r="H56" i="8"/>
  <c r="L56" i="8"/>
  <c r="M56" i="8"/>
  <c r="D56" i="8"/>
  <c r="E56" i="8"/>
  <c r="G56" i="8"/>
  <c r="O56" i="8"/>
  <c r="P56" i="8"/>
  <c r="A60" i="8"/>
  <c r="AC55" i="8"/>
  <c r="B57" i="8"/>
  <c r="Y64" i="8" l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  <c r="K13" i="8"/>
  <c r="K11" i="8"/>
  <c r="L13" i="8"/>
  <c r="M13" i="8"/>
  <c r="L11" i="8"/>
  <c r="M11" i="8"/>
  <c r="L9" i="8"/>
  <c r="D57" i="8"/>
  <c r="L57" i="8"/>
  <c r="E57" i="8"/>
  <c r="M57" i="8"/>
  <c r="F57" i="8"/>
  <c r="N57" i="8"/>
  <c r="I57" i="8"/>
  <c r="Q57" i="8"/>
  <c r="C57" i="8"/>
  <c r="S57" i="8"/>
  <c r="G57" i="8"/>
  <c r="H57" i="8"/>
  <c r="O57" i="8"/>
  <c r="P57" i="8"/>
  <c r="R57" i="8"/>
  <c r="J57" i="8"/>
  <c r="K57" i="8"/>
  <c r="AC56" i="8"/>
  <c r="Q9" i="8"/>
  <c r="B58" i="8"/>
  <c r="A61" i="8"/>
  <c r="B59" i="8"/>
  <c r="A62" i="8" l="1"/>
  <c r="S13" i="8"/>
  <c r="S11" i="8"/>
  <c r="Q11" i="8"/>
  <c r="R11" i="8"/>
  <c r="R9" i="8"/>
  <c r="R13" i="8"/>
  <c r="Q13" i="8"/>
  <c r="AC57" i="8"/>
  <c r="J59" i="8"/>
  <c r="R59" i="8"/>
  <c r="C59" i="8"/>
  <c r="K59" i="8"/>
  <c r="S59" i="8"/>
  <c r="D59" i="8"/>
  <c r="L59" i="8"/>
  <c r="G59" i="8"/>
  <c r="O59" i="8"/>
  <c r="I59" i="8"/>
  <c r="M59" i="8"/>
  <c r="N59" i="8"/>
  <c r="E59" i="8"/>
  <c r="F59" i="8"/>
  <c r="H59" i="8"/>
  <c r="P59" i="8"/>
  <c r="Q59" i="8"/>
  <c r="G58" i="8"/>
  <c r="O58" i="8"/>
  <c r="H58" i="8"/>
  <c r="P58" i="8"/>
  <c r="I58" i="8"/>
  <c r="Q58" i="8"/>
  <c r="D58" i="8"/>
  <c r="L58" i="8"/>
  <c r="N58" i="8"/>
  <c r="R58" i="8"/>
  <c r="C58" i="8"/>
  <c r="S58" i="8"/>
  <c r="J58" i="8"/>
  <c r="E58" i="8"/>
  <c r="M58" i="8"/>
  <c r="K58" i="8"/>
  <c r="F58" i="8"/>
  <c r="AC58" i="8" l="1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B60" i="8"/>
  <c r="A63" i="8"/>
  <c r="B62" i="8"/>
  <c r="B61" i="8"/>
  <c r="C62" i="8" l="1"/>
  <c r="K62" i="8"/>
  <c r="S62" i="8"/>
  <c r="D62" i="8"/>
  <c r="L62" i="8"/>
  <c r="E62" i="8"/>
  <c r="M62" i="8"/>
  <c r="H62" i="8"/>
  <c r="P62" i="8"/>
  <c r="J62" i="8"/>
  <c r="N62" i="8"/>
  <c r="O62" i="8"/>
  <c r="F62" i="8"/>
  <c r="G62" i="8"/>
  <c r="I62" i="8"/>
  <c r="Q62" i="8"/>
  <c r="R62" i="8"/>
  <c r="H61" i="8"/>
  <c r="P61" i="8"/>
  <c r="I61" i="8"/>
  <c r="Q61" i="8"/>
  <c r="J61" i="8"/>
  <c r="R61" i="8"/>
  <c r="E61" i="8"/>
  <c r="M61" i="8"/>
  <c r="O61" i="8"/>
  <c r="C61" i="8"/>
  <c r="S61" i="8"/>
  <c r="D61" i="8"/>
  <c r="K61" i="8"/>
  <c r="F61" i="8"/>
  <c r="N61" i="8"/>
  <c r="L61" i="8"/>
  <c r="G61" i="8"/>
  <c r="A64" i="8"/>
  <c r="B63" i="8"/>
  <c r="E60" i="8"/>
  <c r="M60" i="8"/>
  <c r="F60" i="8"/>
  <c r="N60" i="8"/>
  <c r="G60" i="8"/>
  <c r="O60" i="8"/>
  <c r="J60" i="8"/>
  <c r="R60" i="8"/>
  <c r="D60" i="8"/>
  <c r="H60" i="8"/>
  <c r="I60" i="8"/>
  <c r="P60" i="8"/>
  <c r="Q60" i="8"/>
  <c r="S60" i="8"/>
  <c r="C60" i="8"/>
  <c r="K60" i="8"/>
  <c r="L60" i="8"/>
  <c r="K24" i="8"/>
  <c r="B111" i="8"/>
  <c r="B240" i="8"/>
  <c r="E14" i="8"/>
  <c r="B399" i="8"/>
  <c r="B217" i="8"/>
  <c r="B413" i="8"/>
  <c r="B112" i="8"/>
  <c r="B370" i="8"/>
  <c r="B273" i="8"/>
  <c r="B312" i="8"/>
  <c r="K14" i="8"/>
  <c r="B434" i="8"/>
  <c r="Q19" i="8"/>
  <c r="B388" i="8"/>
  <c r="B383" i="8"/>
  <c r="B540" i="8"/>
  <c r="B178" i="8"/>
  <c r="B366" i="8"/>
  <c r="B490" i="8"/>
  <c r="B255" i="8"/>
  <c r="B191" i="8"/>
  <c r="B411" i="8"/>
  <c r="B225" i="8"/>
  <c r="B458" i="8"/>
  <c r="B158" i="8"/>
  <c r="B180" i="8"/>
  <c r="B375" i="8"/>
  <c r="B419" i="8"/>
  <c r="B308" i="8"/>
  <c r="B390" i="8"/>
  <c r="B104" i="8"/>
  <c r="B346" i="8"/>
  <c r="B283" i="8"/>
  <c r="B499" i="8"/>
  <c r="B145" i="8"/>
  <c r="B417" i="8"/>
  <c r="B423" i="8"/>
  <c r="B140" i="8"/>
  <c r="B523" i="8"/>
  <c r="B349" i="8"/>
  <c r="B409" i="8"/>
  <c r="B94" i="8"/>
  <c r="B464" i="8"/>
  <c r="B522" i="8"/>
  <c r="B213" i="8"/>
  <c r="H19" i="8"/>
  <c r="B162" i="8"/>
  <c r="B478" i="8"/>
  <c r="B118" i="8"/>
  <c r="B103" i="8"/>
  <c r="B113" i="8"/>
  <c r="B290" i="8"/>
  <c r="B379" i="8"/>
  <c r="B245" i="8"/>
  <c r="B538" i="8"/>
  <c r="B149" i="8"/>
  <c r="B122" i="8"/>
  <c r="B367" i="8"/>
  <c r="B421" i="8"/>
  <c r="B14" i="8"/>
  <c r="B484" i="8"/>
  <c r="B489" i="8"/>
  <c r="B188" i="8"/>
  <c r="B164" i="8"/>
  <c r="B133" i="8"/>
  <c r="B472" i="8"/>
  <c r="B422" i="8"/>
  <c r="B279" i="8"/>
  <c r="B456" i="8"/>
  <c r="B437" i="8"/>
  <c r="B127" i="8"/>
  <c r="B376" i="8"/>
  <c r="B163" i="8"/>
  <c r="B29" i="8"/>
  <c r="B271" i="8"/>
  <c r="B256" i="8"/>
  <c r="B268" i="8"/>
  <c r="B141" i="8"/>
  <c r="B405" i="8"/>
  <c r="B142" i="8"/>
  <c r="B475" i="8"/>
  <c r="B333" i="8"/>
  <c r="B203" i="8"/>
  <c r="B408" i="8"/>
  <c r="B534" i="8"/>
  <c r="B361" i="8"/>
  <c r="B98" i="8"/>
  <c r="B369" i="8"/>
  <c r="B302" i="8"/>
  <c r="B518" i="8"/>
  <c r="B415" i="8"/>
  <c r="B391" i="8"/>
  <c r="B196" i="8"/>
  <c r="B147" i="8"/>
  <c r="B102" i="8"/>
  <c r="B453" i="8"/>
  <c r="B132" i="8"/>
  <c r="B460" i="8"/>
  <c r="B530" i="8"/>
  <c r="B109" i="8"/>
  <c r="B385" i="8"/>
  <c r="B248" i="8"/>
  <c r="B136" i="8"/>
  <c r="B416" i="8"/>
  <c r="B24" i="8"/>
  <c r="B352" i="8"/>
  <c r="B347" i="8"/>
  <c r="B469" i="8"/>
  <c r="Q24" i="8"/>
  <c r="B135" i="8"/>
  <c r="B265" i="8"/>
  <c r="B285" i="8"/>
  <c r="K29" i="8"/>
  <c r="B454" i="8"/>
  <c r="B412" i="8"/>
  <c r="B340" i="8"/>
  <c r="B137" i="8"/>
  <c r="B424" i="8"/>
  <c r="B219" i="8"/>
  <c r="B467" i="8"/>
  <c r="B171" i="8"/>
  <c r="B231" i="8"/>
  <c r="B450" i="8"/>
  <c r="B502" i="8"/>
  <c r="B176" i="8"/>
  <c r="B358" i="8"/>
  <c r="B441" i="8"/>
  <c r="B447" i="8"/>
  <c r="B457" i="8"/>
  <c r="B258" i="8"/>
  <c r="B239" i="8"/>
  <c r="Q29" i="8"/>
  <c r="B407" i="8"/>
  <c r="B101" i="8"/>
  <c r="B532" i="8"/>
  <c r="B546" i="8"/>
  <c r="B524" i="8"/>
  <c r="B483" i="8"/>
  <c r="B493" i="8"/>
  <c r="B224" i="8"/>
  <c r="B311" i="8"/>
  <c r="B97" i="8"/>
  <c r="B471" i="8"/>
  <c r="B521" i="8"/>
  <c r="B288" i="8"/>
  <c r="B527" i="8"/>
  <c r="B304" i="8"/>
  <c r="B500" i="8"/>
  <c r="B119" i="8"/>
  <c r="B350" i="8"/>
  <c r="B354" i="8"/>
  <c r="B272" i="8"/>
  <c r="B301" i="8"/>
  <c r="B305" i="8"/>
  <c r="B91" i="8"/>
  <c r="B165" i="8"/>
  <c r="B309" i="8"/>
  <c r="N19" i="8"/>
  <c r="N24" i="8"/>
  <c r="B237" i="8"/>
  <c r="B146" i="8"/>
  <c r="B491" i="8"/>
  <c r="B387" i="8"/>
  <c r="B173" i="8"/>
  <c r="B298" i="8"/>
  <c r="B262" i="8"/>
  <c r="B426" i="8"/>
  <c r="B519" i="8"/>
  <c r="B461" i="8"/>
  <c r="B511" i="8"/>
  <c r="B126" i="8"/>
  <c r="B123" i="8"/>
  <c r="B296" i="8"/>
  <c r="B230" i="8"/>
  <c r="B359" i="8"/>
  <c r="B404" i="8"/>
  <c r="B378" i="8"/>
  <c r="B433" i="8"/>
  <c r="B148" i="8"/>
  <c r="B363" i="8"/>
  <c r="B517" i="8"/>
  <c r="B278" i="8"/>
  <c r="B252" i="8"/>
  <c r="B134" i="8"/>
  <c r="B293" i="8"/>
  <c r="B392" i="8"/>
  <c r="B481" i="8"/>
  <c r="B95" i="8"/>
  <c r="E19" i="8"/>
  <c r="B143" i="8"/>
  <c r="B507" i="8"/>
  <c r="B198" i="8"/>
  <c r="B270" i="8"/>
  <c r="B439" i="8"/>
  <c r="B535" i="8"/>
  <c r="B431" i="8"/>
  <c r="B545" i="8"/>
  <c r="B244" i="8"/>
  <c r="B183" i="8"/>
  <c r="B495" i="8"/>
  <c r="B204" i="8"/>
  <c r="B144" i="8"/>
  <c r="B251" i="8"/>
  <c r="B193" i="8"/>
  <c r="H24" i="8"/>
  <c r="B442" i="8"/>
  <c r="B294" i="8"/>
  <c r="B396" i="8"/>
  <c r="B238" i="8"/>
  <c r="B177" i="8"/>
  <c r="B220" i="8"/>
  <c r="B209" i="8"/>
  <c r="B154" i="8"/>
  <c r="B374" i="8"/>
  <c r="B155" i="8"/>
  <c r="B222" i="8"/>
  <c r="B90" i="8"/>
  <c r="B131" i="8"/>
  <c r="B552" i="8"/>
  <c r="B200" i="8"/>
  <c r="B428" i="8"/>
  <c r="B195" i="8"/>
  <c r="B99" i="8"/>
  <c r="B276" i="8"/>
  <c r="B418" i="8"/>
  <c r="B105" i="8"/>
  <c r="B525" i="8"/>
  <c r="B438" i="8"/>
  <c r="B107" i="8"/>
  <c r="B371" i="8"/>
  <c r="B114" i="8"/>
  <c r="B528" i="8"/>
  <c r="B551" i="8"/>
  <c r="B299" i="8"/>
  <c r="B89" i="8"/>
  <c r="B480" i="8"/>
  <c r="B93" i="8"/>
  <c r="B206" i="8"/>
  <c r="B254" i="8"/>
  <c r="B87" i="8"/>
  <c r="B398" i="8"/>
  <c r="B549" i="8"/>
  <c r="E29" i="8"/>
  <c r="B125" i="8"/>
  <c r="B201" i="8"/>
  <c r="K19" i="8"/>
  <c r="B295" i="8"/>
  <c r="H14" i="8"/>
  <c r="B487" i="8"/>
  <c r="B537" i="8"/>
  <c r="B345" i="8"/>
  <c r="E24" i="8"/>
  <c r="B234" i="8"/>
  <c r="B292" i="8"/>
  <c r="B501" i="8"/>
  <c r="B512" i="8"/>
  <c r="B542" i="8"/>
  <c r="N9" i="8"/>
  <c r="B432" i="8"/>
  <c r="B482" i="8"/>
  <c r="B341" i="8"/>
  <c r="B88" i="8"/>
  <c r="B92" i="8"/>
  <c r="B216" i="8"/>
  <c r="B322" i="8"/>
  <c r="B310" i="8"/>
  <c r="B218" i="8"/>
  <c r="B172" i="8"/>
  <c r="B360" i="8"/>
  <c r="B320" i="8"/>
  <c r="B548" i="8"/>
  <c r="B323" i="8"/>
  <c r="B436" i="8"/>
  <c r="B474" i="8"/>
  <c r="B362" i="8"/>
  <c r="B445" i="8"/>
  <c r="B199" i="8"/>
  <c r="B274" i="8"/>
  <c r="B400" i="8"/>
  <c r="B377" i="8"/>
  <c r="B232" i="8"/>
  <c r="B529" i="8"/>
  <c r="B152" i="8"/>
  <c r="B448" i="8"/>
  <c r="B536" i="8"/>
  <c r="B440" i="8"/>
  <c r="B151" i="8"/>
  <c r="B364" i="8"/>
  <c r="B429" i="8"/>
  <c r="B116" i="8"/>
  <c r="Q14" i="8"/>
  <c r="B210" i="8"/>
  <c r="B167" i="8"/>
  <c r="B473" i="8"/>
  <c r="B187" i="8"/>
  <c r="B300" i="8"/>
  <c r="B221" i="8"/>
  <c r="B353" i="8"/>
  <c r="B321" i="8"/>
  <c r="B397" i="8"/>
  <c r="B85" i="8"/>
  <c r="B115" i="8"/>
  <c r="B150" i="8"/>
  <c r="B508" i="8"/>
  <c r="B550" i="8"/>
  <c r="B330" i="8"/>
  <c r="B214" i="8"/>
  <c r="B406" i="8"/>
  <c r="B515" i="8"/>
  <c r="B257" i="8"/>
  <c r="B226" i="8"/>
  <c r="B498" i="8"/>
  <c r="B504" i="8"/>
  <c r="B242" i="8"/>
  <c r="B339" i="8"/>
  <c r="B547" i="8"/>
  <c r="B403" i="8"/>
  <c r="B462" i="8"/>
  <c r="B205" i="8"/>
  <c r="B446" i="8"/>
  <c r="B516" i="8"/>
  <c r="B161" i="8"/>
  <c r="B393" i="8"/>
  <c r="B331" i="8"/>
  <c r="B356" i="8"/>
  <c r="B236" i="8"/>
  <c r="B355" i="8"/>
  <c r="B284" i="8"/>
  <c r="B314" i="8"/>
  <c r="B372" i="8"/>
  <c r="B179" i="8"/>
  <c r="B444" i="8"/>
  <c r="B449" i="8"/>
  <c r="B96" i="8"/>
  <c r="B246" i="8"/>
  <c r="B313" i="8"/>
  <c r="B425" i="8"/>
  <c r="B324" i="8"/>
  <c r="B207" i="8"/>
  <c r="B266" i="8"/>
  <c r="B175" i="8"/>
  <c r="B186" i="8"/>
  <c r="B402" i="8"/>
  <c r="B328" i="8"/>
  <c r="B303" i="8"/>
  <c r="B168" i="8"/>
  <c r="B510" i="8"/>
  <c r="B139" i="8"/>
  <c r="B435" i="8"/>
  <c r="B307" i="8"/>
  <c r="B496" i="8"/>
  <c r="B401" i="8"/>
  <c r="B465" i="8"/>
  <c r="B468" i="8"/>
  <c r="N29" i="8"/>
  <c r="B289" i="8"/>
  <c r="B430" i="8"/>
  <c r="B192" i="8"/>
  <c r="B332" i="8"/>
  <c r="B488" i="8"/>
  <c r="B520" i="8"/>
  <c r="B543" i="8"/>
  <c r="B174" i="8"/>
  <c r="B368" i="8"/>
  <c r="B281" i="8"/>
  <c r="B315" i="8"/>
  <c r="B121" i="8"/>
  <c r="B539" i="8"/>
  <c r="B129" i="8"/>
  <c r="B160" i="8"/>
  <c r="B182" i="8"/>
  <c r="B427" i="8"/>
  <c r="B215" i="8"/>
  <c r="B526" i="8"/>
  <c r="B84" i="8"/>
  <c r="B506" i="8"/>
  <c r="B227" i="8"/>
  <c r="B389" i="8"/>
  <c r="B316" i="8"/>
  <c r="B335" i="8"/>
  <c r="B153" i="8"/>
  <c r="B100" i="8"/>
  <c r="B197" i="8"/>
  <c r="B451" i="8"/>
  <c r="B513" i="8"/>
  <c r="B106" i="8"/>
  <c r="B223" i="8"/>
  <c r="B280" i="8"/>
  <c r="B130" i="8"/>
  <c r="B452" i="8"/>
  <c r="B211" i="8"/>
  <c r="B128" i="8"/>
  <c r="B503" i="8"/>
  <c r="B414" i="8"/>
  <c r="B169" i="8"/>
  <c r="B275" i="8"/>
  <c r="B348" i="8"/>
  <c r="B492" i="8"/>
  <c r="B184" i="8"/>
  <c r="B326" i="8"/>
  <c r="B138" i="8"/>
  <c r="B170" i="8"/>
  <c r="B544" i="8"/>
  <c r="B477" i="8"/>
  <c r="B86" i="8"/>
  <c r="B541" i="8"/>
  <c r="B394" i="8"/>
  <c r="B259" i="8"/>
  <c r="B382" i="8"/>
  <c r="B277" i="8"/>
  <c r="B338" i="8"/>
  <c r="B327" i="8"/>
  <c r="B229" i="8"/>
  <c r="B365" i="8"/>
  <c r="B247" i="8"/>
  <c r="B157" i="8"/>
  <c r="B291" i="8"/>
  <c r="B202" i="8"/>
  <c r="B269" i="8"/>
  <c r="B337" i="8"/>
  <c r="B185" i="8"/>
  <c r="B476" i="8"/>
  <c r="B466" i="8"/>
  <c r="B336" i="8"/>
  <c r="B241" i="8"/>
  <c r="B260" i="8"/>
  <c r="B117" i="8"/>
  <c r="B235" i="8"/>
  <c r="B306" i="8"/>
  <c r="B249" i="8"/>
  <c r="B190" i="8"/>
  <c r="B381" i="8"/>
  <c r="B194" i="8"/>
  <c r="B228" i="8"/>
  <c r="B250" i="8"/>
  <c r="B212" i="8"/>
  <c r="B342" i="8"/>
  <c r="H29" i="8"/>
  <c r="B386" i="8"/>
  <c r="B124" i="8"/>
  <c r="B189" i="8"/>
  <c r="B166" i="8"/>
  <c r="B282" i="8"/>
  <c r="B395" i="8"/>
  <c r="B470" i="8"/>
  <c r="B357" i="8"/>
  <c r="B263" i="8"/>
  <c r="B380" i="8"/>
  <c r="B253" i="8"/>
  <c r="B297" i="8"/>
  <c r="B261" i="8"/>
  <c r="B443" i="8"/>
  <c r="B533" i="8"/>
  <c r="B343" i="8"/>
  <c r="B181" i="8"/>
  <c r="N14" i="8"/>
  <c r="B479" i="8"/>
  <c r="B159" i="8"/>
  <c r="B108" i="8"/>
  <c r="B329" i="8"/>
  <c r="B463" i="8"/>
  <c r="B344" i="8"/>
  <c r="B485" i="8"/>
  <c r="B19" i="8"/>
  <c r="B286" i="8"/>
  <c r="B264" i="8"/>
  <c r="B110" i="8"/>
  <c r="B459" i="8"/>
  <c r="B486" i="8"/>
  <c r="B494" i="8"/>
  <c r="B317" i="8"/>
  <c r="B384" i="8"/>
  <c r="B531" i="8"/>
  <c r="B208" i="8"/>
  <c r="B509" i="8"/>
  <c r="B505" i="8"/>
  <c r="B325" i="8"/>
  <c r="B514" i="8"/>
  <c r="B334" i="8"/>
  <c r="B267" i="8"/>
  <c r="B455" i="8"/>
  <c r="B497" i="8"/>
  <c r="B420" i="8"/>
  <c r="B243" i="8"/>
  <c r="B373" i="8"/>
  <c r="B287" i="8"/>
  <c r="B120" i="8"/>
  <c r="B319" i="8"/>
  <c r="B318" i="8"/>
  <c r="B351" i="8"/>
  <c r="B410" i="8"/>
  <c r="B233" i="8"/>
  <c r="B156" i="8"/>
  <c r="H497" i="8" l="1"/>
  <c r="P497" i="8"/>
  <c r="K497" i="8"/>
  <c r="I497" i="8"/>
  <c r="Q497" i="8"/>
  <c r="S497" i="8"/>
  <c r="J497" i="8"/>
  <c r="R497" i="8"/>
  <c r="C497" i="8"/>
  <c r="E497" i="8"/>
  <c r="M497" i="8"/>
  <c r="O497" i="8"/>
  <c r="G497" i="8"/>
  <c r="L497" i="8"/>
  <c r="D497" i="8"/>
  <c r="F497" i="8"/>
  <c r="N497" i="8"/>
  <c r="C297" i="8"/>
  <c r="K297" i="8"/>
  <c r="S297" i="8"/>
  <c r="D297" i="8"/>
  <c r="L297" i="8"/>
  <c r="E297" i="8"/>
  <c r="M297" i="8"/>
  <c r="H297" i="8"/>
  <c r="P297" i="8"/>
  <c r="G297" i="8"/>
  <c r="I297" i="8"/>
  <c r="J297" i="8"/>
  <c r="Q297" i="8"/>
  <c r="F297" i="8"/>
  <c r="O297" i="8"/>
  <c r="N297" i="8"/>
  <c r="R297" i="8"/>
  <c r="I202" i="8"/>
  <c r="Q202" i="8"/>
  <c r="J202" i="8"/>
  <c r="R202" i="8"/>
  <c r="C202" i="8"/>
  <c r="K202" i="8"/>
  <c r="S202" i="8"/>
  <c r="F202" i="8"/>
  <c r="N202" i="8"/>
  <c r="M202" i="8"/>
  <c r="O202" i="8"/>
  <c r="P202" i="8"/>
  <c r="G202" i="8"/>
  <c r="E202" i="8"/>
  <c r="H202" i="8"/>
  <c r="L202" i="8"/>
  <c r="D202" i="8"/>
  <c r="G106" i="8"/>
  <c r="O106" i="8"/>
  <c r="H106" i="8"/>
  <c r="P106" i="8"/>
  <c r="I106" i="8"/>
  <c r="Q106" i="8"/>
  <c r="D106" i="8"/>
  <c r="L106" i="8"/>
  <c r="M106" i="8"/>
  <c r="N106" i="8"/>
  <c r="R106" i="8"/>
  <c r="F106" i="8"/>
  <c r="E106" i="8"/>
  <c r="J106" i="8"/>
  <c r="K106" i="8"/>
  <c r="C106" i="8"/>
  <c r="S106" i="8"/>
  <c r="J468" i="8"/>
  <c r="R468" i="8"/>
  <c r="E468" i="8"/>
  <c r="C468" i="8"/>
  <c r="K468" i="8"/>
  <c r="S468" i="8"/>
  <c r="D468" i="8"/>
  <c r="L468" i="8"/>
  <c r="M468" i="8"/>
  <c r="G468" i="8"/>
  <c r="O468" i="8"/>
  <c r="H468" i="8"/>
  <c r="P468" i="8"/>
  <c r="I468" i="8"/>
  <c r="N468" i="8"/>
  <c r="F468" i="8"/>
  <c r="Q468" i="8"/>
  <c r="I161" i="8"/>
  <c r="Q161" i="8"/>
  <c r="J161" i="8"/>
  <c r="R161" i="8"/>
  <c r="C161" i="8"/>
  <c r="K161" i="8"/>
  <c r="S161" i="8"/>
  <c r="F161" i="8"/>
  <c r="N161" i="8"/>
  <c r="O161" i="8"/>
  <c r="P161" i="8"/>
  <c r="D161" i="8"/>
  <c r="H161" i="8"/>
  <c r="G161" i="8"/>
  <c r="L161" i="8"/>
  <c r="M161" i="8"/>
  <c r="E161" i="8"/>
  <c r="C116" i="8"/>
  <c r="K116" i="8"/>
  <c r="S116" i="8"/>
  <c r="D116" i="8"/>
  <c r="L116" i="8"/>
  <c r="E116" i="8"/>
  <c r="M116" i="8"/>
  <c r="H116" i="8"/>
  <c r="P116" i="8"/>
  <c r="I116" i="8"/>
  <c r="J116" i="8"/>
  <c r="N116" i="8"/>
  <c r="R116" i="8"/>
  <c r="Q116" i="8"/>
  <c r="F116" i="8"/>
  <c r="G116" i="8"/>
  <c r="O116" i="8"/>
  <c r="I310" i="8"/>
  <c r="Q310" i="8"/>
  <c r="J310" i="8"/>
  <c r="R310" i="8"/>
  <c r="C310" i="8"/>
  <c r="K310" i="8"/>
  <c r="S310" i="8"/>
  <c r="F310" i="8"/>
  <c r="N310" i="8"/>
  <c r="M310" i="8"/>
  <c r="O310" i="8"/>
  <c r="P310" i="8"/>
  <c r="G310" i="8"/>
  <c r="E310" i="8"/>
  <c r="D310" i="8"/>
  <c r="H310" i="8"/>
  <c r="L310" i="8"/>
  <c r="I105" i="8"/>
  <c r="Q105" i="8"/>
  <c r="J105" i="8"/>
  <c r="R105" i="8"/>
  <c r="C105" i="8"/>
  <c r="K105" i="8"/>
  <c r="S105" i="8"/>
  <c r="F105" i="8"/>
  <c r="N105" i="8"/>
  <c r="O105" i="8"/>
  <c r="P105" i="8"/>
  <c r="D105" i="8"/>
  <c r="H105" i="8"/>
  <c r="L105" i="8"/>
  <c r="G105" i="8"/>
  <c r="M105" i="8"/>
  <c r="E105" i="8"/>
  <c r="D439" i="8"/>
  <c r="L439" i="8"/>
  <c r="G439" i="8"/>
  <c r="E439" i="8"/>
  <c r="M439" i="8"/>
  <c r="O439" i="8"/>
  <c r="F439" i="8"/>
  <c r="N439" i="8"/>
  <c r="I439" i="8"/>
  <c r="Q439" i="8"/>
  <c r="R439" i="8"/>
  <c r="S439" i="8"/>
  <c r="C439" i="8"/>
  <c r="J439" i="8"/>
  <c r="K439" i="8"/>
  <c r="H439" i="8"/>
  <c r="P439" i="8"/>
  <c r="C305" i="8"/>
  <c r="K305" i="8"/>
  <c r="S305" i="8"/>
  <c r="D305" i="8"/>
  <c r="L305" i="8"/>
  <c r="E305" i="8"/>
  <c r="M305" i="8"/>
  <c r="H305" i="8"/>
  <c r="P305" i="8"/>
  <c r="G305" i="8"/>
  <c r="I305" i="8"/>
  <c r="J305" i="8"/>
  <c r="Q305" i="8"/>
  <c r="N305" i="8"/>
  <c r="O305" i="8"/>
  <c r="R305" i="8"/>
  <c r="F305" i="8"/>
  <c r="F454" i="8"/>
  <c r="N454" i="8"/>
  <c r="Q454" i="8"/>
  <c r="G454" i="8"/>
  <c r="O454" i="8"/>
  <c r="I454" i="8"/>
  <c r="H454" i="8"/>
  <c r="P454" i="8"/>
  <c r="C454" i="8"/>
  <c r="K454" i="8"/>
  <c r="S454" i="8"/>
  <c r="D454" i="8"/>
  <c r="L454" i="8"/>
  <c r="E454" i="8"/>
  <c r="J454" i="8"/>
  <c r="M454" i="8"/>
  <c r="R454" i="8"/>
  <c r="C31" i="8"/>
  <c r="B33" i="8"/>
  <c r="D33" i="8"/>
  <c r="D31" i="8"/>
  <c r="B31" i="8"/>
  <c r="C29" i="8"/>
  <c r="C33" i="8"/>
  <c r="G94" i="8"/>
  <c r="O94" i="8"/>
  <c r="H94" i="8"/>
  <c r="P94" i="8"/>
  <c r="I94" i="8"/>
  <c r="Q94" i="8"/>
  <c r="D94" i="8"/>
  <c r="L94" i="8"/>
  <c r="E94" i="8"/>
  <c r="F94" i="8"/>
  <c r="J94" i="8"/>
  <c r="N94" i="8"/>
  <c r="C94" i="8"/>
  <c r="R94" i="8"/>
  <c r="M94" i="8"/>
  <c r="S94" i="8"/>
  <c r="K94" i="8"/>
  <c r="E180" i="8"/>
  <c r="M180" i="8"/>
  <c r="F180" i="8"/>
  <c r="N180" i="8"/>
  <c r="G180" i="8"/>
  <c r="O180" i="8"/>
  <c r="J180" i="8"/>
  <c r="R180" i="8"/>
  <c r="I180" i="8"/>
  <c r="K180" i="8"/>
  <c r="L180" i="8"/>
  <c r="C180" i="8"/>
  <c r="S180" i="8"/>
  <c r="Q180" i="8"/>
  <c r="D180" i="8"/>
  <c r="P180" i="8"/>
  <c r="H180" i="8"/>
  <c r="E312" i="8"/>
  <c r="M312" i="8"/>
  <c r="F312" i="8"/>
  <c r="N312" i="8"/>
  <c r="G312" i="8"/>
  <c r="O312" i="8"/>
  <c r="J312" i="8"/>
  <c r="R312" i="8"/>
  <c r="I312" i="8"/>
  <c r="K312" i="8"/>
  <c r="L312" i="8"/>
  <c r="C312" i="8"/>
  <c r="S312" i="8"/>
  <c r="P312" i="8"/>
  <c r="Q312" i="8"/>
  <c r="D312" i="8"/>
  <c r="H312" i="8"/>
  <c r="I318" i="8"/>
  <c r="Q318" i="8"/>
  <c r="J318" i="8"/>
  <c r="R318" i="8"/>
  <c r="C318" i="8"/>
  <c r="K318" i="8"/>
  <c r="S318" i="8"/>
  <c r="F318" i="8"/>
  <c r="N318" i="8"/>
  <c r="M318" i="8"/>
  <c r="O318" i="8"/>
  <c r="P318" i="8"/>
  <c r="G318" i="8"/>
  <c r="D318" i="8"/>
  <c r="E318" i="8"/>
  <c r="L318" i="8"/>
  <c r="H318" i="8"/>
  <c r="D531" i="8"/>
  <c r="L531" i="8"/>
  <c r="O531" i="8"/>
  <c r="E531" i="8"/>
  <c r="M531" i="8"/>
  <c r="F531" i="8"/>
  <c r="N531" i="8"/>
  <c r="G531" i="8"/>
  <c r="I531" i="8"/>
  <c r="Q531" i="8"/>
  <c r="C531" i="8"/>
  <c r="H531" i="8"/>
  <c r="S531" i="8"/>
  <c r="J531" i="8"/>
  <c r="K531" i="8"/>
  <c r="P531" i="8"/>
  <c r="R531" i="8"/>
  <c r="I286" i="8"/>
  <c r="Q286" i="8"/>
  <c r="J286" i="8"/>
  <c r="R286" i="8"/>
  <c r="C286" i="8"/>
  <c r="K286" i="8"/>
  <c r="S286" i="8"/>
  <c r="F286" i="8"/>
  <c r="N286" i="8"/>
  <c r="M286" i="8"/>
  <c r="O286" i="8"/>
  <c r="P286" i="8"/>
  <c r="G286" i="8"/>
  <c r="D286" i="8"/>
  <c r="L286" i="8"/>
  <c r="E286" i="8"/>
  <c r="H286" i="8"/>
  <c r="D479" i="8"/>
  <c r="L479" i="8"/>
  <c r="E479" i="8"/>
  <c r="M479" i="8"/>
  <c r="O479" i="8"/>
  <c r="F479" i="8"/>
  <c r="N479" i="8"/>
  <c r="G479" i="8"/>
  <c r="I479" i="8"/>
  <c r="Q479" i="8"/>
  <c r="P479" i="8"/>
  <c r="C479" i="8"/>
  <c r="J479" i="8"/>
  <c r="H479" i="8"/>
  <c r="K479" i="8"/>
  <c r="R479" i="8"/>
  <c r="S479" i="8"/>
  <c r="C253" i="8"/>
  <c r="K253" i="8"/>
  <c r="S253" i="8"/>
  <c r="D253" i="8"/>
  <c r="L253" i="8"/>
  <c r="E253" i="8"/>
  <c r="M253" i="8"/>
  <c r="H253" i="8"/>
  <c r="P253" i="8"/>
  <c r="O253" i="8"/>
  <c r="Q253" i="8"/>
  <c r="R253" i="8"/>
  <c r="I253" i="8"/>
  <c r="G253" i="8"/>
  <c r="F253" i="8"/>
  <c r="J253" i="8"/>
  <c r="N253" i="8"/>
  <c r="C189" i="8"/>
  <c r="K189" i="8"/>
  <c r="S189" i="8"/>
  <c r="D189" i="8"/>
  <c r="L189" i="8"/>
  <c r="E189" i="8"/>
  <c r="M189" i="8"/>
  <c r="H189" i="8"/>
  <c r="P189" i="8"/>
  <c r="G189" i="8"/>
  <c r="I189" i="8"/>
  <c r="J189" i="8"/>
  <c r="Q189" i="8"/>
  <c r="O189" i="8"/>
  <c r="R189" i="8"/>
  <c r="F189" i="8"/>
  <c r="N189" i="8"/>
  <c r="I194" i="8"/>
  <c r="Q194" i="8"/>
  <c r="J194" i="8"/>
  <c r="R194" i="8"/>
  <c r="C194" i="8"/>
  <c r="K194" i="8"/>
  <c r="S194" i="8"/>
  <c r="F194" i="8"/>
  <c r="N194" i="8"/>
  <c r="M194" i="8"/>
  <c r="O194" i="8"/>
  <c r="P194" i="8"/>
  <c r="G194" i="8"/>
  <c r="H194" i="8"/>
  <c r="D194" i="8"/>
  <c r="E194" i="8"/>
  <c r="L194" i="8"/>
  <c r="C241" i="8"/>
  <c r="K241" i="8"/>
  <c r="S241" i="8"/>
  <c r="D241" i="8"/>
  <c r="L241" i="8"/>
  <c r="E241" i="8"/>
  <c r="M241" i="8"/>
  <c r="H241" i="8"/>
  <c r="P241" i="8"/>
  <c r="O241" i="8"/>
  <c r="Q241" i="8"/>
  <c r="R241" i="8"/>
  <c r="I241" i="8"/>
  <c r="G241" i="8"/>
  <c r="J241" i="8"/>
  <c r="N241" i="8"/>
  <c r="F241" i="8"/>
  <c r="G291" i="8"/>
  <c r="O291" i="8"/>
  <c r="H291" i="8"/>
  <c r="P291" i="8"/>
  <c r="I291" i="8"/>
  <c r="Q291" i="8"/>
  <c r="D291" i="8"/>
  <c r="L291" i="8"/>
  <c r="C291" i="8"/>
  <c r="S291" i="8"/>
  <c r="E291" i="8"/>
  <c r="F291" i="8"/>
  <c r="M291" i="8"/>
  <c r="J291" i="8"/>
  <c r="R291" i="8"/>
  <c r="K291" i="8"/>
  <c r="N291" i="8"/>
  <c r="E382" i="8"/>
  <c r="M382" i="8"/>
  <c r="F382" i="8"/>
  <c r="N382" i="8"/>
  <c r="G382" i="8"/>
  <c r="O382" i="8"/>
  <c r="J382" i="8"/>
  <c r="R382" i="8"/>
  <c r="P382" i="8"/>
  <c r="D382" i="8"/>
  <c r="Q382" i="8"/>
  <c r="C382" i="8"/>
  <c r="S382" i="8"/>
  <c r="I382" i="8"/>
  <c r="H382" i="8"/>
  <c r="L382" i="8"/>
  <c r="K382" i="8"/>
  <c r="G138" i="8"/>
  <c r="O138" i="8"/>
  <c r="H138" i="8"/>
  <c r="P138" i="8"/>
  <c r="I138" i="8"/>
  <c r="Q138" i="8"/>
  <c r="D138" i="8"/>
  <c r="L138" i="8"/>
  <c r="M138" i="8"/>
  <c r="N138" i="8"/>
  <c r="R138" i="8"/>
  <c r="F138" i="8"/>
  <c r="E138" i="8"/>
  <c r="J138" i="8"/>
  <c r="K138" i="8"/>
  <c r="C138" i="8"/>
  <c r="S138" i="8"/>
  <c r="D503" i="8"/>
  <c r="L503" i="8"/>
  <c r="E503" i="8"/>
  <c r="M503" i="8"/>
  <c r="O503" i="8"/>
  <c r="F503" i="8"/>
  <c r="N503" i="8"/>
  <c r="G503" i="8"/>
  <c r="I503" i="8"/>
  <c r="Q503" i="8"/>
  <c r="R503" i="8"/>
  <c r="J503" i="8"/>
  <c r="S503" i="8"/>
  <c r="C503" i="8"/>
  <c r="H503" i="8"/>
  <c r="K503" i="8"/>
  <c r="P503" i="8"/>
  <c r="H513" i="8"/>
  <c r="P513" i="8"/>
  <c r="S513" i="8"/>
  <c r="I513" i="8"/>
  <c r="Q513" i="8"/>
  <c r="K513" i="8"/>
  <c r="J513" i="8"/>
  <c r="R513" i="8"/>
  <c r="C513" i="8"/>
  <c r="E513" i="8"/>
  <c r="M513" i="8"/>
  <c r="G513" i="8"/>
  <c r="O513" i="8"/>
  <c r="D513" i="8"/>
  <c r="L513" i="8"/>
  <c r="N513" i="8"/>
  <c r="F513" i="8"/>
  <c r="G227" i="8"/>
  <c r="O227" i="8"/>
  <c r="H227" i="8"/>
  <c r="P227" i="8"/>
  <c r="I227" i="8"/>
  <c r="Q227" i="8"/>
  <c r="D227" i="8"/>
  <c r="L227" i="8"/>
  <c r="K227" i="8"/>
  <c r="M227" i="8"/>
  <c r="N227" i="8"/>
  <c r="E227" i="8"/>
  <c r="C227" i="8"/>
  <c r="F227" i="8"/>
  <c r="J227" i="8"/>
  <c r="S227" i="8"/>
  <c r="R227" i="8"/>
  <c r="I129" i="8"/>
  <c r="Q129" i="8"/>
  <c r="J129" i="8"/>
  <c r="R129" i="8"/>
  <c r="C129" i="8"/>
  <c r="K129" i="8"/>
  <c r="S129" i="8"/>
  <c r="F129" i="8"/>
  <c r="N129" i="8"/>
  <c r="O129" i="8"/>
  <c r="P129" i="8"/>
  <c r="D129" i="8"/>
  <c r="H129" i="8"/>
  <c r="G129" i="8"/>
  <c r="L129" i="8"/>
  <c r="M129" i="8"/>
  <c r="E129" i="8"/>
  <c r="J520" i="8"/>
  <c r="R520" i="8"/>
  <c r="E520" i="8"/>
  <c r="C520" i="8"/>
  <c r="K520" i="8"/>
  <c r="S520" i="8"/>
  <c r="M520" i="8"/>
  <c r="D520" i="8"/>
  <c r="L520" i="8"/>
  <c r="G520" i="8"/>
  <c r="O520" i="8"/>
  <c r="I520" i="8"/>
  <c r="Q520" i="8"/>
  <c r="N520" i="8"/>
  <c r="F520" i="8"/>
  <c r="P520" i="8"/>
  <c r="H520" i="8"/>
  <c r="H465" i="8"/>
  <c r="P465" i="8"/>
  <c r="C465" i="8"/>
  <c r="I465" i="8"/>
  <c r="Q465" i="8"/>
  <c r="J465" i="8"/>
  <c r="R465" i="8"/>
  <c r="K465" i="8"/>
  <c r="S465" i="8"/>
  <c r="E465" i="8"/>
  <c r="M465" i="8"/>
  <c r="F465" i="8"/>
  <c r="G465" i="8"/>
  <c r="L465" i="8"/>
  <c r="O465" i="8"/>
  <c r="D465" i="8"/>
  <c r="N465" i="8"/>
  <c r="G303" i="8"/>
  <c r="O303" i="8"/>
  <c r="H303" i="8"/>
  <c r="P303" i="8"/>
  <c r="I303" i="8"/>
  <c r="Q303" i="8"/>
  <c r="D303" i="8"/>
  <c r="L303" i="8"/>
  <c r="K303" i="8"/>
  <c r="M303" i="8"/>
  <c r="N303" i="8"/>
  <c r="E303" i="8"/>
  <c r="R303" i="8"/>
  <c r="S303" i="8"/>
  <c r="C303" i="8"/>
  <c r="J303" i="8"/>
  <c r="F303" i="8"/>
  <c r="H425" i="8"/>
  <c r="P425" i="8"/>
  <c r="C425" i="8"/>
  <c r="I425" i="8"/>
  <c r="Q425" i="8"/>
  <c r="S425" i="8"/>
  <c r="J425" i="8"/>
  <c r="R425" i="8"/>
  <c r="K425" i="8"/>
  <c r="E425" i="8"/>
  <c r="M425" i="8"/>
  <c r="N425" i="8"/>
  <c r="D425" i="8"/>
  <c r="F425" i="8"/>
  <c r="O425" i="8"/>
  <c r="L425" i="8"/>
  <c r="G425" i="8"/>
  <c r="I314" i="8"/>
  <c r="Q314" i="8"/>
  <c r="J314" i="8"/>
  <c r="R314" i="8"/>
  <c r="C314" i="8"/>
  <c r="K314" i="8"/>
  <c r="S314" i="8"/>
  <c r="F314" i="8"/>
  <c r="N314" i="8"/>
  <c r="E314" i="8"/>
  <c r="G314" i="8"/>
  <c r="H314" i="8"/>
  <c r="O314" i="8"/>
  <c r="L314" i="8"/>
  <c r="M314" i="8"/>
  <c r="P314" i="8"/>
  <c r="D314" i="8"/>
  <c r="J516" i="8"/>
  <c r="R516" i="8"/>
  <c r="M516" i="8"/>
  <c r="C516" i="8"/>
  <c r="K516" i="8"/>
  <c r="S516" i="8"/>
  <c r="E516" i="8"/>
  <c r="D516" i="8"/>
  <c r="L516" i="8"/>
  <c r="G516" i="8"/>
  <c r="O516" i="8"/>
  <c r="Q516" i="8"/>
  <c r="F516" i="8"/>
  <c r="H516" i="8"/>
  <c r="N516" i="8"/>
  <c r="P516" i="8"/>
  <c r="I516" i="8"/>
  <c r="J504" i="8"/>
  <c r="R504" i="8"/>
  <c r="E504" i="8"/>
  <c r="C504" i="8"/>
  <c r="K504" i="8"/>
  <c r="S504" i="8"/>
  <c r="D504" i="8"/>
  <c r="L504" i="8"/>
  <c r="M504" i="8"/>
  <c r="G504" i="8"/>
  <c r="O504" i="8"/>
  <c r="F504" i="8"/>
  <c r="H504" i="8"/>
  <c r="I504" i="8"/>
  <c r="N504" i="8"/>
  <c r="P504" i="8"/>
  <c r="Q504" i="8"/>
  <c r="F550" i="8"/>
  <c r="N550" i="8"/>
  <c r="G550" i="8"/>
  <c r="O550" i="8"/>
  <c r="P550" i="8"/>
  <c r="H550" i="8"/>
  <c r="C550" i="8"/>
  <c r="K550" i="8"/>
  <c r="S550" i="8"/>
  <c r="E550" i="8"/>
  <c r="L550" i="8"/>
  <c r="M550" i="8"/>
  <c r="I550" i="8"/>
  <c r="J550" i="8"/>
  <c r="R550" i="8"/>
  <c r="Q550" i="8"/>
  <c r="D550" i="8"/>
  <c r="C221" i="8"/>
  <c r="K221" i="8"/>
  <c r="S221" i="8"/>
  <c r="D221" i="8"/>
  <c r="L221" i="8"/>
  <c r="E221" i="8"/>
  <c r="M221" i="8"/>
  <c r="H221" i="8"/>
  <c r="P221" i="8"/>
  <c r="G221" i="8"/>
  <c r="I221" i="8"/>
  <c r="J221" i="8"/>
  <c r="Q221" i="8"/>
  <c r="O221" i="8"/>
  <c r="R221" i="8"/>
  <c r="F221" i="8"/>
  <c r="N221" i="8"/>
  <c r="H429" i="8"/>
  <c r="P429" i="8"/>
  <c r="S429" i="8"/>
  <c r="I429" i="8"/>
  <c r="Q429" i="8"/>
  <c r="C429" i="8"/>
  <c r="J429" i="8"/>
  <c r="R429" i="8"/>
  <c r="K429" i="8"/>
  <c r="E429" i="8"/>
  <c r="M429" i="8"/>
  <c r="F429" i="8"/>
  <c r="N429" i="8"/>
  <c r="G429" i="8"/>
  <c r="L429" i="8"/>
  <c r="O429" i="8"/>
  <c r="D429" i="8"/>
  <c r="E232" i="8"/>
  <c r="M232" i="8"/>
  <c r="F232" i="8"/>
  <c r="N232" i="8"/>
  <c r="G232" i="8"/>
  <c r="O232" i="8"/>
  <c r="J232" i="8"/>
  <c r="R232" i="8"/>
  <c r="Q232" i="8"/>
  <c r="C232" i="8"/>
  <c r="S232" i="8"/>
  <c r="D232" i="8"/>
  <c r="K232" i="8"/>
  <c r="I232" i="8"/>
  <c r="L232" i="8"/>
  <c r="P232" i="8"/>
  <c r="H232" i="8"/>
  <c r="J436" i="8"/>
  <c r="R436" i="8"/>
  <c r="M436" i="8"/>
  <c r="C436" i="8"/>
  <c r="K436" i="8"/>
  <c r="S436" i="8"/>
  <c r="D436" i="8"/>
  <c r="L436" i="8"/>
  <c r="E436" i="8"/>
  <c r="G436" i="8"/>
  <c r="O436" i="8"/>
  <c r="H436" i="8"/>
  <c r="P436" i="8"/>
  <c r="Q436" i="8"/>
  <c r="F436" i="8"/>
  <c r="I436" i="8"/>
  <c r="N436" i="8"/>
  <c r="I322" i="8"/>
  <c r="Q322" i="8"/>
  <c r="J322" i="8"/>
  <c r="R322" i="8"/>
  <c r="C322" i="8"/>
  <c r="K322" i="8"/>
  <c r="S322" i="8"/>
  <c r="F322" i="8"/>
  <c r="N322" i="8"/>
  <c r="E322" i="8"/>
  <c r="G322" i="8"/>
  <c r="H322" i="8"/>
  <c r="O322" i="8"/>
  <c r="D322" i="8"/>
  <c r="M322" i="8"/>
  <c r="L322" i="8"/>
  <c r="P322" i="8"/>
  <c r="F542" i="8"/>
  <c r="N542" i="8"/>
  <c r="G542" i="8"/>
  <c r="O542" i="8"/>
  <c r="I542" i="8"/>
  <c r="H542" i="8"/>
  <c r="P542" i="8"/>
  <c r="Q542" i="8"/>
  <c r="C542" i="8"/>
  <c r="K542" i="8"/>
  <c r="S542" i="8"/>
  <c r="E542" i="8"/>
  <c r="D542" i="8"/>
  <c r="L542" i="8"/>
  <c r="J542" i="8"/>
  <c r="M542" i="8"/>
  <c r="R542" i="8"/>
  <c r="D487" i="8"/>
  <c r="L487" i="8"/>
  <c r="E487" i="8"/>
  <c r="M487" i="8"/>
  <c r="G487" i="8"/>
  <c r="F487" i="8"/>
  <c r="N487" i="8"/>
  <c r="O487" i="8"/>
  <c r="I487" i="8"/>
  <c r="Q487" i="8"/>
  <c r="H487" i="8"/>
  <c r="J487" i="8"/>
  <c r="R487" i="8"/>
  <c r="S487" i="8"/>
  <c r="C487" i="8"/>
  <c r="K487" i="8"/>
  <c r="P487" i="8"/>
  <c r="E398" i="8"/>
  <c r="M398" i="8"/>
  <c r="F398" i="8"/>
  <c r="N398" i="8"/>
  <c r="G398" i="8"/>
  <c r="O398" i="8"/>
  <c r="J398" i="8"/>
  <c r="R398" i="8"/>
  <c r="P398" i="8"/>
  <c r="D398" i="8"/>
  <c r="Q398" i="8"/>
  <c r="C398" i="8"/>
  <c r="S398" i="8"/>
  <c r="I398" i="8"/>
  <c r="K398" i="8"/>
  <c r="L398" i="8"/>
  <c r="H398" i="8"/>
  <c r="D551" i="8"/>
  <c r="L551" i="8"/>
  <c r="E551" i="8"/>
  <c r="M551" i="8"/>
  <c r="N551" i="8"/>
  <c r="F551" i="8"/>
  <c r="I551" i="8"/>
  <c r="Q551" i="8"/>
  <c r="C551" i="8"/>
  <c r="S551" i="8"/>
  <c r="O551" i="8"/>
  <c r="G551" i="8"/>
  <c r="J551" i="8"/>
  <c r="H551" i="8"/>
  <c r="K551" i="8"/>
  <c r="P551" i="8"/>
  <c r="R551" i="8"/>
  <c r="F418" i="8"/>
  <c r="N418" i="8"/>
  <c r="G418" i="8"/>
  <c r="O418" i="8"/>
  <c r="I418" i="8"/>
  <c r="H418" i="8"/>
  <c r="P418" i="8"/>
  <c r="Q418" i="8"/>
  <c r="C418" i="8"/>
  <c r="K418" i="8"/>
  <c r="S418" i="8"/>
  <c r="L418" i="8"/>
  <c r="E418" i="8"/>
  <c r="M418" i="8"/>
  <c r="D418" i="8"/>
  <c r="R418" i="8"/>
  <c r="J418" i="8"/>
  <c r="G90" i="8"/>
  <c r="O90" i="8"/>
  <c r="H90" i="8"/>
  <c r="P90" i="8"/>
  <c r="I90" i="8"/>
  <c r="Q90" i="8"/>
  <c r="D90" i="8"/>
  <c r="L90" i="8"/>
  <c r="M90" i="8"/>
  <c r="N90" i="8"/>
  <c r="R90" i="8"/>
  <c r="F90" i="8"/>
  <c r="E90" i="8"/>
  <c r="J90" i="8"/>
  <c r="K90" i="8"/>
  <c r="C90" i="8"/>
  <c r="S90" i="8"/>
  <c r="I238" i="8"/>
  <c r="Q238" i="8"/>
  <c r="J238" i="8"/>
  <c r="R238" i="8"/>
  <c r="C238" i="8"/>
  <c r="K238" i="8"/>
  <c r="S238" i="8"/>
  <c r="F238" i="8"/>
  <c r="N238" i="8"/>
  <c r="E238" i="8"/>
  <c r="G238" i="8"/>
  <c r="H238" i="8"/>
  <c r="O238" i="8"/>
  <c r="D238" i="8"/>
  <c r="P238" i="8"/>
  <c r="M238" i="8"/>
  <c r="L238" i="8"/>
  <c r="E204" i="8"/>
  <c r="M204" i="8"/>
  <c r="F204" i="8"/>
  <c r="N204" i="8"/>
  <c r="G204" i="8"/>
  <c r="O204" i="8"/>
  <c r="J204" i="8"/>
  <c r="R204" i="8"/>
  <c r="I204" i="8"/>
  <c r="K204" i="8"/>
  <c r="L204" i="8"/>
  <c r="C204" i="8"/>
  <c r="S204" i="8"/>
  <c r="D204" i="8"/>
  <c r="H204" i="8"/>
  <c r="P204" i="8"/>
  <c r="Q204" i="8"/>
  <c r="I270" i="8"/>
  <c r="Q270" i="8"/>
  <c r="J270" i="8"/>
  <c r="R270" i="8"/>
  <c r="C270" i="8"/>
  <c r="K270" i="8"/>
  <c r="S270" i="8"/>
  <c r="F270" i="8"/>
  <c r="N270" i="8"/>
  <c r="M270" i="8"/>
  <c r="O270" i="8"/>
  <c r="P270" i="8"/>
  <c r="G270" i="8"/>
  <c r="D270" i="8"/>
  <c r="E270" i="8"/>
  <c r="L270" i="8"/>
  <c r="H270" i="8"/>
  <c r="C293" i="8"/>
  <c r="K293" i="8"/>
  <c r="S293" i="8"/>
  <c r="D293" i="8"/>
  <c r="L293" i="8"/>
  <c r="E293" i="8"/>
  <c r="M293" i="8"/>
  <c r="H293" i="8"/>
  <c r="P293" i="8"/>
  <c r="O293" i="8"/>
  <c r="Q293" i="8"/>
  <c r="R293" i="8"/>
  <c r="I293" i="8"/>
  <c r="F293" i="8"/>
  <c r="G293" i="8"/>
  <c r="J293" i="8"/>
  <c r="N293" i="8"/>
  <c r="E378" i="8"/>
  <c r="M378" i="8"/>
  <c r="F378" i="8"/>
  <c r="N378" i="8"/>
  <c r="G378" i="8"/>
  <c r="O378" i="8"/>
  <c r="J378" i="8"/>
  <c r="R378" i="8"/>
  <c r="H378" i="8"/>
  <c r="I378" i="8"/>
  <c r="K378" i="8"/>
  <c r="L378" i="8"/>
  <c r="Q378" i="8"/>
  <c r="D378" i="8"/>
  <c r="C378" i="8"/>
  <c r="P378" i="8"/>
  <c r="S378" i="8"/>
  <c r="H461" i="8"/>
  <c r="P461" i="8"/>
  <c r="K461" i="8"/>
  <c r="I461" i="8"/>
  <c r="Q461" i="8"/>
  <c r="C461" i="8"/>
  <c r="S461" i="8"/>
  <c r="J461" i="8"/>
  <c r="R461" i="8"/>
  <c r="E461" i="8"/>
  <c r="M461" i="8"/>
  <c r="F461" i="8"/>
  <c r="N461" i="8"/>
  <c r="D461" i="8"/>
  <c r="G461" i="8"/>
  <c r="O461" i="8"/>
  <c r="L461" i="8"/>
  <c r="G146" i="8"/>
  <c r="O146" i="8"/>
  <c r="H146" i="8"/>
  <c r="P146" i="8"/>
  <c r="I146" i="8"/>
  <c r="Q146" i="8"/>
  <c r="D146" i="8"/>
  <c r="L146" i="8"/>
  <c r="M146" i="8"/>
  <c r="N146" i="8"/>
  <c r="R146" i="8"/>
  <c r="F146" i="8"/>
  <c r="J146" i="8"/>
  <c r="K146" i="8"/>
  <c r="E146" i="8"/>
  <c r="C146" i="8"/>
  <c r="S146" i="8"/>
  <c r="C301" i="8"/>
  <c r="K301" i="8"/>
  <c r="S301" i="8"/>
  <c r="D301" i="8"/>
  <c r="L301" i="8"/>
  <c r="E301" i="8"/>
  <c r="M301" i="8"/>
  <c r="H301" i="8"/>
  <c r="P301" i="8"/>
  <c r="O301" i="8"/>
  <c r="Q301" i="8"/>
  <c r="R301" i="8"/>
  <c r="I301" i="8"/>
  <c r="G301" i="8"/>
  <c r="N301" i="8"/>
  <c r="J301" i="8"/>
  <c r="F301" i="8"/>
  <c r="E288" i="8"/>
  <c r="M288" i="8"/>
  <c r="F288" i="8"/>
  <c r="N288" i="8"/>
  <c r="G288" i="8"/>
  <c r="O288" i="8"/>
  <c r="J288" i="8"/>
  <c r="R288" i="8"/>
  <c r="I288" i="8"/>
  <c r="K288" i="8"/>
  <c r="L288" i="8"/>
  <c r="C288" i="8"/>
  <c r="S288" i="8"/>
  <c r="D288" i="8"/>
  <c r="H288" i="8"/>
  <c r="Q288" i="8"/>
  <c r="P288" i="8"/>
  <c r="J524" i="8"/>
  <c r="R524" i="8"/>
  <c r="E524" i="8"/>
  <c r="C524" i="8"/>
  <c r="K524" i="8"/>
  <c r="S524" i="8"/>
  <c r="M524" i="8"/>
  <c r="D524" i="8"/>
  <c r="L524" i="8"/>
  <c r="G524" i="8"/>
  <c r="O524" i="8"/>
  <c r="F524" i="8"/>
  <c r="P524" i="8"/>
  <c r="H524" i="8"/>
  <c r="I524" i="8"/>
  <c r="Q524" i="8"/>
  <c r="N524" i="8"/>
  <c r="H457" i="8"/>
  <c r="P457" i="8"/>
  <c r="K457" i="8"/>
  <c r="I457" i="8"/>
  <c r="Q457" i="8"/>
  <c r="C457" i="8"/>
  <c r="J457" i="8"/>
  <c r="R457" i="8"/>
  <c r="S457" i="8"/>
  <c r="E457" i="8"/>
  <c r="M457" i="8"/>
  <c r="N457" i="8"/>
  <c r="L457" i="8"/>
  <c r="O457" i="8"/>
  <c r="D457" i="8"/>
  <c r="F457" i="8"/>
  <c r="G457" i="8"/>
  <c r="E171" i="8"/>
  <c r="M171" i="8"/>
  <c r="G171" i="8"/>
  <c r="O171" i="8"/>
  <c r="J171" i="8"/>
  <c r="R171" i="8"/>
  <c r="C171" i="8"/>
  <c r="P171" i="8"/>
  <c r="D171" i="8"/>
  <c r="Q171" i="8"/>
  <c r="F171" i="8"/>
  <c r="S171" i="8"/>
  <c r="K171" i="8"/>
  <c r="I171" i="8"/>
  <c r="L171" i="8"/>
  <c r="N171" i="8"/>
  <c r="H171" i="8"/>
  <c r="K31" i="8"/>
  <c r="L31" i="8"/>
  <c r="K33" i="8"/>
  <c r="L33" i="8"/>
  <c r="M33" i="8"/>
  <c r="M31" i="8"/>
  <c r="L29" i="8"/>
  <c r="C24" i="8"/>
  <c r="B26" i="8"/>
  <c r="C26" i="8"/>
  <c r="D26" i="8"/>
  <c r="D28" i="8"/>
  <c r="C28" i="8"/>
  <c r="B28" i="8"/>
  <c r="C132" i="8"/>
  <c r="K132" i="8"/>
  <c r="S132" i="8"/>
  <c r="D132" i="8"/>
  <c r="L132" i="8"/>
  <c r="E132" i="8"/>
  <c r="M132" i="8"/>
  <c r="H132" i="8"/>
  <c r="P132" i="8"/>
  <c r="I132" i="8"/>
  <c r="J132" i="8"/>
  <c r="N132" i="8"/>
  <c r="R132" i="8"/>
  <c r="Q132" i="8"/>
  <c r="F132" i="8"/>
  <c r="G132" i="8"/>
  <c r="O132" i="8"/>
  <c r="I302" i="8"/>
  <c r="Q302" i="8"/>
  <c r="J302" i="8"/>
  <c r="R302" i="8"/>
  <c r="C302" i="8"/>
  <c r="K302" i="8"/>
  <c r="S302" i="8"/>
  <c r="F302" i="8"/>
  <c r="N302" i="8"/>
  <c r="M302" i="8"/>
  <c r="O302" i="8"/>
  <c r="P302" i="8"/>
  <c r="G302" i="8"/>
  <c r="D302" i="8"/>
  <c r="E302" i="8"/>
  <c r="L302" i="8"/>
  <c r="H302" i="8"/>
  <c r="D475" i="8"/>
  <c r="L475" i="8"/>
  <c r="O475" i="8"/>
  <c r="E475" i="8"/>
  <c r="M475" i="8"/>
  <c r="F475" i="8"/>
  <c r="N475" i="8"/>
  <c r="G475" i="8"/>
  <c r="I475" i="8"/>
  <c r="Q475" i="8"/>
  <c r="J475" i="8"/>
  <c r="R475" i="8"/>
  <c r="S475" i="8"/>
  <c r="K475" i="8"/>
  <c r="H475" i="8"/>
  <c r="P475" i="8"/>
  <c r="C475" i="8"/>
  <c r="E163" i="8"/>
  <c r="M163" i="8"/>
  <c r="F163" i="8"/>
  <c r="N163" i="8"/>
  <c r="G163" i="8"/>
  <c r="O163" i="8"/>
  <c r="J163" i="8"/>
  <c r="R163" i="8"/>
  <c r="K163" i="8"/>
  <c r="L163" i="8"/>
  <c r="P163" i="8"/>
  <c r="D163" i="8"/>
  <c r="C163" i="8"/>
  <c r="H163" i="8"/>
  <c r="I163" i="8"/>
  <c r="Q163" i="8"/>
  <c r="S163" i="8"/>
  <c r="I133" i="8"/>
  <c r="Q133" i="8"/>
  <c r="J133" i="8"/>
  <c r="R133" i="8"/>
  <c r="C133" i="8"/>
  <c r="K133" i="8"/>
  <c r="S133" i="8"/>
  <c r="F133" i="8"/>
  <c r="N133" i="8"/>
  <c r="G133" i="8"/>
  <c r="H133" i="8"/>
  <c r="L133" i="8"/>
  <c r="P133" i="8"/>
  <c r="D133" i="8"/>
  <c r="E133" i="8"/>
  <c r="O133" i="8"/>
  <c r="M133" i="8"/>
  <c r="G122" i="8"/>
  <c r="O122" i="8"/>
  <c r="H122" i="8"/>
  <c r="P122" i="8"/>
  <c r="I122" i="8"/>
  <c r="Q122" i="8"/>
  <c r="D122" i="8"/>
  <c r="L122" i="8"/>
  <c r="M122" i="8"/>
  <c r="N122" i="8"/>
  <c r="R122" i="8"/>
  <c r="F122" i="8"/>
  <c r="E122" i="8"/>
  <c r="J122" i="8"/>
  <c r="K122" i="8"/>
  <c r="S122" i="8"/>
  <c r="C122" i="8"/>
  <c r="G118" i="8"/>
  <c r="O118" i="8"/>
  <c r="H118" i="8"/>
  <c r="P118" i="8"/>
  <c r="I118" i="8"/>
  <c r="Q118" i="8"/>
  <c r="D118" i="8"/>
  <c r="L118" i="8"/>
  <c r="E118" i="8"/>
  <c r="F118" i="8"/>
  <c r="J118" i="8"/>
  <c r="N118" i="8"/>
  <c r="M118" i="8"/>
  <c r="R118" i="8"/>
  <c r="S118" i="8"/>
  <c r="C118" i="8"/>
  <c r="K118" i="8"/>
  <c r="H409" i="8"/>
  <c r="P409" i="8"/>
  <c r="I409" i="8"/>
  <c r="Q409" i="8"/>
  <c r="K409" i="8"/>
  <c r="J409" i="8"/>
  <c r="R409" i="8"/>
  <c r="C409" i="8"/>
  <c r="S409" i="8"/>
  <c r="E409" i="8"/>
  <c r="M409" i="8"/>
  <c r="D409" i="8"/>
  <c r="O409" i="8"/>
  <c r="F409" i="8"/>
  <c r="L409" i="8"/>
  <c r="G409" i="8"/>
  <c r="N409" i="8"/>
  <c r="G283" i="8"/>
  <c r="O283" i="8"/>
  <c r="H283" i="8"/>
  <c r="P283" i="8"/>
  <c r="I283" i="8"/>
  <c r="Q283" i="8"/>
  <c r="D283" i="8"/>
  <c r="L283" i="8"/>
  <c r="C283" i="8"/>
  <c r="S283" i="8"/>
  <c r="E283" i="8"/>
  <c r="F283" i="8"/>
  <c r="M283" i="8"/>
  <c r="K283" i="8"/>
  <c r="N283" i="8"/>
  <c r="R283" i="8"/>
  <c r="J283" i="8"/>
  <c r="G158" i="8"/>
  <c r="O158" i="8"/>
  <c r="H158" i="8"/>
  <c r="P158" i="8"/>
  <c r="I158" i="8"/>
  <c r="Q158" i="8"/>
  <c r="D158" i="8"/>
  <c r="L158" i="8"/>
  <c r="E158" i="8"/>
  <c r="F158" i="8"/>
  <c r="J158" i="8"/>
  <c r="N158" i="8"/>
  <c r="C158" i="8"/>
  <c r="R158" i="8"/>
  <c r="M158" i="8"/>
  <c r="S158" i="8"/>
  <c r="K158" i="8"/>
  <c r="I178" i="8"/>
  <c r="Q178" i="8"/>
  <c r="J178" i="8"/>
  <c r="R178" i="8"/>
  <c r="C178" i="8"/>
  <c r="K178" i="8"/>
  <c r="S178" i="8"/>
  <c r="F178" i="8"/>
  <c r="N178" i="8"/>
  <c r="M178" i="8"/>
  <c r="O178" i="8"/>
  <c r="P178" i="8"/>
  <c r="G178" i="8"/>
  <c r="H178" i="8"/>
  <c r="E178" i="8"/>
  <c r="L178" i="8"/>
  <c r="D178" i="8"/>
  <c r="C273" i="8"/>
  <c r="K273" i="8"/>
  <c r="S273" i="8"/>
  <c r="D273" i="8"/>
  <c r="L273" i="8"/>
  <c r="E273" i="8"/>
  <c r="M273" i="8"/>
  <c r="H273" i="8"/>
  <c r="P273" i="8"/>
  <c r="G273" i="8"/>
  <c r="I273" i="8"/>
  <c r="J273" i="8"/>
  <c r="Q273" i="8"/>
  <c r="N273" i="8"/>
  <c r="O273" i="8"/>
  <c r="R273" i="8"/>
  <c r="F273" i="8"/>
  <c r="E111" i="8"/>
  <c r="M111" i="8"/>
  <c r="F111" i="8"/>
  <c r="N111" i="8"/>
  <c r="G111" i="8"/>
  <c r="O111" i="8"/>
  <c r="J111" i="8"/>
  <c r="R111" i="8"/>
  <c r="C111" i="8"/>
  <c r="S111" i="8"/>
  <c r="D111" i="8"/>
  <c r="H111" i="8"/>
  <c r="L111" i="8"/>
  <c r="K111" i="8"/>
  <c r="P111" i="8"/>
  <c r="Q111" i="8"/>
  <c r="I111" i="8"/>
  <c r="G319" i="8"/>
  <c r="O319" i="8"/>
  <c r="H319" i="8"/>
  <c r="P319" i="8"/>
  <c r="I319" i="8"/>
  <c r="Q319" i="8"/>
  <c r="D319" i="8"/>
  <c r="L319" i="8"/>
  <c r="K319" i="8"/>
  <c r="M319" i="8"/>
  <c r="N319" i="8"/>
  <c r="E319" i="8"/>
  <c r="R319" i="8"/>
  <c r="S319" i="8"/>
  <c r="C319" i="8"/>
  <c r="F319" i="8"/>
  <c r="J319" i="8"/>
  <c r="G267" i="8"/>
  <c r="O267" i="8"/>
  <c r="H267" i="8"/>
  <c r="P267" i="8"/>
  <c r="I267" i="8"/>
  <c r="Q267" i="8"/>
  <c r="D267" i="8"/>
  <c r="L267" i="8"/>
  <c r="C267" i="8"/>
  <c r="S267" i="8"/>
  <c r="E267" i="8"/>
  <c r="F267" i="8"/>
  <c r="M267" i="8"/>
  <c r="K267" i="8"/>
  <c r="J267" i="8"/>
  <c r="N267" i="8"/>
  <c r="R267" i="8"/>
  <c r="I384" i="8"/>
  <c r="Q384" i="8"/>
  <c r="J384" i="8"/>
  <c r="R384" i="8"/>
  <c r="C384" i="8"/>
  <c r="K384" i="8"/>
  <c r="S384" i="8"/>
  <c r="F384" i="8"/>
  <c r="N384" i="8"/>
  <c r="L384" i="8"/>
  <c r="P384" i="8"/>
  <c r="M384" i="8"/>
  <c r="O384" i="8"/>
  <c r="E384" i="8"/>
  <c r="G384" i="8"/>
  <c r="H384" i="8"/>
  <c r="D384" i="8"/>
  <c r="D23" i="8"/>
  <c r="D21" i="8"/>
  <c r="B23" i="8"/>
  <c r="C23" i="8"/>
  <c r="B21" i="8"/>
  <c r="C21" i="8"/>
  <c r="C19" i="8"/>
  <c r="P16" i="8"/>
  <c r="P18" i="8"/>
  <c r="N16" i="8"/>
  <c r="O14" i="8"/>
  <c r="N18" i="8"/>
  <c r="O18" i="8"/>
  <c r="O16" i="8"/>
  <c r="I380" i="8"/>
  <c r="Q380" i="8"/>
  <c r="J380" i="8"/>
  <c r="R380" i="8"/>
  <c r="C380" i="8"/>
  <c r="K380" i="8"/>
  <c r="S380" i="8"/>
  <c r="F380" i="8"/>
  <c r="N380" i="8"/>
  <c r="D380" i="8"/>
  <c r="E380" i="8"/>
  <c r="H380" i="8"/>
  <c r="G380" i="8"/>
  <c r="M380" i="8"/>
  <c r="L380" i="8"/>
  <c r="P380" i="8"/>
  <c r="O380" i="8"/>
  <c r="C124" i="8"/>
  <c r="K124" i="8"/>
  <c r="S124" i="8"/>
  <c r="D124" i="8"/>
  <c r="L124" i="8"/>
  <c r="E124" i="8"/>
  <c r="M124" i="8"/>
  <c r="H124" i="8"/>
  <c r="P124" i="8"/>
  <c r="I124" i="8"/>
  <c r="J124" i="8"/>
  <c r="N124" i="8"/>
  <c r="R124" i="8"/>
  <c r="F124" i="8"/>
  <c r="G124" i="8"/>
  <c r="Q124" i="8"/>
  <c r="O124" i="8"/>
  <c r="G381" i="8"/>
  <c r="O381" i="8"/>
  <c r="H381" i="8"/>
  <c r="P381" i="8"/>
  <c r="I381" i="8"/>
  <c r="Q381" i="8"/>
  <c r="D381" i="8"/>
  <c r="L381" i="8"/>
  <c r="R381" i="8"/>
  <c r="C381" i="8"/>
  <c r="S381" i="8"/>
  <c r="E381" i="8"/>
  <c r="F381" i="8"/>
  <c r="K381" i="8"/>
  <c r="N381" i="8"/>
  <c r="J381" i="8"/>
  <c r="M381" i="8"/>
  <c r="I336" i="8"/>
  <c r="Q336" i="8"/>
  <c r="J336" i="8"/>
  <c r="R336" i="8"/>
  <c r="C336" i="8"/>
  <c r="K336" i="8"/>
  <c r="S336" i="8"/>
  <c r="F336" i="8"/>
  <c r="N336" i="8"/>
  <c r="L336" i="8"/>
  <c r="M336" i="8"/>
  <c r="P336" i="8"/>
  <c r="O336" i="8"/>
  <c r="E336" i="8"/>
  <c r="D336" i="8"/>
  <c r="H336" i="8"/>
  <c r="G336" i="8"/>
  <c r="I157" i="8"/>
  <c r="Q157" i="8"/>
  <c r="J157" i="8"/>
  <c r="R157" i="8"/>
  <c r="C157" i="8"/>
  <c r="K157" i="8"/>
  <c r="S157" i="8"/>
  <c r="F157" i="8"/>
  <c r="N157" i="8"/>
  <c r="G157" i="8"/>
  <c r="H157" i="8"/>
  <c r="L157" i="8"/>
  <c r="P157" i="8"/>
  <c r="O157" i="8"/>
  <c r="D157" i="8"/>
  <c r="E157" i="8"/>
  <c r="M157" i="8"/>
  <c r="G259" i="8"/>
  <c r="O259" i="8"/>
  <c r="H259" i="8"/>
  <c r="P259" i="8"/>
  <c r="I259" i="8"/>
  <c r="Q259" i="8"/>
  <c r="D259" i="8"/>
  <c r="L259" i="8"/>
  <c r="C259" i="8"/>
  <c r="S259" i="8"/>
  <c r="E259" i="8"/>
  <c r="F259" i="8"/>
  <c r="M259" i="8"/>
  <c r="J259" i="8"/>
  <c r="K259" i="8"/>
  <c r="R259" i="8"/>
  <c r="N259" i="8"/>
  <c r="I326" i="8"/>
  <c r="C326" i="8"/>
  <c r="K326" i="8"/>
  <c r="F326" i="8"/>
  <c r="N326" i="8"/>
  <c r="L326" i="8"/>
  <c r="M326" i="8"/>
  <c r="O326" i="8"/>
  <c r="G326" i="8"/>
  <c r="R326" i="8"/>
  <c r="P326" i="8"/>
  <c r="Q326" i="8"/>
  <c r="S326" i="8"/>
  <c r="E326" i="8"/>
  <c r="D326" i="8"/>
  <c r="J326" i="8"/>
  <c r="H326" i="8"/>
  <c r="C128" i="8"/>
  <c r="K128" i="8"/>
  <c r="S128" i="8"/>
  <c r="D128" i="8"/>
  <c r="L128" i="8"/>
  <c r="E128" i="8"/>
  <c r="M128" i="8"/>
  <c r="H128" i="8"/>
  <c r="P128" i="8"/>
  <c r="Q128" i="8"/>
  <c r="R128" i="8"/>
  <c r="F128" i="8"/>
  <c r="J128" i="8"/>
  <c r="N128" i="8"/>
  <c r="O128" i="8"/>
  <c r="G128" i="8"/>
  <c r="I128" i="8"/>
  <c r="D451" i="8"/>
  <c r="L451" i="8"/>
  <c r="E451" i="8"/>
  <c r="M451" i="8"/>
  <c r="O451" i="8"/>
  <c r="F451" i="8"/>
  <c r="N451" i="8"/>
  <c r="G451" i="8"/>
  <c r="I451" i="8"/>
  <c r="Q451" i="8"/>
  <c r="P451" i="8"/>
  <c r="J451" i="8"/>
  <c r="K451" i="8"/>
  <c r="R451" i="8"/>
  <c r="H451" i="8"/>
  <c r="S451" i="8"/>
  <c r="C451" i="8"/>
  <c r="F506" i="8"/>
  <c r="N506" i="8"/>
  <c r="G506" i="8"/>
  <c r="O506" i="8"/>
  <c r="Q506" i="8"/>
  <c r="H506" i="8"/>
  <c r="P506" i="8"/>
  <c r="I506" i="8"/>
  <c r="C506" i="8"/>
  <c r="K506" i="8"/>
  <c r="S506" i="8"/>
  <c r="E506" i="8"/>
  <c r="M506" i="8"/>
  <c r="D506" i="8"/>
  <c r="J506" i="8"/>
  <c r="L506" i="8"/>
  <c r="R506" i="8"/>
  <c r="D539" i="8"/>
  <c r="L539" i="8"/>
  <c r="O539" i="8"/>
  <c r="E539" i="8"/>
  <c r="M539" i="8"/>
  <c r="F539" i="8"/>
  <c r="N539" i="8"/>
  <c r="G539" i="8"/>
  <c r="I539" i="8"/>
  <c r="Q539" i="8"/>
  <c r="J539" i="8"/>
  <c r="K539" i="8"/>
  <c r="P539" i="8"/>
  <c r="R539" i="8"/>
  <c r="S539" i="8"/>
  <c r="C539" i="8"/>
  <c r="H539" i="8"/>
  <c r="J488" i="8"/>
  <c r="R488" i="8"/>
  <c r="E488" i="8"/>
  <c r="C488" i="8"/>
  <c r="K488" i="8"/>
  <c r="S488" i="8"/>
  <c r="M488" i="8"/>
  <c r="D488" i="8"/>
  <c r="L488" i="8"/>
  <c r="G488" i="8"/>
  <c r="O488" i="8"/>
  <c r="I488" i="8"/>
  <c r="Q488" i="8"/>
  <c r="H488" i="8"/>
  <c r="N488" i="8"/>
  <c r="P488" i="8"/>
  <c r="F488" i="8"/>
  <c r="G401" i="8"/>
  <c r="O401" i="8"/>
  <c r="H401" i="8"/>
  <c r="P401" i="8"/>
  <c r="I401" i="8"/>
  <c r="Q401" i="8"/>
  <c r="D401" i="8"/>
  <c r="L401" i="8"/>
  <c r="J401" i="8"/>
  <c r="K401" i="8"/>
  <c r="M401" i="8"/>
  <c r="N401" i="8"/>
  <c r="C401" i="8"/>
  <c r="S401" i="8"/>
  <c r="R401" i="8"/>
  <c r="E401" i="8"/>
  <c r="F401" i="8"/>
  <c r="I328" i="8"/>
  <c r="Q328" i="8"/>
  <c r="J328" i="8"/>
  <c r="R328" i="8"/>
  <c r="C328" i="8"/>
  <c r="K328" i="8"/>
  <c r="S328" i="8"/>
  <c r="F328" i="8"/>
  <c r="N328" i="8"/>
  <c r="L328" i="8"/>
  <c r="P328" i="8"/>
  <c r="M328" i="8"/>
  <c r="O328" i="8"/>
  <c r="E328" i="8"/>
  <c r="G328" i="8"/>
  <c r="D328" i="8"/>
  <c r="H328" i="8"/>
  <c r="C313" i="8"/>
  <c r="K313" i="8"/>
  <c r="S313" i="8"/>
  <c r="D313" i="8"/>
  <c r="L313" i="8"/>
  <c r="E313" i="8"/>
  <c r="M313" i="8"/>
  <c r="H313" i="8"/>
  <c r="P313" i="8"/>
  <c r="G313" i="8"/>
  <c r="I313" i="8"/>
  <c r="J313" i="8"/>
  <c r="Q313" i="8"/>
  <c r="F313" i="8"/>
  <c r="O313" i="8"/>
  <c r="R313" i="8"/>
  <c r="N313" i="8"/>
  <c r="E284" i="8"/>
  <c r="M284" i="8"/>
  <c r="F284" i="8"/>
  <c r="N284" i="8"/>
  <c r="G284" i="8"/>
  <c r="O284" i="8"/>
  <c r="J284" i="8"/>
  <c r="R284" i="8"/>
  <c r="Q284" i="8"/>
  <c r="C284" i="8"/>
  <c r="S284" i="8"/>
  <c r="D284" i="8"/>
  <c r="K284" i="8"/>
  <c r="H284" i="8"/>
  <c r="I284" i="8"/>
  <c r="L284" i="8"/>
  <c r="P284" i="8"/>
  <c r="F446" i="8"/>
  <c r="N446" i="8"/>
  <c r="G446" i="8"/>
  <c r="O446" i="8"/>
  <c r="Q446" i="8"/>
  <c r="H446" i="8"/>
  <c r="P446" i="8"/>
  <c r="I446" i="8"/>
  <c r="C446" i="8"/>
  <c r="K446" i="8"/>
  <c r="S446" i="8"/>
  <c r="M446" i="8"/>
  <c r="R446" i="8"/>
  <c r="L446" i="8"/>
  <c r="D446" i="8"/>
  <c r="E446" i="8"/>
  <c r="J446" i="8"/>
  <c r="F498" i="8"/>
  <c r="N498" i="8"/>
  <c r="Q498" i="8"/>
  <c r="G498" i="8"/>
  <c r="O498" i="8"/>
  <c r="H498" i="8"/>
  <c r="P498" i="8"/>
  <c r="I498" i="8"/>
  <c r="C498" i="8"/>
  <c r="K498" i="8"/>
  <c r="S498" i="8"/>
  <c r="J498" i="8"/>
  <c r="L498" i="8"/>
  <c r="M498" i="8"/>
  <c r="D498" i="8"/>
  <c r="R498" i="8"/>
  <c r="E498" i="8"/>
  <c r="J508" i="8"/>
  <c r="R508" i="8"/>
  <c r="M508" i="8"/>
  <c r="C508" i="8"/>
  <c r="K508" i="8"/>
  <c r="S508" i="8"/>
  <c r="E508" i="8"/>
  <c r="D508" i="8"/>
  <c r="L508" i="8"/>
  <c r="G508" i="8"/>
  <c r="O508" i="8"/>
  <c r="N508" i="8"/>
  <c r="F508" i="8"/>
  <c r="H508" i="8"/>
  <c r="P508" i="8"/>
  <c r="I508" i="8"/>
  <c r="Q508" i="8"/>
  <c r="E300" i="8"/>
  <c r="M300" i="8"/>
  <c r="F300" i="8"/>
  <c r="N300" i="8"/>
  <c r="G300" i="8"/>
  <c r="O300" i="8"/>
  <c r="J300" i="8"/>
  <c r="R300" i="8"/>
  <c r="Q300" i="8"/>
  <c r="C300" i="8"/>
  <c r="S300" i="8"/>
  <c r="D300" i="8"/>
  <c r="K300" i="8"/>
  <c r="H300" i="8"/>
  <c r="P300" i="8"/>
  <c r="I300" i="8"/>
  <c r="L300" i="8"/>
  <c r="I364" i="8"/>
  <c r="Q364" i="8"/>
  <c r="J364" i="8"/>
  <c r="R364" i="8"/>
  <c r="C364" i="8"/>
  <c r="K364" i="8"/>
  <c r="S364" i="8"/>
  <c r="F364" i="8"/>
  <c r="N364" i="8"/>
  <c r="D364" i="8"/>
  <c r="E364" i="8"/>
  <c r="H364" i="8"/>
  <c r="G364" i="8"/>
  <c r="M364" i="8"/>
  <c r="O364" i="8"/>
  <c r="L364" i="8"/>
  <c r="P364" i="8"/>
  <c r="G377" i="8"/>
  <c r="O377" i="8"/>
  <c r="H377" i="8"/>
  <c r="P377" i="8"/>
  <c r="I377" i="8"/>
  <c r="Q377" i="8"/>
  <c r="D377" i="8"/>
  <c r="L377" i="8"/>
  <c r="J377" i="8"/>
  <c r="N377" i="8"/>
  <c r="K377" i="8"/>
  <c r="M377" i="8"/>
  <c r="C377" i="8"/>
  <c r="S377" i="8"/>
  <c r="E377" i="8"/>
  <c r="F377" i="8"/>
  <c r="R377" i="8"/>
  <c r="G323" i="8"/>
  <c r="O323" i="8"/>
  <c r="H323" i="8"/>
  <c r="P323" i="8"/>
  <c r="I323" i="8"/>
  <c r="Q323" i="8"/>
  <c r="D323" i="8"/>
  <c r="L323" i="8"/>
  <c r="C323" i="8"/>
  <c r="S323" i="8"/>
  <c r="E323" i="8"/>
  <c r="F323" i="8"/>
  <c r="M323" i="8"/>
  <c r="J323" i="8"/>
  <c r="K323" i="8"/>
  <c r="R323" i="8"/>
  <c r="N323" i="8"/>
  <c r="E216" i="8"/>
  <c r="M216" i="8"/>
  <c r="F216" i="8"/>
  <c r="N216" i="8"/>
  <c r="G216" i="8"/>
  <c r="O216" i="8"/>
  <c r="J216" i="8"/>
  <c r="R216" i="8"/>
  <c r="Q216" i="8"/>
  <c r="C216" i="8"/>
  <c r="S216" i="8"/>
  <c r="D216" i="8"/>
  <c r="K216" i="8"/>
  <c r="I216" i="8"/>
  <c r="L216" i="8"/>
  <c r="P216" i="8"/>
  <c r="H216" i="8"/>
  <c r="J512" i="8"/>
  <c r="R512" i="8"/>
  <c r="M512" i="8"/>
  <c r="C512" i="8"/>
  <c r="K512" i="8"/>
  <c r="S512" i="8"/>
  <c r="E512" i="8"/>
  <c r="D512" i="8"/>
  <c r="L512" i="8"/>
  <c r="G512" i="8"/>
  <c r="O512" i="8"/>
  <c r="F512" i="8"/>
  <c r="Q512" i="8"/>
  <c r="H512" i="8"/>
  <c r="N512" i="8"/>
  <c r="P512" i="8"/>
  <c r="I512" i="8"/>
  <c r="H16" i="8"/>
  <c r="H18" i="8"/>
  <c r="I18" i="8"/>
  <c r="J18" i="8"/>
  <c r="I16" i="8"/>
  <c r="I14" i="8"/>
  <c r="J16" i="8"/>
  <c r="E87" i="8"/>
  <c r="M87" i="8"/>
  <c r="F87" i="8"/>
  <c r="N87" i="8"/>
  <c r="G87" i="8"/>
  <c r="O87" i="8"/>
  <c r="J87" i="8"/>
  <c r="R87" i="8"/>
  <c r="C87" i="8"/>
  <c r="S87" i="8"/>
  <c r="D87" i="8"/>
  <c r="H87" i="8"/>
  <c r="L87" i="8"/>
  <c r="P87" i="8"/>
  <c r="K87" i="8"/>
  <c r="Q87" i="8"/>
  <c r="I87" i="8"/>
  <c r="J528" i="8"/>
  <c r="R528" i="8"/>
  <c r="C528" i="8"/>
  <c r="K528" i="8"/>
  <c r="S528" i="8"/>
  <c r="E528" i="8"/>
  <c r="D528" i="8"/>
  <c r="L528" i="8"/>
  <c r="M528" i="8"/>
  <c r="G528" i="8"/>
  <c r="O528" i="8"/>
  <c r="P528" i="8"/>
  <c r="Q528" i="8"/>
  <c r="I528" i="8"/>
  <c r="F528" i="8"/>
  <c r="N528" i="8"/>
  <c r="H528" i="8"/>
  <c r="E276" i="8"/>
  <c r="M276" i="8"/>
  <c r="F276" i="8"/>
  <c r="N276" i="8"/>
  <c r="G276" i="8"/>
  <c r="O276" i="8"/>
  <c r="J276" i="8"/>
  <c r="R276" i="8"/>
  <c r="Q276" i="8"/>
  <c r="C276" i="8"/>
  <c r="S276" i="8"/>
  <c r="D276" i="8"/>
  <c r="K276" i="8"/>
  <c r="I276" i="8"/>
  <c r="H276" i="8"/>
  <c r="L276" i="8"/>
  <c r="P276" i="8"/>
  <c r="I222" i="8"/>
  <c r="Q222" i="8"/>
  <c r="J222" i="8"/>
  <c r="R222" i="8"/>
  <c r="C222" i="8"/>
  <c r="K222" i="8"/>
  <c r="S222" i="8"/>
  <c r="F222" i="8"/>
  <c r="N222" i="8"/>
  <c r="E222" i="8"/>
  <c r="G222" i="8"/>
  <c r="H222" i="8"/>
  <c r="O222" i="8"/>
  <c r="D222" i="8"/>
  <c r="P222" i="8"/>
  <c r="L222" i="8"/>
  <c r="M222" i="8"/>
  <c r="I396" i="8"/>
  <c r="Q396" i="8"/>
  <c r="J396" i="8"/>
  <c r="R396" i="8"/>
  <c r="C396" i="8"/>
  <c r="K396" i="8"/>
  <c r="S396" i="8"/>
  <c r="F396" i="8"/>
  <c r="N396" i="8"/>
  <c r="D396" i="8"/>
  <c r="E396" i="8"/>
  <c r="H396" i="8"/>
  <c r="G396" i="8"/>
  <c r="M396" i="8"/>
  <c r="L396" i="8"/>
  <c r="P396" i="8"/>
  <c r="O396" i="8"/>
  <c r="D495" i="8"/>
  <c r="L495" i="8"/>
  <c r="E495" i="8"/>
  <c r="M495" i="8"/>
  <c r="G495" i="8"/>
  <c r="F495" i="8"/>
  <c r="N495" i="8"/>
  <c r="O495" i="8"/>
  <c r="I495" i="8"/>
  <c r="Q495" i="8"/>
  <c r="K495" i="8"/>
  <c r="C495" i="8"/>
  <c r="J495" i="8"/>
  <c r="P495" i="8"/>
  <c r="S495" i="8"/>
  <c r="R495" i="8"/>
  <c r="H495" i="8"/>
  <c r="I198" i="8"/>
  <c r="Q198" i="8"/>
  <c r="J198" i="8"/>
  <c r="R198" i="8"/>
  <c r="C198" i="8"/>
  <c r="K198" i="8"/>
  <c r="S198" i="8"/>
  <c r="F198" i="8"/>
  <c r="N198" i="8"/>
  <c r="E198" i="8"/>
  <c r="G198" i="8"/>
  <c r="H198" i="8"/>
  <c r="O198" i="8"/>
  <c r="M198" i="8"/>
  <c r="P198" i="8"/>
  <c r="L198" i="8"/>
  <c r="D198" i="8"/>
  <c r="G134" i="8"/>
  <c r="O134" i="8"/>
  <c r="H134" i="8"/>
  <c r="P134" i="8"/>
  <c r="I134" i="8"/>
  <c r="Q134" i="8"/>
  <c r="D134" i="8"/>
  <c r="L134" i="8"/>
  <c r="E134" i="8"/>
  <c r="F134" i="8"/>
  <c r="J134" i="8"/>
  <c r="N134" i="8"/>
  <c r="M134" i="8"/>
  <c r="R134" i="8"/>
  <c r="S134" i="8"/>
  <c r="C134" i="8"/>
  <c r="K134" i="8"/>
  <c r="J404" i="8"/>
  <c r="R404" i="8"/>
  <c r="M404" i="8"/>
  <c r="C404" i="8"/>
  <c r="K404" i="8"/>
  <c r="S404" i="8"/>
  <c r="E404" i="8"/>
  <c r="D404" i="8"/>
  <c r="L404" i="8"/>
  <c r="G404" i="8"/>
  <c r="O404" i="8"/>
  <c r="H404" i="8"/>
  <c r="I404" i="8"/>
  <c r="F404" i="8"/>
  <c r="N404" i="8"/>
  <c r="P404" i="8"/>
  <c r="Q404" i="8"/>
  <c r="D519" i="8"/>
  <c r="L519" i="8"/>
  <c r="E519" i="8"/>
  <c r="M519" i="8"/>
  <c r="G519" i="8"/>
  <c r="F519" i="8"/>
  <c r="N519" i="8"/>
  <c r="O519" i="8"/>
  <c r="I519" i="8"/>
  <c r="Q519" i="8"/>
  <c r="H519" i="8"/>
  <c r="C519" i="8"/>
  <c r="J519" i="8"/>
  <c r="S519" i="8"/>
  <c r="K519" i="8"/>
  <c r="P519" i="8"/>
  <c r="R519" i="8"/>
  <c r="C237" i="8"/>
  <c r="K237" i="8"/>
  <c r="S237" i="8"/>
  <c r="D237" i="8"/>
  <c r="L237" i="8"/>
  <c r="E237" i="8"/>
  <c r="M237" i="8"/>
  <c r="H237" i="8"/>
  <c r="P237" i="8"/>
  <c r="G237" i="8"/>
  <c r="I237" i="8"/>
  <c r="J237" i="8"/>
  <c r="Q237" i="8"/>
  <c r="O237" i="8"/>
  <c r="R237" i="8"/>
  <c r="N237" i="8"/>
  <c r="F237" i="8"/>
  <c r="E272" i="8"/>
  <c r="M272" i="8"/>
  <c r="F272" i="8"/>
  <c r="N272" i="8"/>
  <c r="G272" i="8"/>
  <c r="O272" i="8"/>
  <c r="J272" i="8"/>
  <c r="R272" i="8"/>
  <c r="I272" i="8"/>
  <c r="K272" i="8"/>
  <c r="L272" i="8"/>
  <c r="C272" i="8"/>
  <c r="S272" i="8"/>
  <c r="H272" i="8"/>
  <c r="D272" i="8"/>
  <c r="Q272" i="8"/>
  <c r="P272" i="8"/>
  <c r="H521" i="8"/>
  <c r="P521" i="8"/>
  <c r="K521" i="8"/>
  <c r="I521" i="8"/>
  <c r="Q521" i="8"/>
  <c r="S521" i="8"/>
  <c r="J521" i="8"/>
  <c r="R521" i="8"/>
  <c r="C521" i="8"/>
  <c r="E521" i="8"/>
  <c r="M521" i="8"/>
  <c r="N521" i="8"/>
  <c r="O521" i="8"/>
  <c r="D521" i="8"/>
  <c r="L521" i="8"/>
  <c r="F521" i="8"/>
  <c r="G521" i="8"/>
  <c r="F546" i="8"/>
  <c r="N546" i="8"/>
  <c r="Q546" i="8"/>
  <c r="G546" i="8"/>
  <c r="O546" i="8"/>
  <c r="H546" i="8"/>
  <c r="P546" i="8"/>
  <c r="I546" i="8"/>
  <c r="C546" i="8"/>
  <c r="K546" i="8"/>
  <c r="S546" i="8"/>
  <c r="L546" i="8"/>
  <c r="M546" i="8"/>
  <c r="E546" i="8"/>
  <c r="R546" i="8"/>
  <c r="D546" i="8"/>
  <c r="J546" i="8"/>
  <c r="D447" i="8"/>
  <c r="L447" i="8"/>
  <c r="G447" i="8"/>
  <c r="E447" i="8"/>
  <c r="M447" i="8"/>
  <c r="F447" i="8"/>
  <c r="N447" i="8"/>
  <c r="O447" i="8"/>
  <c r="I447" i="8"/>
  <c r="Q447" i="8"/>
  <c r="J447" i="8"/>
  <c r="C447" i="8"/>
  <c r="K447" i="8"/>
  <c r="R447" i="8"/>
  <c r="S447" i="8"/>
  <c r="H447" i="8"/>
  <c r="P447" i="8"/>
  <c r="D467" i="8"/>
  <c r="L467" i="8"/>
  <c r="E467" i="8"/>
  <c r="M467" i="8"/>
  <c r="O467" i="8"/>
  <c r="F467" i="8"/>
  <c r="N467" i="8"/>
  <c r="G467" i="8"/>
  <c r="I467" i="8"/>
  <c r="Q467" i="8"/>
  <c r="C467" i="8"/>
  <c r="H467" i="8"/>
  <c r="P467" i="8"/>
  <c r="S467" i="8"/>
  <c r="J467" i="8"/>
  <c r="K467" i="8"/>
  <c r="R467" i="8"/>
  <c r="C285" i="8"/>
  <c r="K285" i="8"/>
  <c r="S285" i="8"/>
  <c r="D285" i="8"/>
  <c r="L285" i="8"/>
  <c r="E285" i="8"/>
  <c r="M285" i="8"/>
  <c r="H285" i="8"/>
  <c r="P285" i="8"/>
  <c r="O285" i="8"/>
  <c r="Q285" i="8"/>
  <c r="R285" i="8"/>
  <c r="I285" i="8"/>
  <c r="G285" i="8"/>
  <c r="J285" i="8"/>
  <c r="N285" i="8"/>
  <c r="F285" i="8"/>
  <c r="J416" i="8"/>
  <c r="R416" i="8"/>
  <c r="M416" i="8"/>
  <c r="C416" i="8"/>
  <c r="K416" i="8"/>
  <c r="S416" i="8"/>
  <c r="D416" i="8"/>
  <c r="L416" i="8"/>
  <c r="E416" i="8"/>
  <c r="G416" i="8"/>
  <c r="O416" i="8"/>
  <c r="F416" i="8"/>
  <c r="Q416" i="8"/>
  <c r="H416" i="8"/>
  <c r="N416" i="8"/>
  <c r="I416" i="8"/>
  <c r="P416" i="8"/>
  <c r="H453" i="8"/>
  <c r="P453" i="8"/>
  <c r="K453" i="8"/>
  <c r="I453" i="8"/>
  <c r="Q453" i="8"/>
  <c r="C453" i="8"/>
  <c r="J453" i="8"/>
  <c r="R453" i="8"/>
  <c r="S453" i="8"/>
  <c r="E453" i="8"/>
  <c r="M453" i="8"/>
  <c r="L453" i="8"/>
  <c r="N453" i="8"/>
  <c r="D453" i="8"/>
  <c r="O453" i="8"/>
  <c r="F453" i="8"/>
  <c r="G453" i="8"/>
  <c r="G369" i="8"/>
  <c r="O369" i="8"/>
  <c r="H369" i="8"/>
  <c r="P369" i="8"/>
  <c r="I369" i="8"/>
  <c r="Q369" i="8"/>
  <c r="D369" i="8"/>
  <c r="L369" i="8"/>
  <c r="J369" i="8"/>
  <c r="N369" i="8"/>
  <c r="K369" i="8"/>
  <c r="M369" i="8"/>
  <c r="C369" i="8"/>
  <c r="S369" i="8"/>
  <c r="E369" i="8"/>
  <c r="R369" i="8"/>
  <c r="F369" i="8"/>
  <c r="G142" i="8"/>
  <c r="O142" i="8"/>
  <c r="H142" i="8"/>
  <c r="P142" i="8"/>
  <c r="I142" i="8"/>
  <c r="Q142" i="8"/>
  <c r="D142" i="8"/>
  <c r="L142" i="8"/>
  <c r="E142" i="8"/>
  <c r="F142" i="8"/>
  <c r="J142" i="8"/>
  <c r="N142" i="8"/>
  <c r="C142" i="8"/>
  <c r="R142" i="8"/>
  <c r="S142" i="8"/>
  <c r="K142" i="8"/>
  <c r="M142" i="8"/>
  <c r="I376" i="8"/>
  <c r="Q376" i="8"/>
  <c r="J376" i="8"/>
  <c r="R376" i="8"/>
  <c r="C376" i="8"/>
  <c r="K376" i="8"/>
  <c r="S376" i="8"/>
  <c r="F376" i="8"/>
  <c r="N376" i="8"/>
  <c r="L376" i="8"/>
  <c r="M376" i="8"/>
  <c r="O376" i="8"/>
  <c r="P376" i="8"/>
  <c r="E376" i="8"/>
  <c r="D376" i="8"/>
  <c r="G376" i="8"/>
  <c r="H376" i="8"/>
  <c r="C164" i="8"/>
  <c r="K164" i="8"/>
  <c r="S164" i="8"/>
  <c r="D164" i="8"/>
  <c r="L164" i="8"/>
  <c r="E164" i="8"/>
  <c r="M164" i="8"/>
  <c r="H164" i="8"/>
  <c r="P164" i="8"/>
  <c r="I164" i="8"/>
  <c r="J164" i="8"/>
  <c r="N164" i="8"/>
  <c r="R164" i="8"/>
  <c r="Q164" i="8"/>
  <c r="F164" i="8"/>
  <c r="G164" i="8"/>
  <c r="O164" i="8"/>
  <c r="I149" i="8"/>
  <c r="Q149" i="8"/>
  <c r="J149" i="8"/>
  <c r="R149" i="8"/>
  <c r="C149" i="8"/>
  <c r="K149" i="8"/>
  <c r="S149" i="8"/>
  <c r="F149" i="8"/>
  <c r="N149" i="8"/>
  <c r="G149" i="8"/>
  <c r="H149" i="8"/>
  <c r="L149" i="8"/>
  <c r="P149" i="8"/>
  <c r="D149" i="8"/>
  <c r="E149" i="8"/>
  <c r="M149" i="8"/>
  <c r="O149" i="8"/>
  <c r="F478" i="8"/>
  <c r="N478" i="8"/>
  <c r="Q478" i="8"/>
  <c r="G478" i="8"/>
  <c r="O478" i="8"/>
  <c r="I478" i="8"/>
  <c r="H478" i="8"/>
  <c r="P478" i="8"/>
  <c r="C478" i="8"/>
  <c r="K478" i="8"/>
  <c r="S478" i="8"/>
  <c r="E478" i="8"/>
  <c r="R478" i="8"/>
  <c r="D478" i="8"/>
  <c r="J478" i="8"/>
  <c r="L478" i="8"/>
  <c r="M478" i="8"/>
  <c r="G349" i="8"/>
  <c r="O349" i="8"/>
  <c r="H349" i="8"/>
  <c r="P349" i="8"/>
  <c r="I349" i="8"/>
  <c r="Q349" i="8"/>
  <c r="D349" i="8"/>
  <c r="L349" i="8"/>
  <c r="R349" i="8"/>
  <c r="C349" i="8"/>
  <c r="S349" i="8"/>
  <c r="E349" i="8"/>
  <c r="F349" i="8"/>
  <c r="K349" i="8"/>
  <c r="N349" i="8"/>
  <c r="M349" i="8"/>
  <c r="J349" i="8"/>
  <c r="E346" i="8"/>
  <c r="M346" i="8"/>
  <c r="F346" i="8"/>
  <c r="N346" i="8"/>
  <c r="G346" i="8"/>
  <c r="O346" i="8"/>
  <c r="J346" i="8"/>
  <c r="R346" i="8"/>
  <c r="H346" i="8"/>
  <c r="I346" i="8"/>
  <c r="L346" i="8"/>
  <c r="K346" i="8"/>
  <c r="Q346" i="8"/>
  <c r="D346" i="8"/>
  <c r="P346" i="8"/>
  <c r="C346" i="8"/>
  <c r="S346" i="8"/>
  <c r="F458" i="8"/>
  <c r="N458" i="8"/>
  <c r="Q458" i="8"/>
  <c r="G458" i="8"/>
  <c r="O458" i="8"/>
  <c r="I458" i="8"/>
  <c r="H458" i="8"/>
  <c r="P458" i="8"/>
  <c r="C458" i="8"/>
  <c r="K458" i="8"/>
  <c r="S458" i="8"/>
  <c r="R458" i="8"/>
  <c r="D458" i="8"/>
  <c r="E458" i="8"/>
  <c r="J458" i="8"/>
  <c r="L458" i="8"/>
  <c r="M458" i="8"/>
  <c r="J540" i="8"/>
  <c r="R540" i="8"/>
  <c r="E540" i="8"/>
  <c r="C540" i="8"/>
  <c r="K540" i="8"/>
  <c r="S540" i="8"/>
  <c r="M540" i="8"/>
  <c r="D540" i="8"/>
  <c r="L540" i="8"/>
  <c r="G540" i="8"/>
  <c r="O540" i="8"/>
  <c r="N540" i="8"/>
  <c r="F540" i="8"/>
  <c r="P540" i="8"/>
  <c r="Q540" i="8"/>
  <c r="H540" i="8"/>
  <c r="I540" i="8"/>
  <c r="E370" i="8"/>
  <c r="M370" i="8"/>
  <c r="F370" i="8"/>
  <c r="N370" i="8"/>
  <c r="G370" i="8"/>
  <c r="O370" i="8"/>
  <c r="J370" i="8"/>
  <c r="R370" i="8"/>
  <c r="H370" i="8"/>
  <c r="I370" i="8"/>
  <c r="K370" i="8"/>
  <c r="L370" i="8"/>
  <c r="Q370" i="8"/>
  <c r="C370" i="8"/>
  <c r="D370" i="8"/>
  <c r="P370" i="8"/>
  <c r="S370" i="8"/>
  <c r="M28" i="8"/>
  <c r="M26" i="8"/>
  <c r="L26" i="8"/>
  <c r="L24" i="8"/>
  <c r="K28" i="8"/>
  <c r="L28" i="8"/>
  <c r="K26" i="8"/>
  <c r="E264" i="8"/>
  <c r="M264" i="8"/>
  <c r="F264" i="8"/>
  <c r="N264" i="8"/>
  <c r="G264" i="8"/>
  <c r="O264" i="8"/>
  <c r="J264" i="8"/>
  <c r="R264" i="8"/>
  <c r="I264" i="8"/>
  <c r="K264" i="8"/>
  <c r="L264" i="8"/>
  <c r="C264" i="8"/>
  <c r="S264" i="8"/>
  <c r="P264" i="8"/>
  <c r="Q264" i="8"/>
  <c r="D264" i="8"/>
  <c r="H264" i="8"/>
  <c r="E228" i="8"/>
  <c r="M228" i="8"/>
  <c r="F228" i="8"/>
  <c r="N228" i="8"/>
  <c r="G228" i="8"/>
  <c r="O228" i="8"/>
  <c r="J228" i="8"/>
  <c r="R228" i="8"/>
  <c r="I228" i="8"/>
  <c r="K228" i="8"/>
  <c r="L228" i="8"/>
  <c r="C228" i="8"/>
  <c r="S228" i="8"/>
  <c r="Q228" i="8"/>
  <c r="D228" i="8"/>
  <c r="H228" i="8"/>
  <c r="P228" i="8"/>
  <c r="G170" i="8"/>
  <c r="O170" i="8"/>
  <c r="I170" i="8"/>
  <c r="Q170" i="8"/>
  <c r="D170" i="8"/>
  <c r="L170" i="8"/>
  <c r="H170" i="8"/>
  <c r="J170" i="8"/>
  <c r="K170" i="8"/>
  <c r="C170" i="8"/>
  <c r="P170" i="8"/>
  <c r="E170" i="8"/>
  <c r="F170" i="8"/>
  <c r="R170" i="8"/>
  <c r="S170" i="8"/>
  <c r="M170" i="8"/>
  <c r="N170" i="8"/>
  <c r="C160" i="8"/>
  <c r="K160" i="8"/>
  <c r="S160" i="8"/>
  <c r="D160" i="8"/>
  <c r="L160" i="8"/>
  <c r="E160" i="8"/>
  <c r="M160" i="8"/>
  <c r="H160" i="8"/>
  <c r="P160" i="8"/>
  <c r="Q160" i="8"/>
  <c r="R160" i="8"/>
  <c r="F160" i="8"/>
  <c r="J160" i="8"/>
  <c r="N160" i="8"/>
  <c r="O160" i="8"/>
  <c r="I160" i="8"/>
  <c r="G160" i="8"/>
  <c r="E324" i="8"/>
  <c r="M324" i="8"/>
  <c r="F324" i="8"/>
  <c r="N324" i="8"/>
  <c r="G324" i="8"/>
  <c r="O324" i="8"/>
  <c r="J324" i="8"/>
  <c r="R324" i="8"/>
  <c r="Q324" i="8"/>
  <c r="C324" i="8"/>
  <c r="S324" i="8"/>
  <c r="D324" i="8"/>
  <c r="K324" i="8"/>
  <c r="I324" i="8"/>
  <c r="H324" i="8"/>
  <c r="L324" i="8"/>
  <c r="P324" i="8"/>
  <c r="I242" i="8"/>
  <c r="Q242" i="8"/>
  <c r="J242" i="8"/>
  <c r="R242" i="8"/>
  <c r="C242" i="8"/>
  <c r="K242" i="8"/>
  <c r="S242" i="8"/>
  <c r="F242" i="8"/>
  <c r="N242" i="8"/>
  <c r="M242" i="8"/>
  <c r="O242" i="8"/>
  <c r="P242" i="8"/>
  <c r="G242" i="8"/>
  <c r="H242" i="8"/>
  <c r="E242" i="8"/>
  <c r="D242" i="8"/>
  <c r="L242" i="8"/>
  <c r="H529" i="8"/>
  <c r="P529" i="8"/>
  <c r="C529" i="8"/>
  <c r="I529" i="8"/>
  <c r="Q529" i="8"/>
  <c r="K529" i="8"/>
  <c r="J529" i="8"/>
  <c r="R529" i="8"/>
  <c r="S529" i="8"/>
  <c r="E529" i="8"/>
  <c r="M529" i="8"/>
  <c r="F529" i="8"/>
  <c r="G529" i="8"/>
  <c r="L529" i="8"/>
  <c r="D529" i="8"/>
  <c r="N529" i="8"/>
  <c r="O529" i="8"/>
  <c r="H537" i="8"/>
  <c r="P537" i="8"/>
  <c r="C537" i="8"/>
  <c r="I537" i="8"/>
  <c r="Q537" i="8"/>
  <c r="K537" i="8"/>
  <c r="J537" i="8"/>
  <c r="R537" i="8"/>
  <c r="S537" i="8"/>
  <c r="E537" i="8"/>
  <c r="M537" i="8"/>
  <c r="D537" i="8"/>
  <c r="L537" i="8"/>
  <c r="F537" i="8"/>
  <c r="N537" i="8"/>
  <c r="G537" i="8"/>
  <c r="O537" i="8"/>
  <c r="E131" i="8"/>
  <c r="M131" i="8"/>
  <c r="F131" i="8"/>
  <c r="N131" i="8"/>
  <c r="G131" i="8"/>
  <c r="O131" i="8"/>
  <c r="J131" i="8"/>
  <c r="R131" i="8"/>
  <c r="K131" i="8"/>
  <c r="L131" i="8"/>
  <c r="P131" i="8"/>
  <c r="D131" i="8"/>
  <c r="C131" i="8"/>
  <c r="H131" i="8"/>
  <c r="I131" i="8"/>
  <c r="S131" i="8"/>
  <c r="Q131" i="8"/>
  <c r="I392" i="8"/>
  <c r="Q392" i="8"/>
  <c r="J392" i="8"/>
  <c r="R392" i="8"/>
  <c r="C392" i="8"/>
  <c r="K392" i="8"/>
  <c r="S392" i="8"/>
  <c r="F392" i="8"/>
  <c r="N392" i="8"/>
  <c r="L392" i="8"/>
  <c r="P392" i="8"/>
  <c r="M392" i="8"/>
  <c r="O392" i="8"/>
  <c r="E392" i="8"/>
  <c r="H392" i="8"/>
  <c r="D392" i="8"/>
  <c r="G392" i="8"/>
  <c r="D491" i="8"/>
  <c r="L491" i="8"/>
  <c r="E491" i="8"/>
  <c r="M491" i="8"/>
  <c r="G491" i="8"/>
  <c r="F491" i="8"/>
  <c r="N491" i="8"/>
  <c r="O491" i="8"/>
  <c r="I491" i="8"/>
  <c r="Q491" i="8"/>
  <c r="S491" i="8"/>
  <c r="R491" i="8"/>
  <c r="C491" i="8"/>
  <c r="H491" i="8"/>
  <c r="K491" i="8"/>
  <c r="J491" i="8"/>
  <c r="P491" i="8"/>
  <c r="I258" i="8"/>
  <c r="Q258" i="8"/>
  <c r="J258" i="8"/>
  <c r="R258" i="8"/>
  <c r="C258" i="8"/>
  <c r="K258" i="8"/>
  <c r="S258" i="8"/>
  <c r="F258" i="8"/>
  <c r="N258" i="8"/>
  <c r="E258" i="8"/>
  <c r="G258" i="8"/>
  <c r="H258" i="8"/>
  <c r="O258" i="8"/>
  <c r="D258" i="8"/>
  <c r="M258" i="8"/>
  <c r="L258" i="8"/>
  <c r="P258" i="8"/>
  <c r="J460" i="8"/>
  <c r="R460" i="8"/>
  <c r="E460" i="8"/>
  <c r="C460" i="8"/>
  <c r="K460" i="8"/>
  <c r="S460" i="8"/>
  <c r="D460" i="8"/>
  <c r="L460" i="8"/>
  <c r="M460" i="8"/>
  <c r="G460" i="8"/>
  <c r="O460" i="8"/>
  <c r="Q460" i="8"/>
  <c r="F460" i="8"/>
  <c r="P460" i="8"/>
  <c r="H460" i="8"/>
  <c r="I460" i="8"/>
  <c r="N460" i="8"/>
  <c r="G333" i="8"/>
  <c r="O333" i="8"/>
  <c r="H333" i="8"/>
  <c r="P333" i="8"/>
  <c r="I333" i="8"/>
  <c r="Q333" i="8"/>
  <c r="D333" i="8"/>
  <c r="L333" i="8"/>
  <c r="R333" i="8"/>
  <c r="C333" i="8"/>
  <c r="S333" i="8"/>
  <c r="E333" i="8"/>
  <c r="F333" i="8"/>
  <c r="K333" i="8"/>
  <c r="M333" i="8"/>
  <c r="N333" i="8"/>
  <c r="J333" i="8"/>
  <c r="E103" i="8"/>
  <c r="M103" i="8"/>
  <c r="F103" i="8"/>
  <c r="N103" i="8"/>
  <c r="G103" i="8"/>
  <c r="O103" i="8"/>
  <c r="J103" i="8"/>
  <c r="R103" i="8"/>
  <c r="C103" i="8"/>
  <c r="S103" i="8"/>
  <c r="D103" i="8"/>
  <c r="H103" i="8"/>
  <c r="L103" i="8"/>
  <c r="P103" i="8"/>
  <c r="Q103" i="8"/>
  <c r="K103" i="8"/>
  <c r="I103" i="8"/>
  <c r="D499" i="8"/>
  <c r="L499" i="8"/>
  <c r="E499" i="8"/>
  <c r="M499" i="8"/>
  <c r="G499" i="8"/>
  <c r="F499" i="8"/>
  <c r="N499" i="8"/>
  <c r="O499" i="8"/>
  <c r="I499" i="8"/>
  <c r="Q499" i="8"/>
  <c r="C499" i="8"/>
  <c r="H499" i="8"/>
  <c r="K499" i="8"/>
  <c r="J499" i="8"/>
  <c r="P499" i="8"/>
  <c r="R499" i="8"/>
  <c r="S499" i="8"/>
  <c r="E366" i="8"/>
  <c r="M366" i="8"/>
  <c r="F366" i="8"/>
  <c r="N366" i="8"/>
  <c r="G366" i="8"/>
  <c r="O366" i="8"/>
  <c r="J366" i="8"/>
  <c r="R366" i="8"/>
  <c r="P366" i="8"/>
  <c r="D366" i="8"/>
  <c r="Q366" i="8"/>
  <c r="C366" i="8"/>
  <c r="S366" i="8"/>
  <c r="I366" i="8"/>
  <c r="H366" i="8"/>
  <c r="K366" i="8"/>
  <c r="L366" i="8"/>
  <c r="E240" i="8"/>
  <c r="M240" i="8"/>
  <c r="F240" i="8"/>
  <c r="N240" i="8"/>
  <c r="G240" i="8"/>
  <c r="O240" i="8"/>
  <c r="J240" i="8"/>
  <c r="R240" i="8"/>
  <c r="Q240" i="8"/>
  <c r="C240" i="8"/>
  <c r="S240" i="8"/>
  <c r="D240" i="8"/>
  <c r="K240" i="8"/>
  <c r="L240" i="8"/>
  <c r="H240" i="8"/>
  <c r="I240" i="8"/>
  <c r="P240" i="8"/>
  <c r="E334" i="8"/>
  <c r="M334" i="8"/>
  <c r="F334" i="8"/>
  <c r="N334" i="8"/>
  <c r="G334" i="8"/>
  <c r="O334" i="8"/>
  <c r="J334" i="8"/>
  <c r="R334" i="8"/>
  <c r="P334" i="8"/>
  <c r="Q334" i="8"/>
  <c r="D334" i="8"/>
  <c r="C334" i="8"/>
  <c r="S334" i="8"/>
  <c r="I334" i="8"/>
  <c r="K334" i="8"/>
  <c r="L334" i="8"/>
  <c r="H334" i="8"/>
  <c r="C181" i="8"/>
  <c r="K181" i="8"/>
  <c r="S181" i="8"/>
  <c r="D181" i="8"/>
  <c r="L181" i="8"/>
  <c r="E181" i="8"/>
  <c r="M181" i="8"/>
  <c r="H181" i="8"/>
  <c r="P181" i="8"/>
  <c r="G181" i="8"/>
  <c r="I181" i="8"/>
  <c r="J181" i="8"/>
  <c r="Q181" i="8"/>
  <c r="F181" i="8"/>
  <c r="R181" i="8"/>
  <c r="O181" i="8"/>
  <c r="N181" i="8"/>
  <c r="I190" i="8"/>
  <c r="Q190" i="8"/>
  <c r="J190" i="8"/>
  <c r="R190" i="8"/>
  <c r="C190" i="8"/>
  <c r="K190" i="8"/>
  <c r="S190" i="8"/>
  <c r="F190" i="8"/>
  <c r="N190" i="8"/>
  <c r="E190" i="8"/>
  <c r="G190" i="8"/>
  <c r="H190" i="8"/>
  <c r="O190" i="8"/>
  <c r="D190" i="8"/>
  <c r="P190" i="8"/>
  <c r="L190" i="8"/>
  <c r="M190" i="8"/>
  <c r="E394" i="8"/>
  <c r="M394" i="8"/>
  <c r="F394" i="8"/>
  <c r="N394" i="8"/>
  <c r="G394" i="8"/>
  <c r="O394" i="8"/>
  <c r="J394" i="8"/>
  <c r="R394" i="8"/>
  <c r="H394" i="8"/>
  <c r="I394" i="8"/>
  <c r="K394" i="8"/>
  <c r="L394" i="8"/>
  <c r="Q394" i="8"/>
  <c r="P394" i="8"/>
  <c r="C394" i="8"/>
  <c r="S394" i="8"/>
  <c r="D394" i="8"/>
  <c r="C197" i="8"/>
  <c r="K197" i="8"/>
  <c r="S197" i="8"/>
  <c r="D197" i="8"/>
  <c r="L197" i="8"/>
  <c r="E197" i="8"/>
  <c r="M197" i="8"/>
  <c r="H197" i="8"/>
  <c r="P197" i="8"/>
  <c r="G197" i="8"/>
  <c r="I197" i="8"/>
  <c r="J197" i="8"/>
  <c r="Q197" i="8"/>
  <c r="F197" i="8"/>
  <c r="R197" i="8"/>
  <c r="N197" i="8"/>
  <c r="O197" i="8"/>
  <c r="I332" i="8"/>
  <c r="Q332" i="8"/>
  <c r="J332" i="8"/>
  <c r="R332" i="8"/>
  <c r="C332" i="8"/>
  <c r="K332" i="8"/>
  <c r="S332" i="8"/>
  <c r="F332" i="8"/>
  <c r="N332" i="8"/>
  <c r="D332" i="8"/>
  <c r="E332" i="8"/>
  <c r="H332" i="8"/>
  <c r="G332" i="8"/>
  <c r="M332" i="8"/>
  <c r="L332" i="8"/>
  <c r="O332" i="8"/>
  <c r="P332" i="8"/>
  <c r="I246" i="8"/>
  <c r="Q246" i="8"/>
  <c r="J246" i="8"/>
  <c r="R246" i="8"/>
  <c r="C246" i="8"/>
  <c r="K246" i="8"/>
  <c r="S246" i="8"/>
  <c r="F246" i="8"/>
  <c r="N246" i="8"/>
  <c r="E246" i="8"/>
  <c r="G246" i="8"/>
  <c r="H246" i="8"/>
  <c r="O246" i="8"/>
  <c r="M246" i="8"/>
  <c r="P246" i="8"/>
  <c r="D246" i="8"/>
  <c r="L246" i="8"/>
  <c r="I226" i="8"/>
  <c r="Q226" i="8"/>
  <c r="J226" i="8"/>
  <c r="R226" i="8"/>
  <c r="C226" i="8"/>
  <c r="K226" i="8"/>
  <c r="S226" i="8"/>
  <c r="F226" i="8"/>
  <c r="N226" i="8"/>
  <c r="M226" i="8"/>
  <c r="O226" i="8"/>
  <c r="P226" i="8"/>
  <c r="G226" i="8"/>
  <c r="H226" i="8"/>
  <c r="D226" i="8"/>
  <c r="E226" i="8"/>
  <c r="L226" i="8"/>
  <c r="E151" i="8"/>
  <c r="M151" i="8"/>
  <c r="F151" i="8"/>
  <c r="N151" i="8"/>
  <c r="G151" i="8"/>
  <c r="O151" i="8"/>
  <c r="J151" i="8"/>
  <c r="R151" i="8"/>
  <c r="C151" i="8"/>
  <c r="S151" i="8"/>
  <c r="D151" i="8"/>
  <c r="H151" i="8"/>
  <c r="L151" i="8"/>
  <c r="P151" i="8"/>
  <c r="K151" i="8"/>
  <c r="Q151" i="8"/>
  <c r="I151" i="8"/>
  <c r="C92" i="8"/>
  <c r="K92" i="8"/>
  <c r="S92" i="8"/>
  <c r="D92" i="8"/>
  <c r="L92" i="8"/>
  <c r="E92" i="8"/>
  <c r="M92" i="8"/>
  <c r="H92" i="8"/>
  <c r="P92" i="8"/>
  <c r="I92" i="8"/>
  <c r="J92" i="8"/>
  <c r="N92" i="8"/>
  <c r="R92" i="8"/>
  <c r="F92" i="8"/>
  <c r="G92" i="8"/>
  <c r="O92" i="8"/>
  <c r="Q92" i="8"/>
  <c r="I254" i="8"/>
  <c r="Q254" i="8"/>
  <c r="J254" i="8"/>
  <c r="R254" i="8"/>
  <c r="C254" i="8"/>
  <c r="K254" i="8"/>
  <c r="S254" i="8"/>
  <c r="F254" i="8"/>
  <c r="N254" i="8"/>
  <c r="M254" i="8"/>
  <c r="O254" i="8"/>
  <c r="P254" i="8"/>
  <c r="G254" i="8"/>
  <c r="D254" i="8"/>
  <c r="E254" i="8"/>
  <c r="L254" i="8"/>
  <c r="H254" i="8"/>
  <c r="E155" i="8"/>
  <c r="M155" i="8"/>
  <c r="F155" i="8"/>
  <c r="N155" i="8"/>
  <c r="G155" i="8"/>
  <c r="O155" i="8"/>
  <c r="J155" i="8"/>
  <c r="R155" i="8"/>
  <c r="K155" i="8"/>
  <c r="L155" i="8"/>
  <c r="P155" i="8"/>
  <c r="D155" i="8"/>
  <c r="S155" i="8"/>
  <c r="H155" i="8"/>
  <c r="C155" i="8"/>
  <c r="I155" i="8"/>
  <c r="Q155" i="8"/>
  <c r="G183" i="8"/>
  <c r="O183" i="8"/>
  <c r="H183" i="8"/>
  <c r="P183" i="8"/>
  <c r="I183" i="8"/>
  <c r="Q183" i="8"/>
  <c r="D183" i="8"/>
  <c r="L183" i="8"/>
  <c r="C183" i="8"/>
  <c r="S183" i="8"/>
  <c r="E183" i="8"/>
  <c r="F183" i="8"/>
  <c r="M183" i="8"/>
  <c r="N183" i="8"/>
  <c r="J183" i="8"/>
  <c r="K183" i="8"/>
  <c r="R183" i="8"/>
  <c r="C359" i="8"/>
  <c r="K359" i="8"/>
  <c r="S359" i="8"/>
  <c r="D359" i="8"/>
  <c r="L359" i="8"/>
  <c r="E359" i="8"/>
  <c r="M359" i="8"/>
  <c r="H359" i="8"/>
  <c r="P359" i="8"/>
  <c r="N359" i="8"/>
  <c r="O359" i="8"/>
  <c r="R359" i="8"/>
  <c r="Q359" i="8"/>
  <c r="G359" i="8"/>
  <c r="F359" i="8"/>
  <c r="J359" i="8"/>
  <c r="I359" i="8"/>
  <c r="E354" i="8"/>
  <c r="M354" i="8"/>
  <c r="F354" i="8"/>
  <c r="N354" i="8"/>
  <c r="G354" i="8"/>
  <c r="O354" i="8"/>
  <c r="J354" i="8"/>
  <c r="R354" i="8"/>
  <c r="H354" i="8"/>
  <c r="I354" i="8"/>
  <c r="L354" i="8"/>
  <c r="K354" i="8"/>
  <c r="Q354" i="8"/>
  <c r="D354" i="8"/>
  <c r="P354" i="8"/>
  <c r="S354" i="8"/>
  <c r="C354" i="8"/>
  <c r="H441" i="8"/>
  <c r="P441" i="8"/>
  <c r="S441" i="8"/>
  <c r="I441" i="8"/>
  <c r="Q441" i="8"/>
  <c r="C441" i="8"/>
  <c r="J441" i="8"/>
  <c r="R441" i="8"/>
  <c r="K441" i="8"/>
  <c r="E441" i="8"/>
  <c r="M441" i="8"/>
  <c r="D441" i="8"/>
  <c r="F441" i="8"/>
  <c r="L441" i="8"/>
  <c r="O441" i="8"/>
  <c r="G441" i="8"/>
  <c r="N441" i="8"/>
  <c r="C136" i="8"/>
  <c r="K136" i="8"/>
  <c r="S136" i="8"/>
  <c r="D136" i="8"/>
  <c r="L136" i="8"/>
  <c r="E136" i="8"/>
  <c r="M136" i="8"/>
  <c r="H136" i="8"/>
  <c r="P136" i="8"/>
  <c r="Q136" i="8"/>
  <c r="R136" i="8"/>
  <c r="F136" i="8"/>
  <c r="J136" i="8"/>
  <c r="I136" i="8"/>
  <c r="N136" i="8"/>
  <c r="O136" i="8"/>
  <c r="G136" i="8"/>
  <c r="H405" i="8"/>
  <c r="P405" i="8"/>
  <c r="S405" i="8"/>
  <c r="I405" i="8"/>
  <c r="Q405" i="8"/>
  <c r="K405" i="8"/>
  <c r="J405" i="8"/>
  <c r="R405" i="8"/>
  <c r="C405" i="8"/>
  <c r="E405" i="8"/>
  <c r="M405" i="8"/>
  <c r="L405" i="8"/>
  <c r="D405" i="8"/>
  <c r="N405" i="8"/>
  <c r="O405" i="8"/>
  <c r="F405" i="8"/>
  <c r="G405" i="8"/>
  <c r="E188" i="8"/>
  <c r="M188" i="8"/>
  <c r="F188" i="8"/>
  <c r="N188" i="8"/>
  <c r="G188" i="8"/>
  <c r="O188" i="8"/>
  <c r="J188" i="8"/>
  <c r="R188" i="8"/>
  <c r="I188" i="8"/>
  <c r="K188" i="8"/>
  <c r="L188" i="8"/>
  <c r="C188" i="8"/>
  <c r="S188" i="8"/>
  <c r="D188" i="8"/>
  <c r="H188" i="8"/>
  <c r="Q188" i="8"/>
  <c r="P188" i="8"/>
  <c r="D523" i="8"/>
  <c r="L523" i="8"/>
  <c r="E523" i="8"/>
  <c r="M523" i="8"/>
  <c r="G523" i="8"/>
  <c r="F523" i="8"/>
  <c r="N523" i="8"/>
  <c r="O523" i="8"/>
  <c r="I523" i="8"/>
  <c r="Q523" i="8"/>
  <c r="S523" i="8"/>
  <c r="H523" i="8"/>
  <c r="P523" i="8"/>
  <c r="C523" i="8"/>
  <c r="J523" i="8"/>
  <c r="K523" i="8"/>
  <c r="R523" i="8"/>
  <c r="C225" i="8"/>
  <c r="K225" i="8"/>
  <c r="S225" i="8"/>
  <c r="D225" i="8"/>
  <c r="L225" i="8"/>
  <c r="E225" i="8"/>
  <c r="M225" i="8"/>
  <c r="H225" i="8"/>
  <c r="P225" i="8"/>
  <c r="O225" i="8"/>
  <c r="Q225" i="8"/>
  <c r="R225" i="8"/>
  <c r="I225" i="8"/>
  <c r="G225" i="8"/>
  <c r="J225" i="8"/>
  <c r="N225" i="8"/>
  <c r="F225" i="8"/>
  <c r="C112" i="8"/>
  <c r="K112" i="8"/>
  <c r="S112" i="8"/>
  <c r="D112" i="8"/>
  <c r="L112" i="8"/>
  <c r="E112" i="8"/>
  <c r="M112" i="8"/>
  <c r="H112" i="8"/>
  <c r="P112" i="8"/>
  <c r="Q112" i="8"/>
  <c r="R112" i="8"/>
  <c r="F112" i="8"/>
  <c r="J112" i="8"/>
  <c r="N112" i="8"/>
  <c r="I112" i="8"/>
  <c r="O112" i="8"/>
  <c r="G112" i="8"/>
  <c r="F494" i="8"/>
  <c r="N494" i="8"/>
  <c r="Q494" i="8"/>
  <c r="G494" i="8"/>
  <c r="O494" i="8"/>
  <c r="H494" i="8"/>
  <c r="P494" i="8"/>
  <c r="I494" i="8"/>
  <c r="C494" i="8"/>
  <c r="K494" i="8"/>
  <c r="S494" i="8"/>
  <c r="J494" i="8"/>
  <c r="R494" i="8"/>
  <c r="L494" i="8"/>
  <c r="D494" i="8"/>
  <c r="M494" i="8"/>
  <c r="E494" i="8"/>
  <c r="C343" i="8"/>
  <c r="K343" i="8"/>
  <c r="S343" i="8"/>
  <c r="D343" i="8"/>
  <c r="L343" i="8"/>
  <c r="E343" i="8"/>
  <c r="M343" i="8"/>
  <c r="H343" i="8"/>
  <c r="P343" i="8"/>
  <c r="N343" i="8"/>
  <c r="O343" i="8"/>
  <c r="R343" i="8"/>
  <c r="Q343" i="8"/>
  <c r="G343" i="8"/>
  <c r="I343" i="8"/>
  <c r="F343" i="8"/>
  <c r="J343" i="8"/>
  <c r="C249" i="8"/>
  <c r="K249" i="8"/>
  <c r="S249" i="8"/>
  <c r="E249" i="8"/>
  <c r="M249" i="8"/>
  <c r="H249" i="8"/>
  <c r="P249" i="8"/>
  <c r="J249" i="8"/>
  <c r="L249" i="8"/>
  <c r="N249" i="8"/>
  <c r="F249" i="8"/>
  <c r="R249" i="8"/>
  <c r="Q249" i="8"/>
  <c r="G249" i="8"/>
  <c r="D249" i="8"/>
  <c r="I249" i="8"/>
  <c r="O249" i="8"/>
  <c r="H541" i="8"/>
  <c r="P541" i="8"/>
  <c r="S541" i="8"/>
  <c r="I541" i="8"/>
  <c r="Q541" i="8"/>
  <c r="C541" i="8"/>
  <c r="J541" i="8"/>
  <c r="R541" i="8"/>
  <c r="K541" i="8"/>
  <c r="E541" i="8"/>
  <c r="M541" i="8"/>
  <c r="O541" i="8"/>
  <c r="D541" i="8"/>
  <c r="F541" i="8"/>
  <c r="L541" i="8"/>
  <c r="G541" i="8"/>
  <c r="N541" i="8"/>
  <c r="C100" i="8"/>
  <c r="K100" i="8"/>
  <c r="S100" i="8"/>
  <c r="D100" i="8"/>
  <c r="L100" i="8"/>
  <c r="E100" i="8"/>
  <c r="M100" i="8"/>
  <c r="H100" i="8"/>
  <c r="P100" i="8"/>
  <c r="I100" i="8"/>
  <c r="J100" i="8"/>
  <c r="N100" i="8"/>
  <c r="R100" i="8"/>
  <c r="Q100" i="8"/>
  <c r="F100" i="8"/>
  <c r="G100" i="8"/>
  <c r="O100" i="8"/>
  <c r="E192" i="8"/>
  <c r="M192" i="8"/>
  <c r="F192" i="8"/>
  <c r="N192" i="8"/>
  <c r="G192" i="8"/>
  <c r="O192" i="8"/>
  <c r="J192" i="8"/>
  <c r="R192" i="8"/>
  <c r="Q192" i="8"/>
  <c r="C192" i="8"/>
  <c r="S192" i="8"/>
  <c r="D192" i="8"/>
  <c r="K192" i="8"/>
  <c r="L192" i="8"/>
  <c r="I192" i="8"/>
  <c r="H192" i="8"/>
  <c r="P192" i="8"/>
  <c r="C96" i="8"/>
  <c r="K96" i="8"/>
  <c r="S96" i="8"/>
  <c r="D96" i="8"/>
  <c r="L96" i="8"/>
  <c r="E96" i="8"/>
  <c r="M96" i="8"/>
  <c r="H96" i="8"/>
  <c r="P96" i="8"/>
  <c r="Q96" i="8"/>
  <c r="R96" i="8"/>
  <c r="F96" i="8"/>
  <c r="J96" i="8"/>
  <c r="N96" i="8"/>
  <c r="O96" i="8"/>
  <c r="I96" i="8"/>
  <c r="G96" i="8"/>
  <c r="C257" i="8"/>
  <c r="K257" i="8"/>
  <c r="S257" i="8"/>
  <c r="D257" i="8"/>
  <c r="L257" i="8"/>
  <c r="E257" i="8"/>
  <c r="M257" i="8"/>
  <c r="H257" i="8"/>
  <c r="P257" i="8"/>
  <c r="G257" i="8"/>
  <c r="I257" i="8"/>
  <c r="J257" i="8"/>
  <c r="Q257" i="8"/>
  <c r="N257" i="8"/>
  <c r="O257" i="8"/>
  <c r="R257" i="8"/>
  <c r="F257" i="8"/>
  <c r="H473" i="8"/>
  <c r="P473" i="8"/>
  <c r="C473" i="8"/>
  <c r="I473" i="8"/>
  <c r="Q473" i="8"/>
  <c r="K473" i="8"/>
  <c r="J473" i="8"/>
  <c r="R473" i="8"/>
  <c r="S473" i="8"/>
  <c r="E473" i="8"/>
  <c r="M473" i="8"/>
  <c r="D473" i="8"/>
  <c r="F473" i="8"/>
  <c r="G473" i="8"/>
  <c r="L473" i="8"/>
  <c r="N473" i="8"/>
  <c r="O473" i="8"/>
  <c r="E320" i="8"/>
  <c r="M320" i="8"/>
  <c r="F320" i="8"/>
  <c r="N320" i="8"/>
  <c r="G320" i="8"/>
  <c r="O320" i="8"/>
  <c r="J320" i="8"/>
  <c r="R320" i="8"/>
  <c r="I320" i="8"/>
  <c r="K320" i="8"/>
  <c r="L320" i="8"/>
  <c r="C320" i="8"/>
  <c r="S320" i="8"/>
  <c r="H320" i="8"/>
  <c r="D320" i="8"/>
  <c r="Q320" i="8"/>
  <c r="P320" i="8"/>
  <c r="E292" i="8"/>
  <c r="M292" i="8"/>
  <c r="F292" i="8"/>
  <c r="N292" i="8"/>
  <c r="G292" i="8"/>
  <c r="O292" i="8"/>
  <c r="J292" i="8"/>
  <c r="R292" i="8"/>
  <c r="Q292" i="8"/>
  <c r="C292" i="8"/>
  <c r="S292" i="8"/>
  <c r="D292" i="8"/>
  <c r="K292" i="8"/>
  <c r="I292" i="8"/>
  <c r="H292" i="8"/>
  <c r="L292" i="8"/>
  <c r="P292" i="8"/>
  <c r="C371" i="8"/>
  <c r="K371" i="8"/>
  <c r="S371" i="8"/>
  <c r="D371" i="8"/>
  <c r="L371" i="8"/>
  <c r="E371" i="8"/>
  <c r="M371" i="8"/>
  <c r="H371" i="8"/>
  <c r="P371" i="8"/>
  <c r="F371" i="8"/>
  <c r="G371" i="8"/>
  <c r="J371" i="8"/>
  <c r="I371" i="8"/>
  <c r="O371" i="8"/>
  <c r="N371" i="8"/>
  <c r="R371" i="8"/>
  <c r="Q371" i="8"/>
  <c r="F442" i="8"/>
  <c r="N442" i="8"/>
  <c r="G442" i="8"/>
  <c r="O442" i="8"/>
  <c r="I442" i="8"/>
  <c r="H442" i="8"/>
  <c r="P442" i="8"/>
  <c r="Q442" i="8"/>
  <c r="C442" i="8"/>
  <c r="K442" i="8"/>
  <c r="S442" i="8"/>
  <c r="E442" i="8"/>
  <c r="R442" i="8"/>
  <c r="D442" i="8"/>
  <c r="J442" i="8"/>
  <c r="L442" i="8"/>
  <c r="M442" i="8"/>
  <c r="I278" i="8"/>
  <c r="Q278" i="8"/>
  <c r="J278" i="8"/>
  <c r="R278" i="8"/>
  <c r="C278" i="8"/>
  <c r="K278" i="8"/>
  <c r="S278" i="8"/>
  <c r="F278" i="8"/>
  <c r="N278" i="8"/>
  <c r="M278" i="8"/>
  <c r="O278" i="8"/>
  <c r="P278" i="8"/>
  <c r="G278" i="8"/>
  <c r="E278" i="8"/>
  <c r="H278" i="8"/>
  <c r="D278" i="8"/>
  <c r="L278" i="8"/>
  <c r="I262" i="8"/>
  <c r="Q262" i="8"/>
  <c r="J262" i="8"/>
  <c r="R262" i="8"/>
  <c r="C262" i="8"/>
  <c r="K262" i="8"/>
  <c r="S262" i="8"/>
  <c r="F262" i="8"/>
  <c r="N262" i="8"/>
  <c r="M262" i="8"/>
  <c r="O262" i="8"/>
  <c r="P262" i="8"/>
  <c r="G262" i="8"/>
  <c r="E262" i="8"/>
  <c r="D262" i="8"/>
  <c r="H262" i="8"/>
  <c r="L262" i="8"/>
  <c r="I97" i="8"/>
  <c r="Q97" i="8"/>
  <c r="J97" i="8"/>
  <c r="R97" i="8"/>
  <c r="C97" i="8"/>
  <c r="K97" i="8"/>
  <c r="S97" i="8"/>
  <c r="F97" i="8"/>
  <c r="N97" i="8"/>
  <c r="O97" i="8"/>
  <c r="P97" i="8"/>
  <c r="D97" i="8"/>
  <c r="H97" i="8"/>
  <c r="G97" i="8"/>
  <c r="L97" i="8"/>
  <c r="M97" i="8"/>
  <c r="E97" i="8"/>
  <c r="J424" i="8"/>
  <c r="R424" i="8"/>
  <c r="C424" i="8"/>
  <c r="K424" i="8"/>
  <c r="S424" i="8"/>
  <c r="M424" i="8"/>
  <c r="D424" i="8"/>
  <c r="L424" i="8"/>
  <c r="E424" i="8"/>
  <c r="G424" i="8"/>
  <c r="O424" i="8"/>
  <c r="I424" i="8"/>
  <c r="H424" i="8"/>
  <c r="N424" i="8"/>
  <c r="F424" i="8"/>
  <c r="P424" i="8"/>
  <c r="Q424" i="8"/>
  <c r="E147" i="8"/>
  <c r="M147" i="8"/>
  <c r="F147" i="8"/>
  <c r="N147" i="8"/>
  <c r="G147" i="8"/>
  <c r="O147" i="8"/>
  <c r="J147" i="8"/>
  <c r="R147" i="8"/>
  <c r="K147" i="8"/>
  <c r="L147" i="8"/>
  <c r="P147" i="8"/>
  <c r="D147" i="8"/>
  <c r="C147" i="8"/>
  <c r="H147" i="8"/>
  <c r="I147" i="8"/>
  <c r="S147" i="8"/>
  <c r="Q147" i="8"/>
  <c r="H437" i="8"/>
  <c r="P437" i="8"/>
  <c r="S437" i="8"/>
  <c r="I437" i="8"/>
  <c r="Q437" i="8"/>
  <c r="C437" i="8"/>
  <c r="J437" i="8"/>
  <c r="R437" i="8"/>
  <c r="K437" i="8"/>
  <c r="E437" i="8"/>
  <c r="M437" i="8"/>
  <c r="L437" i="8"/>
  <c r="N437" i="8"/>
  <c r="D437" i="8"/>
  <c r="F437" i="8"/>
  <c r="G437" i="8"/>
  <c r="O437" i="8"/>
  <c r="C245" i="8"/>
  <c r="K245" i="8"/>
  <c r="S245" i="8"/>
  <c r="D245" i="8"/>
  <c r="L245" i="8"/>
  <c r="E245" i="8"/>
  <c r="M245" i="8"/>
  <c r="H245" i="8"/>
  <c r="P245" i="8"/>
  <c r="G245" i="8"/>
  <c r="I245" i="8"/>
  <c r="J245" i="8"/>
  <c r="Q245" i="8"/>
  <c r="F245" i="8"/>
  <c r="R245" i="8"/>
  <c r="O245" i="8"/>
  <c r="N245" i="8"/>
  <c r="E390" i="8"/>
  <c r="M390" i="8"/>
  <c r="F390" i="8"/>
  <c r="N390" i="8"/>
  <c r="G390" i="8"/>
  <c r="O390" i="8"/>
  <c r="J390" i="8"/>
  <c r="R390" i="8"/>
  <c r="P390" i="8"/>
  <c r="Q390" i="8"/>
  <c r="C390" i="8"/>
  <c r="S390" i="8"/>
  <c r="D390" i="8"/>
  <c r="I390" i="8"/>
  <c r="K390" i="8"/>
  <c r="H390" i="8"/>
  <c r="L390" i="8"/>
  <c r="F63" i="8"/>
  <c r="N63" i="8"/>
  <c r="G63" i="8"/>
  <c r="O63" i="8"/>
  <c r="H63" i="8"/>
  <c r="P63" i="8"/>
  <c r="C63" i="8"/>
  <c r="K63" i="8"/>
  <c r="S63" i="8"/>
  <c r="E63" i="8"/>
  <c r="I63" i="8"/>
  <c r="J63" i="8"/>
  <c r="Q63" i="8"/>
  <c r="R63" i="8"/>
  <c r="D63" i="8"/>
  <c r="L63" i="8"/>
  <c r="M63" i="8"/>
  <c r="C156" i="8"/>
  <c r="K156" i="8"/>
  <c r="S156" i="8"/>
  <c r="D156" i="8"/>
  <c r="L156" i="8"/>
  <c r="E156" i="8"/>
  <c r="M156" i="8"/>
  <c r="H156" i="8"/>
  <c r="P156" i="8"/>
  <c r="I156" i="8"/>
  <c r="J156" i="8"/>
  <c r="N156" i="8"/>
  <c r="R156" i="8"/>
  <c r="F156" i="8"/>
  <c r="G156" i="8"/>
  <c r="O156" i="8"/>
  <c r="Q156" i="8"/>
  <c r="G373" i="8"/>
  <c r="O373" i="8"/>
  <c r="H373" i="8"/>
  <c r="P373" i="8"/>
  <c r="I373" i="8"/>
  <c r="Q373" i="8"/>
  <c r="D373" i="8"/>
  <c r="L373" i="8"/>
  <c r="R373" i="8"/>
  <c r="F373" i="8"/>
  <c r="C373" i="8"/>
  <c r="S373" i="8"/>
  <c r="E373" i="8"/>
  <c r="K373" i="8"/>
  <c r="J373" i="8"/>
  <c r="M373" i="8"/>
  <c r="N373" i="8"/>
  <c r="C325" i="8"/>
  <c r="K325" i="8"/>
  <c r="S325" i="8"/>
  <c r="D325" i="8"/>
  <c r="L325" i="8"/>
  <c r="E325" i="8"/>
  <c r="M325" i="8"/>
  <c r="H325" i="8"/>
  <c r="P325" i="8"/>
  <c r="O325" i="8"/>
  <c r="Q325" i="8"/>
  <c r="R325" i="8"/>
  <c r="I325" i="8"/>
  <c r="F325" i="8"/>
  <c r="N325" i="8"/>
  <c r="G325" i="8"/>
  <c r="J325" i="8"/>
  <c r="F486" i="8"/>
  <c r="N486" i="8"/>
  <c r="Q486" i="8"/>
  <c r="G486" i="8"/>
  <c r="O486" i="8"/>
  <c r="H486" i="8"/>
  <c r="P486" i="8"/>
  <c r="I486" i="8"/>
  <c r="C486" i="8"/>
  <c r="K486" i="8"/>
  <c r="S486" i="8"/>
  <c r="D486" i="8"/>
  <c r="E486" i="8"/>
  <c r="L486" i="8"/>
  <c r="J486" i="8"/>
  <c r="R486" i="8"/>
  <c r="M486" i="8"/>
  <c r="D463" i="8"/>
  <c r="L463" i="8"/>
  <c r="O463" i="8"/>
  <c r="E463" i="8"/>
  <c r="M463" i="8"/>
  <c r="G463" i="8"/>
  <c r="F463" i="8"/>
  <c r="N463" i="8"/>
  <c r="I463" i="8"/>
  <c r="Q463" i="8"/>
  <c r="K463" i="8"/>
  <c r="C463" i="8"/>
  <c r="P463" i="8"/>
  <c r="H463" i="8"/>
  <c r="R463" i="8"/>
  <c r="S463" i="8"/>
  <c r="J463" i="8"/>
  <c r="H533" i="8"/>
  <c r="P533" i="8"/>
  <c r="C533" i="8"/>
  <c r="I533" i="8"/>
  <c r="Q533" i="8"/>
  <c r="K533" i="8"/>
  <c r="J533" i="8"/>
  <c r="R533" i="8"/>
  <c r="S533" i="8"/>
  <c r="E533" i="8"/>
  <c r="M533" i="8"/>
  <c r="L533" i="8"/>
  <c r="N533" i="8"/>
  <c r="O533" i="8"/>
  <c r="G533" i="8"/>
  <c r="D533" i="8"/>
  <c r="F533" i="8"/>
  <c r="F470" i="8"/>
  <c r="N470" i="8"/>
  <c r="Q470" i="8"/>
  <c r="G470" i="8"/>
  <c r="O470" i="8"/>
  <c r="I470" i="8"/>
  <c r="H470" i="8"/>
  <c r="P470" i="8"/>
  <c r="C470" i="8"/>
  <c r="K470" i="8"/>
  <c r="S470" i="8"/>
  <c r="M470" i="8"/>
  <c r="D470" i="8"/>
  <c r="R470" i="8"/>
  <c r="E470" i="8"/>
  <c r="L470" i="8"/>
  <c r="J470" i="8"/>
  <c r="E342" i="8"/>
  <c r="M342" i="8"/>
  <c r="F342" i="8"/>
  <c r="N342" i="8"/>
  <c r="G342" i="8"/>
  <c r="O342" i="8"/>
  <c r="J342" i="8"/>
  <c r="R342" i="8"/>
  <c r="P342" i="8"/>
  <c r="D342" i="8"/>
  <c r="Q342" i="8"/>
  <c r="C342" i="8"/>
  <c r="S342" i="8"/>
  <c r="I342" i="8"/>
  <c r="L342" i="8"/>
  <c r="H342" i="8"/>
  <c r="K342" i="8"/>
  <c r="I306" i="8"/>
  <c r="Q306" i="8"/>
  <c r="J306" i="8"/>
  <c r="R306" i="8"/>
  <c r="C306" i="8"/>
  <c r="K306" i="8"/>
  <c r="S306" i="8"/>
  <c r="F306" i="8"/>
  <c r="N306" i="8"/>
  <c r="E306" i="8"/>
  <c r="G306" i="8"/>
  <c r="H306" i="8"/>
  <c r="O306" i="8"/>
  <c r="D306" i="8"/>
  <c r="M306" i="8"/>
  <c r="L306" i="8"/>
  <c r="P306" i="8"/>
  <c r="C185" i="8"/>
  <c r="K185" i="8"/>
  <c r="S185" i="8"/>
  <c r="D185" i="8"/>
  <c r="L185" i="8"/>
  <c r="E185" i="8"/>
  <c r="M185" i="8"/>
  <c r="H185" i="8"/>
  <c r="P185" i="8"/>
  <c r="O185" i="8"/>
  <c r="Q185" i="8"/>
  <c r="R185" i="8"/>
  <c r="I185" i="8"/>
  <c r="J185" i="8"/>
  <c r="G185" i="8"/>
  <c r="N185" i="8"/>
  <c r="F185" i="8"/>
  <c r="C229" i="8"/>
  <c r="K229" i="8"/>
  <c r="S229" i="8"/>
  <c r="D229" i="8"/>
  <c r="L229" i="8"/>
  <c r="E229" i="8"/>
  <c r="M229" i="8"/>
  <c r="H229" i="8"/>
  <c r="P229" i="8"/>
  <c r="G229" i="8"/>
  <c r="I229" i="8"/>
  <c r="J229" i="8"/>
  <c r="Q229" i="8"/>
  <c r="F229" i="8"/>
  <c r="R229" i="8"/>
  <c r="N229" i="8"/>
  <c r="O229" i="8"/>
  <c r="G86" i="8"/>
  <c r="O86" i="8"/>
  <c r="H86" i="8"/>
  <c r="P86" i="8"/>
  <c r="I86" i="8"/>
  <c r="Q86" i="8"/>
  <c r="D86" i="8"/>
  <c r="L86" i="8"/>
  <c r="E86" i="8"/>
  <c r="F86" i="8"/>
  <c r="J86" i="8"/>
  <c r="N86" i="8"/>
  <c r="M86" i="8"/>
  <c r="R86" i="8"/>
  <c r="S86" i="8"/>
  <c r="C86" i="8"/>
  <c r="K86" i="8"/>
  <c r="I348" i="8"/>
  <c r="Q348" i="8"/>
  <c r="J348" i="8"/>
  <c r="R348" i="8"/>
  <c r="C348" i="8"/>
  <c r="K348" i="8"/>
  <c r="S348" i="8"/>
  <c r="F348" i="8"/>
  <c r="N348" i="8"/>
  <c r="D348" i="8"/>
  <c r="E348" i="8"/>
  <c r="H348" i="8"/>
  <c r="G348" i="8"/>
  <c r="M348" i="8"/>
  <c r="O348" i="8"/>
  <c r="P348" i="8"/>
  <c r="L348" i="8"/>
  <c r="G130" i="8"/>
  <c r="O130" i="8"/>
  <c r="H130" i="8"/>
  <c r="P130" i="8"/>
  <c r="I130" i="8"/>
  <c r="Q130" i="8"/>
  <c r="D130" i="8"/>
  <c r="L130" i="8"/>
  <c r="M130" i="8"/>
  <c r="N130" i="8"/>
  <c r="R130" i="8"/>
  <c r="F130" i="8"/>
  <c r="J130" i="8"/>
  <c r="E130" i="8"/>
  <c r="K130" i="8"/>
  <c r="S130" i="8"/>
  <c r="C130" i="8"/>
  <c r="I153" i="8"/>
  <c r="Q153" i="8"/>
  <c r="J153" i="8"/>
  <c r="R153" i="8"/>
  <c r="C153" i="8"/>
  <c r="K153" i="8"/>
  <c r="S153" i="8"/>
  <c r="F153" i="8"/>
  <c r="N153" i="8"/>
  <c r="O153" i="8"/>
  <c r="P153" i="8"/>
  <c r="D153" i="8"/>
  <c r="H153" i="8"/>
  <c r="L153" i="8"/>
  <c r="M153" i="8"/>
  <c r="G153" i="8"/>
  <c r="E153" i="8"/>
  <c r="G215" i="8"/>
  <c r="O215" i="8"/>
  <c r="H215" i="8"/>
  <c r="P215" i="8"/>
  <c r="I215" i="8"/>
  <c r="Q215" i="8"/>
  <c r="D215" i="8"/>
  <c r="L215" i="8"/>
  <c r="C215" i="8"/>
  <c r="S215" i="8"/>
  <c r="E215" i="8"/>
  <c r="F215" i="8"/>
  <c r="M215" i="8"/>
  <c r="N215" i="8"/>
  <c r="J215" i="8"/>
  <c r="K215" i="8"/>
  <c r="R215" i="8"/>
  <c r="C281" i="8"/>
  <c r="K281" i="8"/>
  <c r="S281" i="8"/>
  <c r="D281" i="8"/>
  <c r="L281" i="8"/>
  <c r="E281" i="8"/>
  <c r="M281" i="8"/>
  <c r="H281" i="8"/>
  <c r="P281" i="8"/>
  <c r="G281" i="8"/>
  <c r="I281" i="8"/>
  <c r="J281" i="8"/>
  <c r="Q281" i="8"/>
  <c r="F281" i="8"/>
  <c r="O281" i="8"/>
  <c r="N281" i="8"/>
  <c r="R281" i="8"/>
  <c r="F430" i="8"/>
  <c r="N430" i="8"/>
  <c r="G430" i="8"/>
  <c r="O430" i="8"/>
  <c r="I430" i="8"/>
  <c r="H430" i="8"/>
  <c r="P430" i="8"/>
  <c r="Q430" i="8"/>
  <c r="C430" i="8"/>
  <c r="K430" i="8"/>
  <c r="S430" i="8"/>
  <c r="J430" i="8"/>
  <c r="D430" i="8"/>
  <c r="L430" i="8"/>
  <c r="M430" i="8"/>
  <c r="R430" i="8"/>
  <c r="E430" i="8"/>
  <c r="D435" i="8"/>
  <c r="L435" i="8"/>
  <c r="G435" i="8"/>
  <c r="E435" i="8"/>
  <c r="M435" i="8"/>
  <c r="O435" i="8"/>
  <c r="F435" i="8"/>
  <c r="N435" i="8"/>
  <c r="I435" i="8"/>
  <c r="Q435" i="8"/>
  <c r="C435" i="8"/>
  <c r="R435" i="8"/>
  <c r="H435" i="8"/>
  <c r="K435" i="8"/>
  <c r="P435" i="8"/>
  <c r="J435" i="8"/>
  <c r="S435" i="8"/>
  <c r="E175" i="8"/>
  <c r="M175" i="8"/>
  <c r="G175" i="8"/>
  <c r="O175" i="8"/>
  <c r="J175" i="8"/>
  <c r="R175" i="8"/>
  <c r="H175" i="8"/>
  <c r="I175" i="8"/>
  <c r="K175" i="8"/>
  <c r="C175" i="8"/>
  <c r="P175" i="8"/>
  <c r="N175" i="8"/>
  <c r="Q175" i="8"/>
  <c r="S175" i="8"/>
  <c r="D175" i="8"/>
  <c r="F175" i="8"/>
  <c r="L175" i="8"/>
  <c r="H449" i="8"/>
  <c r="P449" i="8"/>
  <c r="K449" i="8"/>
  <c r="I449" i="8"/>
  <c r="Q449" i="8"/>
  <c r="S449" i="8"/>
  <c r="J449" i="8"/>
  <c r="R449" i="8"/>
  <c r="C449" i="8"/>
  <c r="E449" i="8"/>
  <c r="M449" i="8"/>
  <c r="G449" i="8"/>
  <c r="L449" i="8"/>
  <c r="N449" i="8"/>
  <c r="O449" i="8"/>
  <c r="D449" i="8"/>
  <c r="F449" i="8"/>
  <c r="I356" i="8"/>
  <c r="Q356" i="8"/>
  <c r="J356" i="8"/>
  <c r="R356" i="8"/>
  <c r="C356" i="8"/>
  <c r="K356" i="8"/>
  <c r="S356" i="8"/>
  <c r="F356" i="8"/>
  <c r="N356" i="8"/>
  <c r="D356" i="8"/>
  <c r="E356" i="8"/>
  <c r="G356" i="8"/>
  <c r="H356" i="8"/>
  <c r="M356" i="8"/>
  <c r="P356" i="8"/>
  <c r="L356" i="8"/>
  <c r="O356" i="8"/>
  <c r="C403" i="8"/>
  <c r="E403" i="8"/>
  <c r="L403" i="8"/>
  <c r="G403" i="8"/>
  <c r="D403" i="8"/>
  <c r="M403" i="8"/>
  <c r="F403" i="8"/>
  <c r="N403" i="8"/>
  <c r="O403" i="8"/>
  <c r="I403" i="8"/>
  <c r="Q403" i="8"/>
  <c r="H403" i="8"/>
  <c r="K403" i="8"/>
  <c r="P403" i="8"/>
  <c r="S403" i="8"/>
  <c r="J403" i="8"/>
  <c r="R403" i="8"/>
  <c r="D515" i="8"/>
  <c r="L515" i="8"/>
  <c r="G515" i="8"/>
  <c r="E515" i="8"/>
  <c r="M515" i="8"/>
  <c r="F515" i="8"/>
  <c r="N515" i="8"/>
  <c r="O515" i="8"/>
  <c r="I515" i="8"/>
  <c r="Q515" i="8"/>
  <c r="P515" i="8"/>
  <c r="C515" i="8"/>
  <c r="R515" i="8"/>
  <c r="H515" i="8"/>
  <c r="J515" i="8"/>
  <c r="K515" i="8"/>
  <c r="S515" i="8"/>
  <c r="I85" i="8"/>
  <c r="Q85" i="8"/>
  <c r="J85" i="8"/>
  <c r="R85" i="8"/>
  <c r="C85" i="8"/>
  <c r="K85" i="8"/>
  <c r="S85" i="8"/>
  <c r="F85" i="8"/>
  <c r="N85" i="8"/>
  <c r="G85" i="8"/>
  <c r="H85" i="8"/>
  <c r="L85" i="8"/>
  <c r="P85" i="8"/>
  <c r="D85" i="8"/>
  <c r="E85" i="8"/>
  <c r="M85" i="8"/>
  <c r="O85" i="8"/>
  <c r="E167" i="8"/>
  <c r="M167" i="8"/>
  <c r="F167" i="8"/>
  <c r="N167" i="8"/>
  <c r="G167" i="8"/>
  <c r="O167" i="8"/>
  <c r="J167" i="8"/>
  <c r="R167" i="8"/>
  <c r="C167" i="8"/>
  <c r="S167" i="8"/>
  <c r="D167" i="8"/>
  <c r="H167" i="8"/>
  <c r="L167" i="8"/>
  <c r="P167" i="8"/>
  <c r="Q167" i="8"/>
  <c r="K167" i="8"/>
  <c r="I167" i="8"/>
  <c r="J536" i="8"/>
  <c r="R536" i="8"/>
  <c r="C536" i="8"/>
  <c r="K536" i="8"/>
  <c r="S536" i="8"/>
  <c r="E536" i="8"/>
  <c r="D536" i="8"/>
  <c r="L536" i="8"/>
  <c r="M536" i="8"/>
  <c r="G536" i="8"/>
  <c r="O536" i="8"/>
  <c r="P536" i="8"/>
  <c r="F536" i="8"/>
  <c r="H536" i="8"/>
  <c r="I536" i="8"/>
  <c r="N536" i="8"/>
  <c r="Q536" i="8"/>
  <c r="G199" i="8"/>
  <c r="O199" i="8"/>
  <c r="H199" i="8"/>
  <c r="P199" i="8"/>
  <c r="I199" i="8"/>
  <c r="Q199" i="8"/>
  <c r="D199" i="8"/>
  <c r="L199" i="8"/>
  <c r="C199" i="8"/>
  <c r="S199" i="8"/>
  <c r="E199" i="8"/>
  <c r="F199" i="8"/>
  <c r="M199" i="8"/>
  <c r="N199" i="8"/>
  <c r="K199" i="8"/>
  <c r="J199" i="8"/>
  <c r="R199" i="8"/>
  <c r="I360" i="8"/>
  <c r="Q360" i="8"/>
  <c r="J360" i="8"/>
  <c r="R360" i="8"/>
  <c r="C360" i="8"/>
  <c r="K360" i="8"/>
  <c r="S360" i="8"/>
  <c r="F360" i="8"/>
  <c r="N360" i="8"/>
  <c r="L360" i="8"/>
  <c r="P360" i="8"/>
  <c r="M360" i="8"/>
  <c r="O360" i="8"/>
  <c r="E360" i="8"/>
  <c r="H360" i="8"/>
  <c r="D360" i="8"/>
  <c r="G360" i="8"/>
  <c r="G341" i="8"/>
  <c r="O341" i="8"/>
  <c r="H341" i="8"/>
  <c r="P341" i="8"/>
  <c r="I341" i="8"/>
  <c r="Q341" i="8"/>
  <c r="D341" i="8"/>
  <c r="L341" i="8"/>
  <c r="R341" i="8"/>
  <c r="C341" i="8"/>
  <c r="S341" i="8"/>
  <c r="F341" i="8"/>
  <c r="E341" i="8"/>
  <c r="K341" i="8"/>
  <c r="M341" i="8"/>
  <c r="J341" i="8"/>
  <c r="N341" i="8"/>
  <c r="I234" i="8"/>
  <c r="Q234" i="8"/>
  <c r="J234" i="8"/>
  <c r="R234" i="8"/>
  <c r="C234" i="8"/>
  <c r="K234" i="8"/>
  <c r="S234" i="8"/>
  <c r="F234" i="8"/>
  <c r="N234" i="8"/>
  <c r="M234" i="8"/>
  <c r="O234" i="8"/>
  <c r="P234" i="8"/>
  <c r="G234" i="8"/>
  <c r="E234" i="8"/>
  <c r="H234" i="8"/>
  <c r="L234" i="8"/>
  <c r="D234" i="8"/>
  <c r="C201" i="8"/>
  <c r="K201" i="8"/>
  <c r="S201" i="8"/>
  <c r="D201" i="8"/>
  <c r="L201" i="8"/>
  <c r="E201" i="8"/>
  <c r="M201" i="8"/>
  <c r="H201" i="8"/>
  <c r="P201" i="8"/>
  <c r="O201" i="8"/>
  <c r="Q201" i="8"/>
  <c r="R201" i="8"/>
  <c r="I201" i="8"/>
  <c r="J201" i="8"/>
  <c r="F201" i="8"/>
  <c r="G201" i="8"/>
  <c r="N201" i="8"/>
  <c r="I93" i="8"/>
  <c r="Q93" i="8"/>
  <c r="J93" i="8"/>
  <c r="R93" i="8"/>
  <c r="C93" i="8"/>
  <c r="K93" i="8"/>
  <c r="S93" i="8"/>
  <c r="F93" i="8"/>
  <c r="N93" i="8"/>
  <c r="G93" i="8"/>
  <c r="H93" i="8"/>
  <c r="L93" i="8"/>
  <c r="P93" i="8"/>
  <c r="O93" i="8"/>
  <c r="D93" i="8"/>
  <c r="E93" i="8"/>
  <c r="M93" i="8"/>
  <c r="E107" i="8"/>
  <c r="M107" i="8"/>
  <c r="F107" i="8"/>
  <c r="N107" i="8"/>
  <c r="G107" i="8"/>
  <c r="O107" i="8"/>
  <c r="J107" i="8"/>
  <c r="R107" i="8"/>
  <c r="K107" i="8"/>
  <c r="L107" i="8"/>
  <c r="P107" i="8"/>
  <c r="D107" i="8"/>
  <c r="S107" i="8"/>
  <c r="H107" i="8"/>
  <c r="I107" i="8"/>
  <c r="C107" i="8"/>
  <c r="Q107" i="8"/>
  <c r="J428" i="8"/>
  <c r="R428" i="8"/>
  <c r="M428" i="8"/>
  <c r="C428" i="8"/>
  <c r="K428" i="8"/>
  <c r="S428" i="8"/>
  <c r="D428" i="8"/>
  <c r="L428" i="8"/>
  <c r="E428" i="8"/>
  <c r="G428" i="8"/>
  <c r="O428" i="8"/>
  <c r="F428" i="8"/>
  <c r="I428" i="8"/>
  <c r="N428" i="8"/>
  <c r="H428" i="8"/>
  <c r="P428" i="8"/>
  <c r="Q428" i="8"/>
  <c r="G154" i="8"/>
  <c r="O154" i="8"/>
  <c r="H154" i="8"/>
  <c r="P154" i="8"/>
  <c r="I154" i="8"/>
  <c r="Q154" i="8"/>
  <c r="D154" i="8"/>
  <c r="L154" i="8"/>
  <c r="M154" i="8"/>
  <c r="N154" i="8"/>
  <c r="R154" i="8"/>
  <c r="F154" i="8"/>
  <c r="E154" i="8"/>
  <c r="J154" i="8"/>
  <c r="K154" i="8"/>
  <c r="C154" i="8"/>
  <c r="S154" i="8"/>
  <c r="I26" i="8"/>
  <c r="I28" i="8"/>
  <c r="H28" i="8"/>
  <c r="J28" i="8"/>
  <c r="H26" i="8"/>
  <c r="I24" i="8"/>
  <c r="J26" i="8"/>
  <c r="H545" i="8"/>
  <c r="P545" i="8"/>
  <c r="K545" i="8"/>
  <c r="I545" i="8"/>
  <c r="Q545" i="8"/>
  <c r="S545" i="8"/>
  <c r="J545" i="8"/>
  <c r="R545" i="8"/>
  <c r="C545" i="8"/>
  <c r="E545" i="8"/>
  <c r="M545" i="8"/>
  <c r="G545" i="8"/>
  <c r="D545" i="8"/>
  <c r="L545" i="8"/>
  <c r="O545" i="8"/>
  <c r="N545" i="8"/>
  <c r="F545" i="8"/>
  <c r="F21" i="8"/>
  <c r="G21" i="8"/>
  <c r="E23" i="8"/>
  <c r="F23" i="8"/>
  <c r="G23" i="8"/>
  <c r="E21" i="8"/>
  <c r="F19" i="8"/>
  <c r="H517" i="8"/>
  <c r="P517" i="8"/>
  <c r="S517" i="8"/>
  <c r="I517" i="8"/>
  <c r="Q517" i="8"/>
  <c r="K517" i="8"/>
  <c r="J517" i="8"/>
  <c r="R517" i="8"/>
  <c r="C517" i="8"/>
  <c r="E517" i="8"/>
  <c r="M517" i="8"/>
  <c r="G517" i="8"/>
  <c r="N517" i="8"/>
  <c r="O517" i="8"/>
  <c r="D517" i="8"/>
  <c r="L517" i="8"/>
  <c r="F517" i="8"/>
  <c r="E296" i="8"/>
  <c r="M296" i="8"/>
  <c r="F296" i="8"/>
  <c r="N296" i="8"/>
  <c r="G296" i="8"/>
  <c r="O296" i="8"/>
  <c r="J296" i="8"/>
  <c r="R296" i="8"/>
  <c r="I296" i="8"/>
  <c r="K296" i="8"/>
  <c r="L296" i="8"/>
  <c r="C296" i="8"/>
  <c r="S296" i="8"/>
  <c r="P296" i="8"/>
  <c r="Q296" i="8"/>
  <c r="D296" i="8"/>
  <c r="H296" i="8"/>
  <c r="I298" i="8"/>
  <c r="Q298" i="8"/>
  <c r="J298" i="8"/>
  <c r="R298" i="8"/>
  <c r="C298" i="8"/>
  <c r="K298" i="8"/>
  <c r="S298" i="8"/>
  <c r="F298" i="8"/>
  <c r="N298" i="8"/>
  <c r="E298" i="8"/>
  <c r="G298" i="8"/>
  <c r="H298" i="8"/>
  <c r="O298" i="8"/>
  <c r="L298" i="8"/>
  <c r="M298" i="8"/>
  <c r="P298" i="8"/>
  <c r="D298" i="8"/>
  <c r="C309" i="8"/>
  <c r="K309" i="8"/>
  <c r="S309" i="8"/>
  <c r="D309" i="8"/>
  <c r="L309" i="8"/>
  <c r="E309" i="8"/>
  <c r="M309" i="8"/>
  <c r="H309" i="8"/>
  <c r="P309" i="8"/>
  <c r="O309" i="8"/>
  <c r="Q309" i="8"/>
  <c r="R309" i="8"/>
  <c r="I309" i="8"/>
  <c r="F309" i="8"/>
  <c r="G309" i="8"/>
  <c r="J309" i="8"/>
  <c r="N309" i="8"/>
  <c r="E119" i="8"/>
  <c r="M119" i="8"/>
  <c r="F119" i="8"/>
  <c r="N119" i="8"/>
  <c r="G119" i="8"/>
  <c r="O119" i="8"/>
  <c r="J119" i="8"/>
  <c r="R119" i="8"/>
  <c r="C119" i="8"/>
  <c r="S119" i="8"/>
  <c r="D119" i="8"/>
  <c r="H119" i="8"/>
  <c r="L119" i="8"/>
  <c r="P119" i="8"/>
  <c r="K119" i="8"/>
  <c r="Q119" i="8"/>
  <c r="I119" i="8"/>
  <c r="G311" i="8"/>
  <c r="O311" i="8"/>
  <c r="H311" i="8"/>
  <c r="P311" i="8"/>
  <c r="I311" i="8"/>
  <c r="Q311" i="8"/>
  <c r="D311" i="8"/>
  <c r="L311" i="8"/>
  <c r="K311" i="8"/>
  <c r="M311" i="8"/>
  <c r="N311" i="8"/>
  <c r="E311" i="8"/>
  <c r="J311" i="8"/>
  <c r="C311" i="8"/>
  <c r="F311" i="8"/>
  <c r="S311" i="8"/>
  <c r="R311" i="8"/>
  <c r="D407" i="8"/>
  <c r="L407" i="8"/>
  <c r="G407" i="8"/>
  <c r="E407" i="8"/>
  <c r="M407" i="8"/>
  <c r="F407" i="8"/>
  <c r="N407" i="8"/>
  <c r="O407" i="8"/>
  <c r="I407" i="8"/>
  <c r="Q407" i="8"/>
  <c r="R407" i="8"/>
  <c r="K407" i="8"/>
  <c r="P407" i="8"/>
  <c r="S407" i="8"/>
  <c r="C407" i="8"/>
  <c r="H407" i="8"/>
  <c r="J407" i="8"/>
  <c r="C176" i="8"/>
  <c r="K176" i="8"/>
  <c r="E176" i="8"/>
  <c r="M176" i="8"/>
  <c r="D176" i="8"/>
  <c r="N176" i="8"/>
  <c r="F176" i="8"/>
  <c r="O176" i="8"/>
  <c r="I176" i="8"/>
  <c r="R176" i="8"/>
  <c r="Q176" i="8"/>
  <c r="S176" i="8"/>
  <c r="J176" i="8"/>
  <c r="L176" i="8"/>
  <c r="G176" i="8"/>
  <c r="H176" i="8"/>
  <c r="P176" i="8"/>
  <c r="I137" i="8"/>
  <c r="Q137" i="8"/>
  <c r="J137" i="8"/>
  <c r="R137" i="8"/>
  <c r="C137" i="8"/>
  <c r="K137" i="8"/>
  <c r="S137" i="8"/>
  <c r="F137" i="8"/>
  <c r="N137" i="8"/>
  <c r="O137" i="8"/>
  <c r="P137" i="8"/>
  <c r="D137" i="8"/>
  <c r="H137" i="8"/>
  <c r="L137" i="8"/>
  <c r="G137" i="8"/>
  <c r="M137" i="8"/>
  <c r="E137" i="8"/>
  <c r="Q26" i="8"/>
  <c r="Q28" i="8"/>
  <c r="S28" i="8"/>
  <c r="S26" i="8"/>
  <c r="R26" i="8"/>
  <c r="R24" i="8"/>
  <c r="R28" i="8"/>
  <c r="G385" i="8"/>
  <c r="O385" i="8"/>
  <c r="H385" i="8"/>
  <c r="P385" i="8"/>
  <c r="I385" i="8"/>
  <c r="Q385" i="8"/>
  <c r="D385" i="8"/>
  <c r="L385" i="8"/>
  <c r="J385" i="8"/>
  <c r="N385" i="8"/>
  <c r="K385" i="8"/>
  <c r="M385" i="8"/>
  <c r="C385" i="8"/>
  <c r="S385" i="8"/>
  <c r="F385" i="8"/>
  <c r="E385" i="8"/>
  <c r="R385" i="8"/>
  <c r="E196" i="8"/>
  <c r="M196" i="8"/>
  <c r="F196" i="8"/>
  <c r="N196" i="8"/>
  <c r="G196" i="8"/>
  <c r="O196" i="8"/>
  <c r="J196" i="8"/>
  <c r="R196" i="8"/>
  <c r="I196" i="8"/>
  <c r="K196" i="8"/>
  <c r="L196" i="8"/>
  <c r="C196" i="8"/>
  <c r="S196" i="8"/>
  <c r="Q196" i="8"/>
  <c r="D196" i="8"/>
  <c r="P196" i="8"/>
  <c r="H196" i="8"/>
  <c r="F534" i="8"/>
  <c r="N534" i="8"/>
  <c r="I534" i="8"/>
  <c r="G534" i="8"/>
  <c r="O534" i="8"/>
  <c r="Q534" i="8"/>
  <c r="H534" i="8"/>
  <c r="P534" i="8"/>
  <c r="C534" i="8"/>
  <c r="K534" i="8"/>
  <c r="S534" i="8"/>
  <c r="M534" i="8"/>
  <c r="D534" i="8"/>
  <c r="J534" i="8"/>
  <c r="R534" i="8"/>
  <c r="E534" i="8"/>
  <c r="L534" i="8"/>
  <c r="E268" i="8"/>
  <c r="M268" i="8"/>
  <c r="F268" i="8"/>
  <c r="N268" i="8"/>
  <c r="G268" i="8"/>
  <c r="O268" i="8"/>
  <c r="J268" i="8"/>
  <c r="R268" i="8"/>
  <c r="Q268" i="8"/>
  <c r="C268" i="8"/>
  <c r="S268" i="8"/>
  <c r="D268" i="8"/>
  <c r="K268" i="8"/>
  <c r="H268" i="8"/>
  <c r="P268" i="8"/>
  <c r="I268" i="8"/>
  <c r="L268" i="8"/>
  <c r="J456" i="8"/>
  <c r="R456" i="8"/>
  <c r="E456" i="8"/>
  <c r="C456" i="8"/>
  <c r="K456" i="8"/>
  <c r="S456" i="8"/>
  <c r="D456" i="8"/>
  <c r="L456" i="8"/>
  <c r="M456" i="8"/>
  <c r="G456" i="8"/>
  <c r="O456" i="8"/>
  <c r="I456" i="8"/>
  <c r="F456" i="8"/>
  <c r="N456" i="8"/>
  <c r="P456" i="8"/>
  <c r="Q456" i="8"/>
  <c r="H456" i="8"/>
  <c r="J484" i="8"/>
  <c r="R484" i="8"/>
  <c r="E484" i="8"/>
  <c r="C484" i="8"/>
  <c r="K484" i="8"/>
  <c r="S484" i="8"/>
  <c r="M484" i="8"/>
  <c r="D484" i="8"/>
  <c r="L484" i="8"/>
  <c r="G484" i="8"/>
  <c r="O484" i="8"/>
  <c r="Q484" i="8"/>
  <c r="H484" i="8"/>
  <c r="F484" i="8"/>
  <c r="N484" i="8"/>
  <c r="I484" i="8"/>
  <c r="P484" i="8"/>
  <c r="C379" i="8"/>
  <c r="K379" i="8"/>
  <c r="S379" i="8"/>
  <c r="D379" i="8"/>
  <c r="L379" i="8"/>
  <c r="E379" i="8"/>
  <c r="M379" i="8"/>
  <c r="H379" i="8"/>
  <c r="P379" i="8"/>
  <c r="F379" i="8"/>
  <c r="J379" i="8"/>
  <c r="G379" i="8"/>
  <c r="I379" i="8"/>
  <c r="O379" i="8"/>
  <c r="N379" i="8"/>
  <c r="Q379" i="8"/>
  <c r="R379" i="8"/>
  <c r="C213" i="8"/>
  <c r="K213" i="8"/>
  <c r="S213" i="8"/>
  <c r="D213" i="8"/>
  <c r="L213" i="8"/>
  <c r="E213" i="8"/>
  <c r="M213" i="8"/>
  <c r="H213" i="8"/>
  <c r="P213" i="8"/>
  <c r="G213" i="8"/>
  <c r="I213" i="8"/>
  <c r="J213" i="8"/>
  <c r="Q213" i="8"/>
  <c r="F213" i="8"/>
  <c r="R213" i="8"/>
  <c r="O213" i="8"/>
  <c r="N213" i="8"/>
  <c r="D423" i="8"/>
  <c r="L423" i="8"/>
  <c r="O423" i="8"/>
  <c r="E423" i="8"/>
  <c r="M423" i="8"/>
  <c r="G423" i="8"/>
  <c r="F423" i="8"/>
  <c r="N423" i="8"/>
  <c r="I423" i="8"/>
  <c r="Q423" i="8"/>
  <c r="H423" i="8"/>
  <c r="P423" i="8"/>
  <c r="J423" i="8"/>
  <c r="R423" i="8"/>
  <c r="K423" i="8"/>
  <c r="S423" i="8"/>
  <c r="C423" i="8"/>
  <c r="E308" i="8"/>
  <c r="M308" i="8"/>
  <c r="F308" i="8"/>
  <c r="N308" i="8"/>
  <c r="G308" i="8"/>
  <c r="O308" i="8"/>
  <c r="J308" i="8"/>
  <c r="R308" i="8"/>
  <c r="Q308" i="8"/>
  <c r="C308" i="8"/>
  <c r="S308" i="8"/>
  <c r="D308" i="8"/>
  <c r="K308" i="8"/>
  <c r="I308" i="8"/>
  <c r="P308" i="8"/>
  <c r="H308" i="8"/>
  <c r="L308" i="8"/>
  <c r="G191" i="8"/>
  <c r="O191" i="8"/>
  <c r="H191" i="8"/>
  <c r="P191" i="8"/>
  <c r="I191" i="8"/>
  <c r="Q191" i="8"/>
  <c r="D191" i="8"/>
  <c r="L191" i="8"/>
  <c r="C191" i="8"/>
  <c r="S191" i="8"/>
  <c r="E191" i="8"/>
  <c r="F191" i="8"/>
  <c r="M191" i="8"/>
  <c r="K191" i="8"/>
  <c r="N191" i="8"/>
  <c r="R191" i="8"/>
  <c r="J191" i="8"/>
  <c r="Q21" i="8"/>
  <c r="R21" i="8"/>
  <c r="S21" i="8"/>
  <c r="S23" i="8"/>
  <c r="R23" i="8"/>
  <c r="R19" i="8"/>
  <c r="Q23" i="8"/>
  <c r="C217" i="8"/>
  <c r="K217" i="8"/>
  <c r="S217" i="8"/>
  <c r="D217" i="8"/>
  <c r="L217" i="8"/>
  <c r="E217" i="8"/>
  <c r="M217" i="8"/>
  <c r="H217" i="8"/>
  <c r="P217" i="8"/>
  <c r="O217" i="8"/>
  <c r="Q217" i="8"/>
  <c r="R217" i="8"/>
  <c r="I217" i="8"/>
  <c r="J217" i="8"/>
  <c r="G217" i="8"/>
  <c r="F217" i="8"/>
  <c r="N217" i="8"/>
  <c r="B64" i="8"/>
  <c r="A65" i="8"/>
  <c r="E208" i="8"/>
  <c r="M208" i="8"/>
  <c r="F208" i="8"/>
  <c r="N208" i="8"/>
  <c r="G208" i="8"/>
  <c r="O208" i="8"/>
  <c r="J208" i="8"/>
  <c r="R208" i="8"/>
  <c r="Q208" i="8"/>
  <c r="C208" i="8"/>
  <c r="S208" i="8"/>
  <c r="D208" i="8"/>
  <c r="K208" i="8"/>
  <c r="L208" i="8"/>
  <c r="H208" i="8"/>
  <c r="I208" i="8"/>
  <c r="P208" i="8"/>
  <c r="G166" i="8"/>
  <c r="O166" i="8"/>
  <c r="H166" i="8"/>
  <c r="P166" i="8"/>
  <c r="I166" i="8"/>
  <c r="Q166" i="8"/>
  <c r="D166" i="8"/>
  <c r="L166" i="8"/>
  <c r="E166" i="8"/>
  <c r="F166" i="8"/>
  <c r="J166" i="8"/>
  <c r="N166" i="8"/>
  <c r="M166" i="8"/>
  <c r="R166" i="8"/>
  <c r="S166" i="8"/>
  <c r="C166" i="8"/>
  <c r="K166" i="8"/>
  <c r="C277" i="8"/>
  <c r="K277" i="8"/>
  <c r="S277" i="8"/>
  <c r="D277" i="8"/>
  <c r="L277" i="8"/>
  <c r="E277" i="8"/>
  <c r="M277" i="8"/>
  <c r="H277" i="8"/>
  <c r="P277" i="8"/>
  <c r="O277" i="8"/>
  <c r="Q277" i="8"/>
  <c r="R277" i="8"/>
  <c r="I277" i="8"/>
  <c r="F277" i="8"/>
  <c r="N277" i="8"/>
  <c r="G277" i="8"/>
  <c r="J277" i="8"/>
  <c r="G389" i="8"/>
  <c r="O389" i="8"/>
  <c r="H389" i="8"/>
  <c r="P389" i="8"/>
  <c r="I389" i="8"/>
  <c r="Q389" i="8"/>
  <c r="D389" i="8"/>
  <c r="L389" i="8"/>
  <c r="R389" i="8"/>
  <c r="F389" i="8"/>
  <c r="C389" i="8"/>
  <c r="S389" i="8"/>
  <c r="E389" i="8"/>
  <c r="K389" i="8"/>
  <c r="J389" i="8"/>
  <c r="N389" i="8"/>
  <c r="M389" i="8"/>
  <c r="C168" i="8"/>
  <c r="K168" i="8"/>
  <c r="S168" i="8"/>
  <c r="D168" i="8"/>
  <c r="L168" i="8"/>
  <c r="E168" i="8"/>
  <c r="M168" i="8"/>
  <c r="H168" i="8"/>
  <c r="P168" i="8"/>
  <c r="Q168" i="8"/>
  <c r="R168" i="8"/>
  <c r="F168" i="8"/>
  <c r="J168" i="8"/>
  <c r="I168" i="8"/>
  <c r="N168" i="8"/>
  <c r="O168" i="8"/>
  <c r="G168" i="8"/>
  <c r="E330" i="8"/>
  <c r="M330" i="8"/>
  <c r="F330" i="8"/>
  <c r="N330" i="8"/>
  <c r="G330" i="8"/>
  <c r="O330" i="8"/>
  <c r="J330" i="8"/>
  <c r="R330" i="8"/>
  <c r="H330" i="8"/>
  <c r="I330" i="8"/>
  <c r="K330" i="8"/>
  <c r="L330" i="8"/>
  <c r="Q330" i="8"/>
  <c r="C330" i="8"/>
  <c r="P330" i="8"/>
  <c r="D330" i="8"/>
  <c r="S330" i="8"/>
  <c r="O11" i="8"/>
  <c r="O13" i="8"/>
  <c r="P11" i="8"/>
  <c r="O9" i="8"/>
  <c r="N13" i="8"/>
  <c r="N11" i="8"/>
  <c r="P13" i="8"/>
  <c r="G299" i="8"/>
  <c r="O299" i="8"/>
  <c r="H299" i="8"/>
  <c r="P299" i="8"/>
  <c r="I299" i="8"/>
  <c r="Q299" i="8"/>
  <c r="D299" i="8"/>
  <c r="L299" i="8"/>
  <c r="C299" i="8"/>
  <c r="S299" i="8"/>
  <c r="E299" i="8"/>
  <c r="F299" i="8"/>
  <c r="M299" i="8"/>
  <c r="K299" i="8"/>
  <c r="N299" i="8"/>
  <c r="R299" i="8"/>
  <c r="J299" i="8"/>
  <c r="C144" i="8"/>
  <c r="K144" i="8"/>
  <c r="S144" i="8"/>
  <c r="D144" i="8"/>
  <c r="L144" i="8"/>
  <c r="E144" i="8"/>
  <c r="M144" i="8"/>
  <c r="H144" i="8"/>
  <c r="P144" i="8"/>
  <c r="Q144" i="8"/>
  <c r="R144" i="8"/>
  <c r="F144" i="8"/>
  <c r="J144" i="8"/>
  <c r="N144" i="8"/>
  <c r="I144" i="8"/>
  <c r="O144" i="8"/>
  <c r="G144" i="8"/>
  <c r="D511" i="8"/>
  <c r="L511" i="8"/>
  <c r="G511" i="8"/>
  <c r="E511" i="8"/>
  <c r="M511" i="8"/>
  <c r="F511" i="8"/>
  <c r="N511" i="8"/>
  <c r="O511" i="8"/>
  <c r="I511" i="8"/>
  <c r="Q511" i="8"/>
  <c r="C511" i="8"/>
  <c r="H511" i="8"/>
  <c r="J511" i="8"/>
  <c r="K511" i="8"/>
  <c r="R511" i="8"/>
  <c r="S511" i="8"/>
  <c r="P511" i="8"/>
  <c r="D483" i="8"/>
  <c r="L483" i="8"/>
  <c r="E483" i="8"/>
  <c r="M483" i="8"/>
  <c r="O483" i="8"/>
  <c r="F483" i="8"/>
  <c r="N483" i="8"/>
  <c r="G483" i="8"/>
  <c r="I483" i="8"/>
  <c r="Q483" i="8"/>
  <c r="P483" i="8"/>
  <c r="K483" i="8"/>
  <c r="R483" i="8"/>
  <c r="H483" i="8"/>
  <c r="S483" i="8"/>
  <c r="C483" i="8"/>
  <c r="J483" i="8"/>
  <c r="I352" i="8"/>
  <c r="Q352" i="8"/>
  <c r="J352" i="8"/>
  <c r="R352" i="8"/>
  <c r="C352" i="8"/>
  <c r="K352" i="8"/>
  <c r="S352" i="8"/>
  <c r="F352" i="8"/>
  <c r="N352" i="8"/>
  <c r="L352" i="8"/>
  <c r="P352" i="8"/>
  <c r="M352" i="8"/>
  <c r="O352" i="8"/>
  <c r="E352" i="8"/>
  <c r="D352" i="8"/>
  <c r="G352" i="8"/>
  <c r="H352" i="8"/>
  <c r="J472" i="8"/>
  <c r="R472" i="8"/>
  <c r="E472" i="8"/>
  <c r="C472" i="8"/>
  <c r="K472" i="8"/>
  <c r="S472" i="8"/>
  <c r="D472" i="8"/>
  <c r="L472" i="8"/>
  <c r="M472" i="8"/>
  <c r="G472" i="8"/>
  <c r="O472" i="8"/>
  <c r="H472" i="8"/>
  <c r="Q472" i="8"/>
  <c r="I472" i="8"/>
  <c r="P472" i="8"/>
  <c r="F472" i="8"/>
  <c r="N472" i="8"/>
  <c r="C120" i="8"/>
  <c r="K120" i="8"/>
  <c r="S120" i="8"/>
  <c r="D120" i="8"/>
  <c r="L120" i="8"/>
  <c r="E120" i="8"/>
  <c r="M120" i="8"/>
  <c r="H120" i="8"/>
  <c r="P120" i="8"/>
  <c r="Q120" i="8"/>
  <c r="R120" i="8"/>
  <c r="F120" i="8"/>
  <c r="J120" i="8"/>
  <c r="I120" i="8"/>
  <c r="N120" i="8"/>
  <c r="O120" i="8"/>
  <c r="G120" i="8"/>
  <c r="H485" i="8"/>
  <c r="P485" i="8"/>
  <c r="K485" i="8"/>
  <c r="I485" i="8"/>
  <c r="Q485" i="8"/>
  <c r="S485" i="8"/>
  <c r="J485" i="8"/>
  <c r="R485" i="8"/>
  <c r="C485" i="8"/>
  <c r="E485" i="8"/>
  <c r="M485" i="8"/>
  <c r="G485" i="8"/>
  <c r="N485" i="8"/>
  <c r="O485" i="8"/>
  <c r="D485" i="8"/>
  <c r="F485" i="8"/>
  <c r="L485" i="8"/>
  <c r="E386" i="8"/>
  <c r="M386" i="8"/>
  <c r="F386" i="8"/>
  <c r="N386" i="8"/>
  <c r="G386" i="8"/>
  <c r="O386" i="8"/>
  <c r="J386" i="8"/>
  <c r="R386" i="8"/>
  <c r="H386" i="8"/>
  <c r="I386" i="8"/>
  <c r="L386" i="8"/>
  <c r="K386" i="8"/>
  <c r="Q386" i="8"/>
  <c r="P386" i="8"/>
  <c r="S386" i="8"/>
  <c r="C386" i="8"/>
  <c r="D386" i="8"/>
  <c r="G247" i="8"/>
  <c r="O247" i="8"/>
  <c r="H247" i="8"/>
  <c r="P247" i="8"/>
  <c r="I247" i="8"/>
  <c r="Q247" i="8"/>
  <c r="D247" i="8"/>
  <c r="L247" i="8"/>
  <c r="C247" i="8"/>
  <c r="S247" i="8"/>
  <c r="E247" i="8"/>
  <c r="F247" i="8"/>
  <c r="M247" i="8"/>
  <c r="N247" i="8"/>
  <c r="J247" i="8"/>
  <c r="K247" i="8"/>
  <c r="R247" i="8"/>
  <c r="G211" i="8"/>
  <c r="O211" i="8"/>
  <c r="H211" i="8"/>
  <c r="P211" i="8"/>
  <c r="I211" i="8"/>
  <c r="Q211" i="8"/>
  <c r="D211" i="8"/>
  <c r="L211" i="8"/>
  <c r="K211" i="8"/>
  <c r="M211" i="8"/>
  <c r="N211" i="8"/>
  <c r="E211" i="8"/>
  <c r="C211" i="8"/>
  <c r="F211" i="8"/>
  <c r="J211" i="8"/>
  <c r="R211" i="8"/>
  <c r="S211" i="8"/>
  <c r="I121" i="8"/>
  <c r="Q121" i="8"/>
  <c r="J121" i="8"/>
  <c r="R121" i="8"/>
  <c r="C121" i="8"/>
  <c r="K121" i="8"/>
  <c r="S121" i="8"/>
  <c r="F121" i="8"/>
  <c r="N121" i="8"/>
  <c r="O121" i="8"/>
  <c r="P121" i="8"/>
  <c r="D121" i="8"/>
  <c r="H121" i="8"/>
  <c r="L121" i="8"/>
  <c r="M121" i="8"/>
  <c r="E121" i="8"/>
  <c r="G121" i="8"/>
  <c r="E402" i="8"/>
  <c r="M402" i="8"/>
  <c r="F402" i="8"/>
  <c r="G402" i="8"/>
  <c r="O402" i="8"/>
  <c r="J402" i="8"/>
  <c r="R402" i="8"/>
  <c r="H402" i="8"/>
  <c r="I402" i="8"/>
  <c r="L402" i="8"/>
  <c r="K402" i="8"/>
  <c r="P402" i="8"/>
  <c r="S402" i="8"/>
  <c r="C402" i="8"/>
  <c r="N402" i="8"/>
  <c r="Q402" i="8"/>
  <c r="D402" i="8"/>
  <c r="C205" i="8"/>
  <c r="K205" i="8"/>
  <c r="S205" i="8"/>
  <c r="D205" i="8"/>
  <c r="L205" i="8"/>
  <c r="E205" i="8"/>
  <c r="M205" i="8"/>
  <c r="H205" i="8"/>
  <c r="P205" i="8"/>
  <c r="G205" i="8"/>
  <c r="I205" i="8"/>
  <c r="J205" i="8"/>
  <c r="Q205" i="8"/>
  <c r="O205" i="8"/>
  <c r="R205" i="8"/>
  <c r="N205" i="8"/>
  <c r="F205" i="8"/>
  <c r="G187" i="8"/>
  <c r="O187" i="8"/>
  <c r="H187" i="8"/>
  <c r="P187" i="8"/>
  <c r="I187" i="8"/>
  <c r="Q187" i="8"/>
  <c r="D187" i="8"/>
  <c r="L187" i="8"/>
  <c r="K187" i="8"/>
  <c r="M187" i="8"/>
  <c r="N187" i="8"/>
  <c r="E187" i="8"/>
  <c r="S187" i="8"/>
  <c r="F187" i="8"/>
  <c r="C187" i="8"/>
  <c r="J187" i="8"/>
  <c r="R187" i="8"/>
  <c r="J548" i="8"/>
  <c r="R548" i="8"/>
  <c r="C548" i="8"/>
  <c r="K548" i="8"/>
  <c r="S548" i="8"/>
  <c r="D548" i="8"/>
  <c r="L548" i="8"/>
  <c r="G548" i="8"/>
  <c r="O548" i="8"/>
  <c r="I548" i="8"/>
  <c r="E548" i="8"/>
  <c r="M548" i="8"/>
  <c r="P548" i="8"/>
  <c r="N548" i="8"/>
  <c r="Q548" i="8"/>
  <c r="F548" i="8"/>
  <c r="H548" i="8"/>
  <c r="G295" i="8"/>
  <c r="O295" i="8"/>
  <c r="H295" i="8"/>
  <c r="P295" i="8"/>
  <c r="I295" i="8"/>
  <c r="Q295" i="8"/>
  <c r="D295" i="8"/>
  <c r="L295" i="8"/>
  <c r="K295" i="8"/>
  <c r="M295" i="8"/>
  <c r="N295" i="8"/>
  <c r="E295" i="8"/>
  <c r="J295" i="8"/>
  <c r="C295" i="8"/>
  <c r="F295" i="8"/>
  <c r="S295" i="8"/>
  <c r="R295" i="8"/>
  <c r="E99" i="8"/>
  <c r="M99" i="8"/>
  <c r="F99" i="8"/>
  <c r="N99" i="8"/>
  <c r="G99" i="8"/>
  <c r="O99" i="8"/>
  <c r="J99" i="8"/>
  <c r="R99" i="8"/>
  <c r="K99" i="8"/>
  <c r="L99" i="8"/>
  <c r="P99" i="8"/>
  <c r="D99" i="8"/>
  <c r="C99" i="8"/>
  <c r="H99" i="8"/>
  <c r="I99" i="8"/>
  <c r="Q99" i="8"/>
  <c r="S99" i="8"/>
  <c r="I294" i="8"/>
  <c r="Q294" i="8"/>
  <c r="J294" i="8"/>
  <c r="R294" i="8"/>
  <c r="C294" i="8"/>
  <c r="K294" i="8"/>
  <c r="S294" i="8"/>
  <c r="F294" i="8"/>
  <c r="N294" i="8"/>
  <c r="M294" i="8"/>
  <c r="O294" i="8"/>
  <c r="P294" i="8"/>
  <c r="G294" i="8"/>
  <c r="E294" i="8"/>
  <c r="L294" i="8"/>
  <c r="H294" i="8"/>
  <c r="D294" i="8"/>
  <c r="E252" i="8"/>
  <c r="M252" i="8"/>
  <c r="F252" i="8"/>
  <c r="N252" i="8"/>
  <c r="G252" i="8"/>
  <c r="O252" i="8"/>
  <c r="J252" i="8"/>
  <c r="R252" i="8"/>
  <c r="Q252" i="8"/>
  <c r="C252" i="8"/>
  <c r="S252" i="8"/>
  <c r="D252" i="8"/>
  <c r="K252" i="8"/>
  <c r="H252" i="8"/>
  <c r="P252" i="8"/>
  <c r="I252" i="8"/>
  <c r="L252" i="8"/>
  <c r="F426" i="8"/>
  <c r="N426" i="8"/>
  <c r="I426" i="8"/>
  <c r="G426" i="8"/>
  <c r="O426" i="8"/>
  <c r="H426" i="8"/>
  <c r="P426" i="8"/>
  <c r="Q426" i="8"/>
  <c r="C426" i="8"/>
  <c r="K426" i="8"/>
  <c r="S426" i="8"/>
  <c r="R426" i="8"/>
  <c r="D426" i="8"/>
  <c r="J426" i="8"/>
  <c r="L426" i="8"/>
  <c r="E426" i="8"/>
  <c r="M426" i="8"/>
  <c r="D471" i="8"/>
  <c r="L471" i="8"/>
  <c r="E471" i="8"/>
  <c r="M471" i="8"/>
  <c r="O471" i="8"/>
  <c r="F471" i="8"/>
  <c r="N471" i="8"/>
  <c r="G471" i="8"/>
  <c r="I471" i="8"/>
  <c r="Q471" i="8"/>
  <c r="R471" i="8"/>
  <c r="J471" i="8"/>
  <c r="S471" i="8"/>
  <c r="C471" i="8"/>
  <c r="H471" i="8"/>
  <c r="K471" i="8"/>
  <c r="P471" i="8"/>
  <c r="G219" i="8"/>
  <c r="O219" i="8"/>
  <c r="H219" i="8"/>
  <c r="P219" i="8"/>
  <c r="I219" i="8"/>
  <c r="Q219" i="8"/>
  <c r="D219" i="8"/>
  <c r="L219" i="8"/>
  <c r="K219" i="8"/>
  <c r="M219" i="8"/>
  <c r="N219" i="8"/>
  <c r="E219" i="8"/>
  <c r="S219" i="8"/>
  <c r="F219" i="8"/>
  <c r="C219" i="8"/>
  <c r="J219" i="8"/>
  <c r="R219" i="8"/>
  <c r="G98" i="8"/>
  <c r="O98" i="8"/>
  <c r="H98" i="8"/>
  <c r="P98" i="8"/>
  <c r="I98" i="8"/>
  <c r="Q98" i="8"/>
  <c r="D98" i="8"/>
  <c r="L98" i="8"/>
  <c r="M98" i="8"/>
  <c r="N98" i="8"/>
  <c r="R98" i="8"/>
  <c r="F98" i="8"/>
  <c r="J98" i="8"/>
  <c r="E98" i="8"/>
  <c r="K98" i="8"/>
  <c r="S98" i="8"/>
  <c r="C98" i="8"/>
  <c r="F538" i="8"/>
  <c r="N538" i="8"/>
  <c r="I538" i="8"/>
  <c r="G538" i="8"/>
  <c r="O538" i="8"/>
  <c r="Q538" i="8"/>
  <c r="H538" i="8"/>
  <c r="P538" i="8"/>
  <c r="C538" i="8"/>
  <c r="K538" i="8"/>
  <c r="S538" i="8"/>
  <c r="E538" i="8"/>
  <c r="R538" i="8"/>
  <c r="J538" i="8"/>
  <c r="M538" i="8"/>
  <c r="L538" i="8"/>
  <c r="D538" i="8"/>
  <c r="F514" i="8"/>
  <c r="N514" i="8"/>
  <c r="G514" i="8"/>
  <c r="O514" i="8"/>
  <c r="Q514" i="8"/>
  <c r="H514" i="8"/>
  <c r="P514" i="8"/>
  <c r="I514" i="8"/>
  <c r="C514" i="8"/>
  <c r="K514" i="8"/>
  <c r="S514" i="8"/>
  <c r="L514" i="8"/>
  <c r="J514" i="8"/>
  <c r="M514" i="8"/>
  <c r="R514" i="8"/>
  <c r="D514" i="8"/>
  <c r="E514" i="8"/>
  <c r="J33" i="8"/>
  <c r="I31" i="8"/>
  <c r="I29" i="8"/>
  <c r="J31" i="8"/>
  <c r="I33" i="8"/>
  <c r="H31" i="8"/>
  <c r="H33" i="8"/>
  <c r="G365" i="8"/>
  <c r="O365" i="8"/>
  <c r="H365" i="8"/>
  <c r="P365" i="8"/>
  <c r="I365" i="8"/>
  <c r="Q365" i="8"/>
  <c r="D365" i="8"/>
  <c r="L365" i="8"/>
  <c r="R365" i="8"/>
  <c r="C365" i="8"/>
  <c r="S365" i="8"/>
  <c r="E365" i="8"/>
  <c r="F365" i="8"/>
  <c r="K365" i="8"/>
  <c r="J365" i="8"/>
  <c r="M365" i="8"/>
  <c r="N365" i="8"/>
  <c r="J452" i="8"/>
  <c r="R452" i="8"/>
  <c r="E452" i="8"/>
  <c r="C452" i="8"/>
  <c r="K452" i="8"/>
  <c r="S452" i="8"/>
  <c r="D452" i="8"/>
  <c r="L452" i="8"/>
  <c r="M452" i="8"/>
  <c r="G452" i="8"/>
  <c r="O452" i="8"/>
  <c r="Q452" i="8"/>
  <c r="F452" i="8"/>
  <c r="H452" i="8"/>
  <c r="P452" i="8"/>
  <c r="I452" i="8"/>
  <c r="N452" i="8"/>
  <c r="G315" i="8"/>
  <c r="O315" i="8"/>
  <c r="H315" i="8"/>
  <c r="P315" i="8"/>
  <c r="I315" i="8"/>
  <c r="Q315" i="8"/>
  <c r="D315" i="8"/>
  <c r="L315" i="8"/>
  <c r="C315" i="8"/>
  <c r="S315" i="8"/>
  <c r="E315" i="8"/>
  <c r="F315" i="8"/>
  <c r="M315" i="8"/>
  <c r="K315" i="8"/>
  <c r="N315" i="8"/>
  <c r="J315" i="8"/>
  <c r="R315" i="8"/>
  <c r="I186" i="8"/>
  <c r="Q186" i="8"/>
  <c r="J186" i="8"/>
  <c r="R186" i="8"/>
  <c r="C186" i="8"/>
  <c r="K186" i="8"/>
  <c r="S186" i="8"/>
  <c r="F186" i="8"/>
  <c r="N186" i="8"/>
  <c r="M186" i="8"/>
  <c r="O186" i="8"/>
  <c r="P186" i="8"/>
  <c r="G186" i="8"/>
  <c r="E186" i="8"/>
  <c r="H186" i="8"/>
  <c r="L186" i="8"/>
  <c r="D186" i="8"/>
  <c r="F462" i="8"/>
  <c r="N462" i="8"/>
  <c r="I462" i="8"/>
  <c r="G462" i="8"/>
  <c r="O462" i="8"/>
  <c r="H462" i="8"/>
  <c r="P462" i="8"/>
  <c r="Q462" i="8"/>
  <c r="C462" i="8"/>
  <c r="K462" i="8"/>
  <c r="S462" i="8"/>
  <c r="J462" i="8"/>
  <c r="L462" i="8"/>
  <c r="R462" i="8"/>
  <c r="M462" i="8"/>
  <c r="D462" i="8"/>
  <c r="E462" i="8"/>
  <c r="J440" i="8"/>
  <c r="R440" i="8"/>
  <c r="M440" i="8"/>
  <c r="C440" i="8"/>
  <c r="K440" i="8"/>
  <c r="S440" i="8"/>
  <c r="D440" i="8"/>
  <c r="L440" i="8"/>
  <c r="E440" i="8"/>
  <c r="G440" i="8"/>
  <c r="O440" i="8"/>
  <c r="H440" i="8"/>
  <c r="N440" i="8"/>
  <c r="I440" i="8"/>
  <c r="F440" i="8"/>
  <c r="Q440" i="8"/>
  <c r="P440" i="8"/>
  <c r="L23" i="8"/>
  <c r="L21" i="8"/>
  <c r="M23" i="8"/>
  <c r="L19" i="8"/>
  <c r="M21" i="8"/>
  <c r="K21" i="8"/>
  <c r="K23" i="8"/>
  <c r="G195" i="8"/>
  <c r="O195" i="8"/>
  <c r="H195" i="8"/>
  <c r="P195" i="8"/>
  <c r="I195" i="8"/>
  <c r="Q195" i="8"/>
  <c r="D195" i="8"/>
  <c r="L195" i="8"/>
  <c r="K195" i="8"/>
  <c r="M195" i="8"/>
  <c r="N195" i="8"/>
  <c r="E195" i="8"/>
  <c r="C195" i="8"/>
  <c r="F195" i="8"/>
  <c r="J195" i="8"/>
  <c r="S195" i="8"/>
  <c r="R195" i="8"/>
  <c r="E143" i="8"/>
  <c r="M143" i="8"/>
  <c r="F143" i="8"/>
  <c r="N143" i="8"/>
  <c r="G143" i="8"/>
  <c r="O143" i="8"/>
  <c r="J143" i="8"/>
  <c r="R143" i="8"/>
  <c r="C143" i="8"/>
  <c r="S143" i="8"/>
  <c r="D143" i="8"/>
  <c r="H143" i="8"/>
  <c r="L143" i="8"/>
  <c r="K143" i="8"/>
  <c r="P143" i="8"/>
  <c r="Q143" i="8"/>
  <c r="I143" i="8"/>
  <c r="P21" i="8"/>
  <c r="P23" i="8"/>
  <c r="O19" i="8"/>
  <c r="N23" i="8"/>
  <c r="O23" i="8"/>
  <c r="N21" i="8"/>
  <c r="O21" i="8"/>
  <c r="I101" i="8"/>
  <c r="Q101" i="8"/>
  <c r="J101" i="8"/>
  <c r="R101" i="8"/>
  <c r="C101" i="8"/>
  <c r="K101" i="8"/>
  <c r="S101" i="8"/>
  <c r="F101" i="8"/>
  <c r="N101" i="8"/>
  <c r="G101" i="8"/>
  <c r="H101" i="8"/>
  <c r="L101" i="8"/>
  <c r="P101" i="8"/>
  <c r="D101" i="8"/>
  <c r="E101" i="8"/>
  <c r="O101" i="8"/>
  <c r="M101" i="8"/>
  <c r="E135" i="8"/>
  <c r="M135" i="8"/>
  <c r="F135" i="8"/>
  <c r="N135" i="8"/>
  <c r="G135" i="8"/>
  <c r="O135" i="8"/>
  <c r="J135" i="8"/>
  <c r="R135" i="8"/>
  <c r="C135" i="8"/>
  <c r="S135" i="8"/>
  <c r="D135" i="8"/>
  <c r="H135" i="8"/>
  <c r="L135" i="8"/>
  <c r="P135" i="8"/>
  <c r="Q135" i="8"/>
  <c r="I135" i="8"/>
  <c r="K135" i="8"/>
  <c r="I141" i="8"/>
  <c r="Q141" i="8"/>
  <c r="J141" i="8"/>
  <c r="R141" i="8"/>
  <c r="C141" i="8"/>
  <c r="K141" i="8"/>
  <c r="S141" i="8"/>
  <c r="F141" i="8"/>
  <c r="N141" i="8"/>
  <c r="G141" i="8"/>
  <c r="H141" i="8"/>
  <c r="L141" i="8"/>
  <c r="P141" i="8"/>
  <c r="O141" i="8"/>
  <c r="D141" i="8"/>
  <c r="E141" i="8"/>
  <c r="M141" i="8"/>
  <c r="H21" i="8"/>
  <c r="H23" i="8"/>
  <c r="I19" i="8"/>
  <c r="I21" i="8"/>
  <c r="I23" i="8"/>
  <c r="J23" i="8"/>
  <c r="J21" i="8"/>
  <c r="D411" i="8"/>
  <c r="L411" i="8"/>
  <c r="O411" i="8"/>
  <c r="E411" i="8"/>
  <c r="M411" i="8"/>
  <c r="F411" i="8"/>
  <c r="N411" i="8"/>
  <c r="G411" i="8"/>
  <c r="I411" i="8"/>
  <c r="Q411" i="8"/>
  <c r="J411" i="8"/>
  <c r="H411" i="8"/>
  <c r="K411" i="8"/>
  <c r="S411" i="8"/>
  <c r="P411" i="8"/>
  <c r="R411" i="8"/>
  <c r="C411" i="8"/>
  <c r="H413" i="8"/>
  <c r="P413" i="8"/>
  <c r="C413" i="8"/>
  <c r="I413" i="8"/>
  <c r="Q413" i="8"/>
  <c r="K413" i="8"/>
  <c r="J413" i="8"/>
  <c r="R413" i="8"/>
  <c r="S413" i="8"/>
  <c r="E413" i="8"/>
  <c r="M413" i="8"/>
  <c r="O413" i="8"/>
  <c r="F413" i="8"/>
  <c r="D413" i="8"/>
  <c r="L413" i="8"/>
  <c r="N413" i="8"/>
  <c r="G413" i="8"/>
  <c r="C233" i="8"/>
  <c r="K233" i="8"/>
  <c r="S233" i="8"/>
  <c r="D233" i="8"/>
  <c r="L233" i="8"/>
  <c r="E233" i="8"/>
  <c r="M233" i="8"/>
  <c r="H233" i="8"/>
  <c r="P233" i="8"/>
  <c r="O233" i="8"/>
  <c r="Q233" i="8"/>
  <c r="R233" i="8"/>
  <c r="I233" i="8"/>
  <c r="J233" i="8"/>
  <c r="F233" i="8"/>
  <c r="G233" i="8"/>
  <c r="N233" i="8"/>
  <c r="G243" i="8"/>
  <c r="O243" i="8"/>
  <c r="H243" i="8"/>
  <c r="P243" i="8"/>
  <c r="I243" i="8"/>
  <c r="Q243" i="8"/>
  <c r="D243" i="8"/>
  <c r="L243" i="8"/>
  <c r="K243" i="8"/>
  <c r="M243" i="8"/>
  <c r="N243" i="8"/>
  <c r="E243" i="8"/>
  <c r="C243" i="8"/>
  <c r="F243" i="8"/>
  <c r="J243" i="8"/>
  <c r="R243" i="8"/>
  <c r="S243" i="8"/>
  <c r="H505" i="8"/>
  <c r="P505" i="8"/>
  <c r="C505" i="8"/>
  <c r="S505" i="8"/>
  <c r="I505" i="8"/>
  <c r="Q505" i="8"/>
  <c r="K505" i="8"/>
  <c r="J505" i="8"/>
  <c r="R505" i="8"/>
  <c r="E505" i="8"/>
  <c r="M505" i="8"/>
  <c r="D505" i="8"/>
  <c r="N505" i="8"/>
  <c r="F505" i="8"/>
  <c r="L505" i="8"/>
  <c r="O505" i="8"/>
  <c r="G505" i="8"/>
  <c r="D459" i="8"/>
  <c r="L459" i="8"/>
  <c r="E459" i="8"/>
  <c r="M459" i="8"/>
  <c r="O459" i="8"/>
  <c r="F459" i="8"/>
  <c r="N459" i="8"/>
  <c r="G459" i="8"/>
  <c r="I459" i="8"/>
  <c r="Q459" i="8"/>
  <c r="S459" i="8"/>
  <c r="H459" i="8"/>
  <c r="C459" i="8"/>
  <c r="P459" i="8"/>
  <c r="R459" i="8"/>
  <c r="J459" i="8"/>
  <c r="K459" i="8"/>
  <c r="G329" i="8"/>
  <c r="O329" i="8"/>
  <c r="H329" i="8"/>
  <c r="P329" i="8"/>
  <c r="I329" i="8"/>
  <c r="Q329" i="8"/>
  <c r="D329" i="8"/>
  <c r="L329" i="8"/>
  <c r="J329" i="8"/>
  <c r="K329" i="8"/>
  <c r="N329" i="8"/>
  <c r="M329" i="8"/>
  <c r="C329" i="8"/>
  <c r="S329" i="8"/>
  <c r="R329" i="8"/>
  <c r="E329" i="8"/>
  <c r="F329" i="8"/>
  <c r="D443" i="8"/>
  <c r="L443" i="8"/>
  <c r="O443" i="8"/>
  <c r="E443" i="8"/>
  <c r="M443" i="8"/>
  <c r="G443" i="8"/>
  <c r="F443" i="8"/>
  <c r="N443" i="8"/>
  <c r="I443" i="8"/>
  <c r="Q443" i="8"/>
  <c r="J443" i="8"/>
  <c r="R443" i="8"/>
  <c r="C443" i="8"/>
  <c r="K443" i="8"/>
  <c r="H443" i="8"/>
  <c r="P443" i="8"/>
  <c r="S443" i="8"/>
  <c r="C395" i="8"/>
  <c r="K395" i="8"/>
  <c r="S395" i="8"/>
  <c r="D395" i="8"/>
  <c r="L395" i="8"/>
  <c r="E395" i="8"/>
  <c r="M395" i="8"/>
  <c r="H395" i="8"/>
  <c r="P395" i="8"/>
  <c r="F395" i="8"/>
  <c r="J395" i="8"/>
  <c r="G395" i="8"/>
  <c r="I395" i="8"/>
  <c r="O395" i="8"/>
  <c r="R395" i="8"/>
  <c r="N395" i="8"/>
  <c r="Q395" i="8"/>
  <c r="E212" i="8"/>
  <c r="M212" i="8"/>
  <c r="F212" i="8"/>
  <c r="N212" i="8"/>
  <c r="G212" i="8"/>
  <c r="O212" i="8"/>
  <c r="J212" i="8"/>
  <c r="R212" i="8"/>
  <c r="I212" i="8"/>
  <c r="K212" i="8"/>
  <c r="L212" i="8"/>
  <c r="C212" i="8"/>
  <c r="S212" i="8"/>
  <c r="Q212" i="8"/>
  <c r="D212" i="8"/>
  <c r="H212" i="8"/>
  <c r="P212" i="8"/>
  <c r="G235" i="8"/>
  <c r="O235" i="8"/>
  <c r="H235" i="8"/>
  <c r="P235" i="8"/>
  <c r="I235" i="8"/>
  <c r="Q235" i="8"/>
  <c r="D235" i="8"/>
  <c r="L235" i="8"/>
  <c r="K235" i="8"/>
  <c r="M235" i="8"/>
  <c r="N235" i="8"/>
  <c r="E235" i="8"/>
  <c r="S235" i="8"/>
  <c r="F235" i="8"/>
  <c r="C235" i="8"/>
  <c r="J235" i="8"/>
  <c r="R235" i="8"/>
  <c r="G337" i="8"/>
  <c r="O337" i="8"/>
  <c r="H337" i="8"/>
  <c r="P337" i="8"/>
  <c r="I337" i="8"/>
  <c r="Q337" i="8"/>
  <c r="D337" i="8"/>
  <c r="L337" i="8"/>
  <c r="J337" i="8"/>
  <c r="K337" i="8"/>
  <c r="M337" i="8"/>
  <c r="N337" i="8"/>
  <c r="C337" i="8"/>
  <c r="S337" i="8"/>
  <c r="E337" i="8"/>
  <c r="R337" i="8"/>
  <c r="F337" i="8"/>
  <c r="C327" i="8"/>
  <c r="K327" i="8"/>
  <c r="S327" i="8"/>
  <c r="D327" i="8"/>
  <c r="L327" i="8"/>
  <c r="E327" i="8"/>
  <c r="M327" i="8"/>
  <c r="H327" i="8"/>
  <c r="P327" i="8"/>
  <c r="N327" i="8"/>
  <c r="O327" i="8"/>
  <c r="R327" i="8"/>
  <c r="Q327" i="8"/>
  <c r="G327" i="8"/>
  <c r="I327" i="8"/>
  <c r="J327" i="8"/>
  <c r="F327" i="8"/>
  <c r="H477" i="8"/>
  <c r="P477" i="8"/>
  <c r="C477" i="8"/>
  <c r="I477" i="8"/>
  <c r="Q477" i="8"/>
  <c r="K477" i="8"/>
  <c r="J477" i="8"/>
  <c r="R477" i="8"/>
  <c r="S477" i="8"/>
  <c r="E477" i="8"/>
  <c r="M477" i="8"/>
  <c r="O477" i="8"/>
  <c r="N477" i="8"/>
  <c r="F477" i="8"/>
  <c r="L477" i="8"/>
  <c r="D477" i="8"/>
  <c r="G477" i="8"/>
  <c r="G275" i="8"/>
  <c r="O275" i="8"/>
  <c r="H275" i="8"/>
  <c r="P275" i="8"/>
  <c r="I275" i="8"/>
  <c r="Q275" i="8"/>
  <c r="D275" i="8"/>
  <c r="L275" i="8"/>
  <c r="C275" i="8"/>
  <c r="S275" i="8"/>
  <c r="E275" i="8"/>
  <c r="F275" i="8"/>
  <c r="M275" i="8"/>
  <c r="J275" i="8"/>
  <c r="K275" i="8"/>
  <c r="R275" i="8"/>
  <c r="N275" i="8"/>
  <c r="E280" i="8"/>
  <c r="M280" i="8"/>
  <c r="F280" i="8"/>
  <c r="N280" i="8"/>
  <c r="G280" i="8"/>
  <c r="O280" i="8"/>
  <c r="J280" i="8"/>
  <c r="R280" i="8"/>
  <c r="I280" i="8"/>
  <c r="K280" i="8"/>
  <c r="L280" i="8"/>
  <c r="C280" i="8"/>
  <c r="S280" i="8"/>
  <c r="P280" i="8"/>
  <c r="Q280" i="8"/>
  <c r="H280" i="8"/>
  <c r="D280" i="8"/>
  <c r="C335" i="8"/>
  <c r="K335" i="8"/>
  <c r="S335" i="8"/>
  <c r="D335" i="8"/>
  <c r="L335" i="8"/>
  <c r="E335" i="8"/>
  <c r="M335" i="8"/>
  <c r="H335" i="8"/>
  <c r="P335" i="8"/>
  <c r="N335" i="8"/>
  <c r="O335" i="8"/>
  <c r="Q335" i="8"/>
  <c r="R335" i="8"/>
  <c r="G335" i="8"/>
  <c r="I335" i="8"/>
  <c r="J335" i="8"/>
  <c r="F335" i="8"/>
  <c r="D427" i="8"/>
  <c r="L427" i="8"/>
  <c r="G427" i="8"/>
  <c r="E427" i="8"/>
  <c r="M427" i="8"/>
  <c r="O427" i="8"/>
  <c r="F427" i="8"/>
  <c r="N427" i="8"/>
  <c r="I427" i="8"/>
  <c r="Q427" i="8"/>
  <c r="S427" i="8"/>
  <c r="H427" i="8"/>
  <c r="R427" i="8"/>
  <c r="K427" i="8"/>
  <c r="P427" i="8"/>
  <c r="C427" i="8"/>
  <c r="J427" i="8"/>
  <c r="I368" i="8"/>
  <c r="Q368" i="8"/>
  <c r="J368" i="8"/>
  <c r="R368" i="8"/>
  <c r="C368" i="8"/>
  <c r="K368" i="8"/>
  <c r="S368" i="8"/>
  <c r="F368" i="8"/>
  <c r="N368" i="8"/>
  <c r="L368" i="8"/>
  <c r="M368" i="8"/>
  <c r="O368" i="8"/>
  <c r="P368" i="8"/>
  <c r="E368" i="8"/>
  <c r="D368" i="8"/>
  <c r="H368" i="8"/>
  <c r="G368" i="8"/>
  <c r="C289" i="8"/>
  <c r="K289" i="8"/>
  <c r="S289" i="8"/>
  <c r="D289" i="8"/>
  <c r="L289" i="8"/>
  <c r="E289" i="8"/>
  <c r="M289" i="8"/>
  <c r="H289" i="8"/>
  <c r="P289" i="8"/>
  <c r="G289" i="8"/>
  <c r="I289" i="8"/>
  <c r="J289" i="8"/>
  <c r="Q289" i="8"/>
  <c r="N289" i="8"/>
  <c r="O289" i="8"/>
  <c r="R289" i="8"/>
  <c r="F289" i="8"/>
  <c r="E139" i="8"/>
  <c r="M139" i="8"/>
  <c r="F139" i="8"/>
  <c r="N139" i="8"/>
  <c r="G139" i="8"/>
  <c r="O139" i="8"/>
  <c r="J139" i="8"/>
  <c r="R139" i="8"/>
  <c r="K139" i="8"/>
  <c r="L139" i="8"/>
  <c r="P139" i="8"/>
  <c r="D139" i="8"/>
  <c r="S139" i="8"/>
  <c r="H139" i="8"/>
  <c r="I139" i="8"/>
  <c r="C139" i="8"/>
  <c r="Q139" i="8"/>
  <c r="I266" i="8"/>
  <c r="Q266" i="8"/>
  <c r="J266" i="8"/>
  <c r="R266" i="8"/>
  <c r="C266" i="8"/>
  <c r="K266" i="8"/>
  <c r="S266" i="8"/>
  <c r="F266" i="8"/>
  <c r="N266" i="8"/>
  <c r="E266" i="8"/>
  <c r="G266" i="8"/>
  <c r="H266" i="8"/>
  <c r="O266" i="8"/>
  <c r="L266" i="8"/>
  <c r="M266" i="8"/>
  <c r="P266" i="8"/>
  <c r="D266" i="8"/>
  <c r="J444" i="8"/>
  <c r="R444" i="8"/>
  <c r="C444" i="8"/>
  <c r="K444" i="8"/>
  <c r="S444" i="8"/>
  <c r="E444" i="8"/>
  <c r="D444" i="8"/>
  <c r="L444" i="8"/>
  <c r="M444" i="8"/>
  <c r="G444" i="8"/>
  <c r="O444" i="8"/>
  <c r="N444" i="8"/>
  <c r="P444" i="8"/>
  <c r="Q444" i="8"/>
  <c r="F444" i="8"/>
  <c r="H444" i="8"/>
  <c r="I444" i="8"/>
  <c r="C331" i="8"/>
  <c r="K331" i="8"/>
  <c r="S331" i="8"/>
  <c r="D331" i="8"/>
  <c r="L331" i="8"/>
  <c r="E331" i="8"/>
  <c r="M331" i="8"/>
  <c r="H331" i="8"/>
  <c r="P331" i="8"/>
  <c r="F331" i="8"/>
  <c r="J331" i="8"/>
  <c r="G331" i="8"/>
  <c r="I331" i="8"/>
  <c r="O331" i="8"/>
  <c r="R331" i="8"/>
  <c r="Q331" i="8"/>
  <c r="N331" i="8"/>
  <c r="D547" i="8"/>
  <c r="L547" i="8"/>
  <c r="E547" i="8"/>
  <c r="M547" i="8"/>
  <c r="F547" i="8"/>
  <c r="N547" i="8"/>
  <c r="I547" i="8"/>
  <c r="Q547" i="8"/>
  <c r="K547" i="8"/>
  <c r="R547" i="8"/>
  <c r="S547" i="8"/>
  <c r="O547" i="8"/>
  <c r="P547" i="8"/>
  <c r="G547" i="8"/>
  <c r="H547" i="8"/>
  <c r="C547" i="8"/>
  <c r="J547" i="8"/>
  <c r="F406" i="8"/>
  <c r="N406" i="8"/>
  <c r="G406" i="8"/>
  <c r="O406" i="8"/>
  <c r="Q406" i="8"/>
  <c r="H406" i="8"/>
  <c r="P406" i="8"/>
  <c r="I406" i="8"/>
  <c r="C406" i="8"/>
  <c r="K406" i="8"/>
  <c r="S406" i="8"/>
  <c r="M406" i="8"/>
  <c r="D406" i="8"/>
  <c r="R406" i="8"/>
  <c r="E406" i="8"/>
  <c r="J406" i="8"/>
  <c r="L406" i="8"/>
  <c r="G397" i="8"/>
  <c r="O397" i="8"/>
  <c r="H397" i="8"/>
  <c r="P397" i="8"/>
  <c r="I397" i="8"/>
  <c r="Q397" i="8"/>
  <c r="D397" i="8"/>
  <c r="L397" i="8"/>
  <c r="R397" i="8"/>
  <c r="C397" i="8"/>
  <c r="S397" i="8"/>
  <c r="E397" i="8"/>
  <c r="F397" i="8"/>
  <c r="K397" i="8"/>
  <c r="J397" i="8"/>
  <c r="M397" i="8"/>
  <c r="N397" i="8"/>
  <c r="I210" i="8"/>
  <c r="Q210" i="8"/>
  <c r="J210" i="8"/>
  <c r="R210" i="8"/>
  <c r="C210" i="8"/>
  <c r="K210" i="8"/>
  <c r="S210" i="8"/>
  <c r="F210" i="8"/>
  <c r="N210" i="8"/>
  <c r="M210" i="8"/>
  <c r="O210" i="8"/>
  <c r="P210" i="8"/>
  <c r="G210" i="8"/>
  <c r="H210" i="8"/>
  <c r="E210" i="8"/>
  <c r="D210" i="8"/>
  <c r="L210" i="8"/>
  <c r="J448" i="8"/>
  <c r="R448" i="8"/>
  <c r="E448" i="8"/>
  <c r="C448" i="8"/>
  <c r="K448" i="8"/>
  <c r="S448" i="8"/>
  <c r="M448" i="8"/>
  <c r="D448" i="8"/>
  <c r="L448" i="8"/>
  <c r="G448" i="8"/>
  <c r="O448" i="8"/>
  <c r="F448" i="8"/>
  <c r="P448" i="8"/>
  <c r="H448" i="8"/>
  <c r="N448" i="8"/>
  <c r="I448" i="8"/>
  <c r="Q448" i="8"/>
  <c r="H445" i="8"/>
  <c r="P445" i="8"/>
  <c r="C445" i="8"/>
  <c r="S445" i="8"/>
  <c r="I445" i="8"/>
  <c r="Q445" i="8"/>
  <c r="K445" i="8"/>
  <c r="J445" i="8"/>
  <c r="R445" i="8"/>
  <c r="E445" i="8"/>
  <c r="M445" i="8"/>
  <c r="O445" i="8"/>
  <c r="G445" i="8"/>
  <c r="D445" i="8"/>
  <c r="F445" i="8"/>
  <c r="L445" i="8"/>
  <c r="N445" i="8"/>
  <c r="C172" i="8"/>
  <c r="K172" i="8"/>
  <c r="S172" i="8"/>
  <c r="E172" i="8"/>
  <c r="M172" i="8"/>
  <c r="H172" i="8"/>
  <c r="P172" i="8"/>
  <c r="J172" i="8"/>
  <c r="L172" i="8"/>
  <c r="N172" i="8"/>
  <c r="F172" i="8"/>
  <c r="R172" i="8"/>
  <c r="Q172" i="8"/>
  <c r="G172" i="8"/>
  <c r="D172" i="8"/>
  <c r="I172" i="8"/>
  <c r="O172" i="8"/>
  <c r="F482" i="8"/>
  <c r="N482" i="8"/>
  <c r="Q482" i="8"/>
  <c r="G482" i="8"/>
  <c r="O482" i="8"/>
  <c r="I482" i="8"/>
  <c r="H482" i="8"/>
  <c r="P482" i="8"/>
  <c r="C482" i="8"/>
  <c r="K482" i="8"/>
  <c r="S482" i="8"/>
  <c r="L482" i="8"/>
  <c r="M482" i="8"/>
  <c r="E482" i="8"/>
  <c r="J482" i="8"/>
  <c r="R482" i="8"/>
  <c r="D482" i="8"/>
  <c r="E28" i="8"/>
  <c r="E26" i="8"/>
  <c r="F28" i="8"/>
  <c r="G28" i="8"/>
  <c r="F26" i="8"/>
  <c r="G26" i="8"/>
  <c r="F24" i="8"/>
  <c r="I125" i="8"/>
  <c r="Q125" i="8"/>
  <c r="J125" i="8"/>
  <c r="R125" i="8"/>
  <c r="C125" i="8"/>
  <c r="K125" i="8"/>
  <c r="S125" i="8"/>
  <c r="F125" i="8"/>
  <c r="N125" i="8"/>
  <c r="G125" i="8"/>
  <c r="H125" i="8"/>
  <c r="L125" i="8"/>
  <c r="P125" i="8"/>
  <c r="O125" i="8"/>
  <c r="D125" i="8"/>
  <c r="E125" i="8"/>
  <c r="M125" i="8"/>
  <c r="J480" i="8"/>
  <c r="R480" i="8"/>
  <c r="E480" i="8"/>
  <c r="C480" i="8"/>
  <c r="K480" i="8"/>
  <c r="S480" i="8"/>
  <c r="D480" i="8"/>
  <c r="L480" i="8"/>
  <c r="M480" i="8"/>
  <c r="G480" i="8"/>
  <c r="O480" i="8"/>
  <c r="F480" i="8"/>
  <c r="P480" i="8"/>
  <c r="H480" i="8"/>
  <c r="I480" i="8"/>
  <c r="N480" i="8"/>
  <c r="Q480" i="8"/>
  <c r="F438" i="8"/>
  <c r="N438" i="8"/>
  <c r="G438" i="8"/>
  <c r="O438" i="8"/>
  <c r="I438" i="8"/>
  <c r="H438" i="8"/>
  <c r="P438" i="8"/>
  <c r="Q438" i="8"/>
  <c r="C438" i="8"/>
  <c r="K438" i="8"/>
  <c r="S438" i="8"/>
  <c r="M438" i="8"/>
  <c r="J438" i="8"/>
  <c r="L438" i="8"/>
  <c r="R438" i="8"/>
  <c r="D438" i="8"/>
  <c r="E438" i="8"/>
  <c r="E200" i="8"/>
  <c r="M200" i="8"/>
  <c r="F200" i="8"/>
  <c r="N200" i="8"/>
  <c r="G200" i="8"/>
  <c r="O200" i="8"/>
  <c r="J200" i="8"/>
  <c r="R200" i="8"/>
  <c r="Q200" i="8"/>
  <c r="C200" i="8"/>
  <c r="S200" i="8"/>
  <c r="D200" i="8"/>
  <c r="K200" i="8"/>
  <c r="I200" i="8"/>
  <c r="L200" i="8"/>
  <c r="P200" i="8"/>
  <c r="H200" i="8"/>
  <c r="C209" i="8"/>
  <c r="K209" i="8"/>
  <c r="S209" i="8"/>
  <c r="D209" i="8"/>
  <c r="L209" i="8"/>
  <c r="E209" i="8"/>
  <c r="M209" i="8"/>
  <c r="H209" i="8"/>
  <c r="P209" i="8"/>
  <c r="O209" i="8"/>
  <c r="Q209" i="8"/>
  <c r="R209" i="8"/>
  <c r="I209" i="8"/>
  <c r="G209" i="8"/>
  <c r="J209" i="8"/>
  <c r="N209" i="8"/>
  <c r="F209" i="8"/>
  <c r="C193" i="8"/>
  <c r="K193" i="8"/>
  <c r="S193" i="8"/>
  <c r="D193" i="8"/>
  <c r="L193" i="8"/>
  <c r="E193" i="8"/>
  <c r="M193" i="8"/>
  <c r="H193" i="8"/>
  <c r="P193" i="8"/>
  <c r="O193" i="8"/>
  <c r="Q193" i="8"/>
  <c r="R193" i="8"/>
  <c r="I193" i="8"/>
  <c r="G193" i="8"/>
  <c r="J193" i="8"/>
  <c r="N193" i="8"/>
  <c r="F193" i="8"/>
  <c r="D431" i="8"/>
  <c r="L431" i="8"/>
  <c r="G431" i="8"/>
  <c r="E431" i="8"/>
  <c r="M431" i="8"/>
  <c r="O431" i="8"/>
  <c r="F431" i="8"/>
  <c r="N431" i="8"/>
  <c r="I431" i="8"/>
  <c r="Q431" i="8"/>
  <c r="K431" i="8"/>
  <c r="J431" i="8"/>
  <c r="P431" i="8"/>
  <c r="S431" i="8"/>
  <c r="R431" i="8"/>
  <c r="C431" i="8"/>
  <c r="H431" i="8"/>
  <c r="E95" i="8"/>
  <c r="M95" i="8"/>
  <c r="F95" i="8"/>
  <c r="N95" i="8"/>
  <c r="G95" i="8"/>
  <c r="O95" i="8"/>
  <c r="J95" i="8"/>
  <c r="R95" i="8"/>
  <c r="C95" i="8"/>
  <c r="S95" i="8"/>
  <c r="D95" i="8"/>
  <c r="H95" i="8"/>
  <c r="L95" i="8"/>
  <c r="K95" i="8"/>
  <c r="P95" i="8"/>
  <c r="Q95" i="8"/>
  <c r="I95" i="8"/>
  <c r="C363" i="8"/>
  <c r="K363" i="8"/>
  <c r="S363" i="8"/>
  <c r="D363" i="8"/>
  <c r="L363" i="8"/>
  <c r="E363" i="8"/>
  <c r="M363" i="8"/>
  <c r="H363" i="8"/>
  <c r="P363" i="8"/>
  <c r="F363" i="8"/>
  <c r="J363" i="8"/>
  <c r="G363" i="8"/>
  <c r="I363" i="8"/>
  <c r="O363" i="8"/>
  <c r="R363" i="8"/>
  <c r="N363" i="8"/>
  <c r="Q363" i="8"/>
  <c r="E123" i="8"/>
  <c r="M123" i="8"/>
  <c r="F123" i="8"/>
  <c r="N123" i="8"/>
  <c r="G123" i="8"/>
  <c r="O123" i="8"/>
  <c r="J123" i="8"/>
  <c r="R123" i="8"/>
  <c r="K123" i="8"/>
  <c r="L123" i="8"/>
  <c r="P123" i="8"/>
  <c r="D123" i="8"/>
  <c r="S123" i="8"/>
  <c r="H123" i="8"/>
  <c r="C123" i="8"/>
  <c r="I123" i="8"/>
  <c r="Q123" i="8"/>
  <c r="I173" i="8"/>
  <c r="Q173" i="8"/>
  <c r="C173" i="8"/>
  <c r="K173" i="8"/>
  <c r="S173" i="8"/>
  <c r="F173" i="8"/>
  <c r="N173" i="8"/>
  <c r="E173" i="8"/>
  <c r="R173" i="8"/>
  <c r="G173" i="8"/>
  <c r="H173" i="8"/>
  <c r="M173" i="8"/>
  <c r="D173" i="8"/>
  <c r="O173" i="8"/>
  <c r="P173" i="8"/>
  <c r="L173" i="8"/>
  <c r="J173" i="8"/>
  <c r="I165" i="8"/>
  <c r="Q165" i="8"/>
  <c r="J165" i="8"/>
  <c r="R165" i="8"/>
  <c r="C165" i="8"/>
  <c r="K165" i="8"/>
  <c r="S165" i="8"/>
  <c r="F165" i="8"/>
  <c r="N165" i="8"/>
  <c r="G165" i="8"/>
  <c r="H165" i="8"/>
  <c r="L165" i="8"/>
  <c r="P165" i="8"/>
  <c r="D165" i="8"/>
  <c r="E165" i="8"/>
  <c r="O165" i="8"/>
  <c r="M165" i="8"/>
  <c r="J500" i="8"/>
  <c r="R500" i="8"/>
  <c r="E500" i="8"/>
  <c r="C500" i="8"/>
  <c r="K500" i="8"/>
  <c r="S500" i="8"/>
  <c r="M500" i="8"/>
  <c r="D500" i="8"/>
  <c r="L500" i="8"/>
  <c r="G500" i="8"/>
  <c r="O500" i="8"/>
  <c r="H500" i="8"/>
  <c r="I500" i="8"/>
  <c r="N500" i="8"/>
  <c r="P500" i="8"/>
  <c r="Q500" i="8"/>
  <c r="F500" i="8"/>
  <c r="E224" i="8"/>
  <c r="M224" i="8"/>
  <c r="F224" i="8"/>
  <c r="N224" i="8"/>
  <c r="G224" i="8"/>
  <c r="O224" i="8"/>
  <c r="J224" i="8"/>
  <c r="R224" i="8"/>
  <c r="Q224" i="8"/>
  <c r="C224" i="8"/>
  <c r="S224" i="8"/>
  <c r="D224" i="8"/>
  <c r="K224" i="8"/>
  <c r="L224" i="8"/>
  <c r="I224" i="8"/>
  <c r="H224" i="8"/>
  <c r="P224" i="8"/>
  <c r="S31" i="8"/>
  <c r="R33" i="8"/>
  <c r="R29" i="8"/>
  <c r="Q33" i="8"/>
  <c r="Q31" i="8"/>
  <c r="S33" i="8"/>
  <c r="R31" i="8"/>
  <c r="F502" i="8"/>
  <c r="N502" i="8"/>
  <c r="Q502" i="8"/>
  <c r="G502" i="8"/>
  <c r="O502" i="8"/>
  <c r="H502" i="8"/>
  <c r="P502" i="8"/>
  <c r="I502" i="8"/>
  <c r="C502" i="8"/>
  <c r="K502" i="8"/>
  <c r="S502" i="8"/>
  <c r="M502" i="8"/>
  <c r="D502" i="8"/>
  <c r="J502" i="8"/>
  <c r="R502" i="8"/>
  <c r="L502" i="8"/>
  <c r="E502" i="8"/>
  <c r="I340" i="8"/>
  <c r="Q340" i="8"/>
  <c r="J340" i="8"/>
  <c r="R340" i="8"/>
  <c r="C340" i="8"/>
  <c r="K340" i="8"/>
  <c r="S340" i="8"/>
  <c r="F340" i="8"/>
  <c r="N340" i="8"/>
  <c r="D340" i="8"/>
  <c r="E340" i="8"/>
  <c r="G340" i="8"/>
  <c r="H340" i="8"/>
  <c r="M340" i="8"/>
  <c r="O340" i="8"/>
  <c r="L340" i="8"/>
  <c r="P340" i="8"/>
  <c r="H469" i="8"/>
  <c r="P469" i="8"/>
  <c r="K469" i="8"/>
  <c r="I469" i="8"/>
  <c r="Q469" i="8"/>
  <c r="C469" i="8"/>
  <c r="J469" i="8"/>
  <c r="R469" i="8"/>
  <c r="S469" i="8"/>
  <c r="E469" i="8"/>
  <c r="M469" i="8"/>
  <c r="L469" i="8"/>
  <c r="F469" i="8"/>
  <c r="G469" i="8"/>
  <c r="N469" i="8"/>
  <c r="O469" i="8"/>
  <c r="D469" i="8"/>
  <c r="I109" i="8"/>
  <c r="Q109" i="8"/>
  <c r="J109" i="8"/>
  <c r="R109" i="8"/>
  <c r="C109" i="8"/>
  <c r="K109" i="8"/>
  <c r="S109" i="8"/>
  <c r="F109" i="8"/>
  <c r="N109" i="8"/>
  <c r="G109" i="8"/>
  <c r="H109" i="8"/>
  <c r="L109" i="8"/>
  <c r="P109" i="8"/>
  <c r="O109" i="8"/>
  <c r="D109" i="8"/>
  <c r="E109" i="8"/>
  <c r="M109" i="8"/>
  <c r="C391" i="8"/>
  <c r="K391" i="8"/>
  <c r="S391" i="8"/>
  <c r="D391" i="8"/>
  <c r="L391" i="8"/>
  <c r="E391" i="8"/>
  <c r="M391" i="8"/>
  <c r="H391" i="8"/>
  <c r="P391" i="8"/>
  <c r="N391" i="8"/>
  <c r="O391" i="8"/>
  <c r="Q391" i="8"/>
  <c r="R391" i="8"/>
  <c r="G391" i="8"/>
  <c r="I391" i="8"/>
  <c r="J391" i="8"/>
  <c r="F391" i="8"/>
  <c r="J408" i="8"/>
  <c r="R408" i="8"/>
  <c r="M408" i="8"/>
  <c r="C408" i="8"/>
  <c r="K408" i="8"/>
  <c r="S408" i="8"/>
  <c r="E408" i="8"/>
  <c r="D408" i="8"/>
  <c r="L408" i="8"/>
  <c r="G408" i="8"/>
  <c r="O408" i="8"/>
  <c r="P408" i="8"/>
  <c r="Q408" i="8"/>
  <c r="F408" i="8"/>
  <c r="H408" i="8"/>
  <c r="I408" i="8"/>
  <c r="N408" i="8"/>
  <c r="E256" i="8"/>
  <c r="M256" i="8"/>
  <c r="F256" i="8"/>
  <c r="N256" i="8"/>
  <c r="G256" i="8"/>
  <c r="O256" i="8"/>
  <c r="J256" i="8"/>
  <c r="R256" i="8"/>
  <c r="I256" i="8"/>
  <c r="K256" i="8"/>
  <c r="L256" i="8"/>
  <c r="C256" i="8"/>
  <c r="S256" i="8"/>
  <c r="D256" i="8"/>
  <c r="H256" i="8"/>
  <c r="Q256" i="8"/>
  <c r="P256" i="8"/>
  <c r="G279" i="8"/>
  <c r="O279" i="8"/>
  <c r="H279" i="8"/>
  <c r="P279" i="8"/>
  <c r="I279" i="8"/>
  <c r="Q279" i="8"/>
  <c r="D279" i="8"/>
  <c r="L279" i="8"/>
  <c r="K279" i="8"/>
  <c r="M279" i="8"/>
  <c r="N279" i="8"/>
  <c r="E279" i="8"/>
  <c r="C279" i="8"/>
  <c r="F279" i="8"/>
  <c r="J279" i="8"/>
  <c r="S279" i="8"/>
  <c r="R279" i="8"/>
  <c r="D18" i="8"/>
  <c r="D16" i="8"/>
  <c r="C14" i="8"/>
  <c r="B16" i="8"/>
  <c r="C16" i="8"/>
  <c r="C18" i="8"/>
  <c r="B18" i="8"/>
  <c r="I290" i="8"/>
  <c r="Q290" i="8"/>
  <c r="J290" i="8"/>
  <c r="R290" i="8"/>
  <c r="C290" i="8"/>
  <c r="K290" i="8"/>
  <c r="S290" i="8"/>
  <c r="F290" i="8"/>
  <c r="N290" i="8"/>
  <c r="E290" i="8"/>
  <c r="G290" i="8"/>
  <c r="H290" i="8"/>
  <c r="O290" i="8"/>
  <c r="D290" i="8"/>
  <c r="M290" i="8"/>
  <c r="L290" i="8"/>
  <c r="P290" i="8"/>
  <c r="F522" i="8"/>
  <c r="N522" i="8"/>
  <c r="Q522" i="8"/>
  <c r="G522" i="8"/>
  <c r="O522" i="8"/>
  <c r="H522" i="8"/>
  <c r="P522" i="8"/>
  <c r="I522" i="8"/>
  <c r="C522" i="8"/>
  <c r="K522" i="8"/>
  <c r="S522" i="8"/>
  <c r="R522" i="8"/>
  <c r="E522" i="8"/>
  <c r="J522" i="8"/>
  <c r="L522" i="8"/>
  <c r="M522" i="8"/>
  <c r="D522" i="8"/>
  <c r="H417" i="8"/>
  <c r="P417" i="8"/>
  <c r="S417" i="8"/>
  <c r="I417" i="8"/>
  <c r="Q417" i="8"/>
  <c r="C417" i="8"/>
  <c r="J417" i="8"/>
  <c r="R417" i="8"/>
  <c r="K417" i="8"/>
  <c r="E417" i="8"/>
  <c r="M417" i="8"/>
  <c r="G417" i="8"/>
  <c r="L417" i="8"/>
  <c r="D417" i="8"/>
  <c r="F417" i="8"/>
  <c r="N417" i="8"/>
  <c r="O417" i="8"/>
  <c r="D419" i="8"/>
  <c r="L419" i="8"/>
  <c r="G419" i="8"/>
  <c r="E419" i="8"/>
  <c r="M419" i="8"/>
  <c r="O419" i="8"/>
  <c r="F419" i="8"/>
  <c r="N419" i="8"/>
  <c r="I419" i="8"/>
  <c r="Q419" i="8"/>
  <c r="P419" i="8"/>
  <c r="K419" i="8"/>
  <c r="R419" i="8"/>
  <c r="S419" i="8"/>
  <c r="C419" i="8"/>
  <c r="H419" i="8"/>
  <c r="J419" i="8"/>
  <c r="G255" i="8"/>
  <c r="O255" i="8"/>
  <c r="H255" i="8"/>
  <c r="P255" i="8"/>
  <c r="I255" i="8"/>
  <c r="Q255" i="8"/>
  <c r="D255" i="8"/>
  <c r="L255" i="8"/>
  <c r="K255" i="8"/>
  <c r="M255" i="8"/>
  <c r="N255" i="8"/>
  <c r="E255" i="8"/>
  <c r="R255" i="8"/>
  <c r="S255" i="8"/>
  <c r="C255" i="8"/>
  <c r="J255" i="8"/>
  <c r="F255" i="8"/>
  <c r="F434" i="8"/>
  <c r="N434" i="8"/>
  <c r="G434" i="8"/>
  <c r="O434" i="8"/>
  <c r="I434" i="8"/>
  <c r="H434" i="8"/>
  <c r="P434" i="8"/>
  <c r="Q434" i="8"/>
  <c r="C434" i="8"/>
  <c r="K434" i="8"/>
  <c r="S434" i="8"/>
  <c r="D434" i="8"/>
  <c r="E434" i="8"/>
  <c r="J434" i="8"/>
  <c r="M434" i="8"/>
  <c r="R434" i="8"/>
  <c r="L434" i="8"/>
  <c r="C399" i="8"/>
  <c r="K399" i="8"/>
  <c r="S399" i="8"/>
  <c r="D399" i="8"/>
  <c r="L399" i="8"/>
  <c r="E399" i="8"/>
  <c r="M399" i="8"/>
  <c r="H399" i="8"/>
  <c r="P399" i="8"/>
  <c r="N399" i="8"/>
  <c r="O399" i="8"/>
  <c r="Q399" i="8"/>
  <c r="R399" i="8"/>
  <c r="G399" i="8"/>
  <c r="F399" i="8"/>
  <c r="I399" i="8"/>
  <c r="J399" i="8"/>
  <c r="C351" i="8"/>
  <c r="K351" i="8"/>
  <c r="S351" i="8"/>
  <c r="D351" i="8"/>
  <c r="L351" i="8"/>
  <c r="E351" i="8"/>
  <c r="M351" i="8"/>
  <c r="H351" i="8"/>
  <c r="P351" i="8"/>
  <c r="N351" i="8"/>
  <c r="O351" i="8"/>
  <c r="Q351" i="8"/>
  <c r="R351" i="8"/>
  <c r="G351" i="8"/>
  <c r="F351" i="8"/>
  <c r="I351" i="8"/>
  <c r="J351" i="8"/>
  <c r="E159" i="8"/>
  <c r="M159" i="8"/>
  <c r="F159" i="8"/>
  <c r="N159" i="8"/>
  <c r="G159" i="8"/>
  <c r="O159" i="8"/>
  <c r="J159" i="8"/>
  <c r="R159" i="8"/>
  <c r="C159" i="8"/>
  <c r="S159" i="8"/>
  <c r="D159" i="8"/>
  <c r="H159" i="8"/>
  <c r="L159" i="8"/>
  <c r="K159" i="8"/>
  <c r="P159" i="8"/>
  <c r="Q159" i="8"/>
  <c r="I159" i="8"/>
  <c r="E260" i="8"/>
  <c r="M260" i="8"/>
  <c r="F260" i="8"/>
  <c r="N260" i="8"/>
  <c r="G260" i="8"/>
  <c r="O260" i="8"/>
  <c r="J260" i="8"/>
  <c r="R260" i="8"/>
  <c r="Q260" i="8"/>
  <c r="C260" i="8"/>
  <c r="S260" i="8"/>
  <c r="D260" i="8"/>
  <c r="K260" i="8"/>
  <c r="I260" i="8"/>
  <c r="L260" i="8"/>
  <c r="H260" i="8"/>
  <c r="P260" i="8"/>
  <c r="F414" i="8"/>
  <c r="N414" i="8"/>
  <c r="I414" i="8"/>
  <c r="G414" i="8"/>
  <c r="O414" i="8"/>
  <c r="Q414" i="8"/>
  <c r="H414" i="8"/>
  <c r="P414" i="8"/>
  <c r="C414" i="8"/>
  <c r="K414" i="8"/>
  <c r="S414" i="8"/>
  <c r="L414" i="8"/>
  <c r="D414" i="8"/>
  <c r="E414" i="8"/>
  <c r="J414" i="8"/>
  <c r="M414" i="8"/>
  <c r="R414" i="8"/>
  <c r="D543" i="8"/>
  <c r="L543" i="8"/>
  <c r="G543" i="8"/>
  <c r="E543" i="8"/>
  <c r="M543" i="8"/>
  <c r="O543" i="8"/>
  <c r="F543" i="8"/>
  <c r="N543" i="8"/>
  <c r="I543" i="8"/>
  <c r="Q543" i="8"/>
  <c r="K543" i="8"/>
  <c r="P543" i="8"/>
  <c r="C543" i="8"/>
  <c r="H543" i="8"/>
  <c r="J543" i="8"/>
  <c r="R543" i="8"/>
  <c r="S543" i="8"/>
  <c r="I372" i="8"/>
  <c r="Q372" i="8"/>
  <c r="J372" i="8"/>
  <c r="R372" i="8"/>
  <c r="C372" i="8"/>
  <c r="K372" i="8"/>
  <c r="S372" i="8"/>
  <c r="F372" i="8"/>
  <c r="N372" i="8"/>
  <c r="D372" i="8"/>
  <c r="E372" i="8"/>
  <c r="G372" i="8"/>
  <c r="H372" i="8"/>
  <c r="M372" i="8"/>
  <c r="L372" i="8"/>
  <c r="O372" i="8"/>
  <c r="P372" i="8"/>
  <c r="G353" i="8"/>
  <c r="O353" i="8"/>
  <c r="H353" i="8"/>
  <c r="P353" i="8"/>
  <c r="I353" i="8"/>
  <c r="Q353" i="8"/>
  <c r="D353" i="8"/>
  <c r="L353" i="8"/>
  <c r="J353" i="8"/>
  <c r="K353" i="8"/>
  <c r="M353" i="8"/>
  <c r="N353" i="8"/>
  <c r="C353" i="8"/>
  <c r="S353" i="8"/>
  <c r="F353" i="8"/>
  <c r="R353" i="8"/>
  <c r="E353" i="8"/>
  <c r="F474" i="8"/>
  <c r="N474" i="8"/>
  <c r="I474" i="8"/>
  <c r="G474" i="8"/>
  <c r="O474" i="8"/>
  <c r="Q474" i="8"/>
  <c r="H474" i="8"/>
  <c r="P474" i="8"/>
  <c r="C474" i="8"/>
  <c r="K474" i="8"/>
  <c r="S474" i="8"/>
  <c r="E474" i="8"/>
  <c r="J474" i="8"/>
  <c r="M474" i="8"/>
  <c r="L474" i="8"/>
  <c r="R474" i="8"/>
  <c r="D474" i="8"/>
  <c r="H549" i="8"/>
  <c r="P549" i="8"/>
  <c r="I549" i="8"/>
  <c r="Q549" i="8"/>
  <c r="J549" i="8"/>
  <c r="R549" i="8"/>
  <c r="E549" i="8"/>
  <c r="M549" i="8"/>
  <c r="G549" i="8"/>
  <c r="K549" i="8"/>
  <c r="O549" i="8"/>
  <c r="C549" i="8"/>
  <c r="D549" i="8"/>
  <c r="L549" i="8"/>
  <c r="N549" i="8"/>
  <c r="S549" i="8"/>
  <c r="F549" i="8"/>
  <c r="C177" i="8"/>
  <c r="K177" i="8"/>
  <c r="S177" i="8"/>
  <c r="D177" i="8"/>
  <c r="L177" i="8"/>
  <c r="E177" i="8"/>
  <c r="M177" i="8"/>
  <c r="H177" i="8"/>
  <c r="P177" i="8"/>
  <c r="O177" i="8"/>
  <c r="Q177" i="8"/>
  <c r="R177" i="8"/>
  <c r="I177" i="8"/>
  <c r="G177" i="8"/>
  <c r="J177" i="8"/>
  <c r="N177" i="8"/>
  <c r="F177" i="8"/>
  <c r="H433" i="8"/>
  <c r="P433" i="8"/>
  <c r="S433" i="8"/>
  <c r="I433" i="8"/>
  <c r="Q433" i="8"/>
  <c r="C433" i="8"/>
  <c r="J433" i="8"/>
  <c r="R433" i="8"/>
  <c r="K433" i="8"/>
  <c r="E433" i="8"/>
  <c r="M433" i="8"/>
  <c r="F433" i="8"/>
  <c r="D433" i="8"/>
  <c r="G433" i="8"/>
  <c r="L433" i="8"/>
  <c r="N433" i="8"/>
  <c r="O433" i="8"/>
  <c r="D527" i="8"/>
  <c r="L527" i="8"/>
  <c r="G527" i="8"/>
  <c r="E527" i="8"/>
  <c r="M527" i="8"/>
  <c r="F527" i="8"/>
  <c r="N527" i="8"/>
  <c r="O527" i="8"/>
  <c r="I527" i="8"/>
  <c r="Q527" i="8"/>
  <c r="K527" i="8"/>
  <c r="C527" i="8"/>
  <c r="J527" i="8"/>
  <c r="P527" i="8"/>
  <c r="R527" i="8"/>
  <c r="S527" i="8"/>
  <c r="H527" i="8"/>
  <c r="G231" i="8"/>
  <c r="O231" i="8"/>
  <c r="H231" i="8"/>
  <c r="P231" i="8"/>
  <c r="I231" i="8"/>
  <c r="Q231" i="8"/>
  <c r="D231" i="8"/>
  <c r="L231" i="8"/>
  <c r="C231" i="8"/>
  <c r="S231" i="8"/>
  <c r="E231" i="8"/>
  <c r="F231" i="8"/>
  <c r="M231" i="8"/>
  <c r="N231" i="8"/>
  <c r="K231" i="8"/>
  <c r="J231" i="8"/>
  <c r="R231" i="8"/>
  <c r="F518" i="8"/>
  <c r="N518" i="8"/>
  <c r="Q518" i="8"/>
  <c r="G518" i="8"/>
  <c r="O518" i="8"/>
  <c r="H518" i="8"/>
  <c r="P518" i="8"/>
  <c r="I518" i="8"/>
  <c r="C518" i="8"/>
  <c r="K518" i="8"/>
  <c r="S518" i="8"/>
  <c r="D518" i="8"/>
  <c r="M518" i="8"/>
  <c r="E518" i="8"/>
  <c r="L518" i="8"/>
  <c r="J518" i="8"/>
  <c r="R518" i="8"/>
  <c r="C367" i="8"/>
  <c r="K367" i="8"/>
  <c r="S367" i="8"/>
  <c r="D367" i="8"/>
  <c r="L367" i="8"/>
  <c r="E367" i="8"/>
  <c r="M367" i="8"/>
  <c r="H367" i="8"/>
  <c r="P367" i="8"/>
  <c r="N367" i="8"/>
  <c r="R367" i="8"/>
  <c r="O367" i="8"/>
  <c r="Q367" i="8"/>
  <c r="G367" i="8"/>
  <c r="J367" i="8"/>
  <c r="F367" i="8"/>
  <c r="I367" i="8"/>
  <c r="D455" i="8"/>
  <c r="L455" i="8"/>
  <c r="E455" i="8"/>
  <c r="M455" i="8"/>
  <c r="O455" i="8"/>
  <c r="F455" i="8"/>
  <c r="N455" i="8"/>
  <c r="G455" i="8"/>
  <c r="I455" i="8"/>
  <c r="Q455" i="8"/>
  <c r="H455" i="8"/>
  <c r="C455" i="8"/>
  <c r="J455" i="8"/>
  <c r="P455" i="8"/>
  <c r="S455" i="8"/>
  <c r="K455" i="8"/>
  <c r="R455" i="8"/>
  <c r="C317" i="8"/>
  <c r="K317" i="8"/>
  <c r="S317" i="8"/>
  <c r="D317" i="8"/>
  <c r="L317" i="8"/>
  <c r="E317" i="8"/>
  <c r="M317" i="8"/>
  <c r="H317" i="8"/>
  <c r="P317" i="8"/>
  <c r="O317" i="8"/>
  <c r="Q317" i="8"/>
  <c r="R317" i="8"/>
  <c r="I317" i="8"/>
  <c r="G317" i="8"/>
  <c r="F317" i="8"/>
  <c r="J317" i="8"/>
  <c r="N317" i="8"/>
  <c r="G263" i="8"/>
  <c r="O263" i="8"/>
  <c r="H263" i="8"/>
  <c r="P263" i="8"/>
  <c r="I263" i="8"/>
  <c r="Q263" i="8"/>
  <c r="D263" i="8"/>
  <c r="L263" i="8"/>
  <c r="K263" i="8"/>
  <c r="M263" i="8"/>
  <c r="N263" i="8"/>
  <c r="E263" i="8"/>
  <c r="J263" i="8"/>
  <c r="C263" i="8"/>
  <c r="F263" i="8"/>
  <c r="S263" i="8"/>
  <c r="R263" i="8"/>
  <c r="F466" i="8"/>
  <c r="N466" i="8"/>
  <c r="Q466" i="8"/>
  <c r="G466" i="8"/>
  <c r="O466" i="8"/>
  <c r="I466" i="8"/>
  <c r="H466" i="8"/>
  <c r="P466" i="8"/>
  <c r="C466" i="8"/>
  <c r="K466" i="8"/>
  <c r="S466" i="8"/>
  <c r="M466" i="8"/>
  <c r="D466" i="8"/>
  <c r="J466" i="8"/>
  <c r="E466" i="8"/>
  <c r="L466" i="8"/>
  <c r="R466" i="8"/>
  <c r="E184" i="8"/>
  <c r="M184" i="8"/>
  <c r="F184" i="8"/>
  <c r="N184" i="8"/>
  <c r="G184" i="8"/>
  <c r="O184" i="8"/>
  <c r="J184" i="8"/>
  <c r="R184" i="8"/>
  <c r="Q184" i="8"/>
  <c r="C184" i="8"/>
  <c r="S184" i="8"/>
  <c r="D184" i="8"/>
  <c r="K184" i="8"/>
  <c r="I184" i="8"/>
  <c r="L184" i="8"/>
  <c r="P184" i="8"/>
  <c r="H184" i="8"/>
  <c r="C84" i="8"/>
  <c r="K84" i="8"/>
  <c r="S84" i="8"/>
  <c r="D84" i="8"/>
  <c r="L84" i="8"/>
  <c r="E84" i="8"/>
  <c r="M84" i="8"/>
  <c r="H84" i="8"/>
  <c r="P84" i="8"/>
  <c r="I84" i="8"/>
  <c r="J84" i="8"/>
  <c r="N84" i="8"/>
  <c r="R84" i="8"/>
  <c r="Q84" i="8"/>
  <c r="F84" i="8"/>
  <c r="G84" i="8"/>
  <c r="O84" i="8"/>
  <c r="J496" i="8"/>
  <c r="R496" i="8"/>
  <c r="E496" i="8"/>
  <c r="C496" i="8"/>
  <c r="K496" i="8"/>
  <c r="S496" i="8"/>
  <c r="M496" i="8"/>
  <c r="D496" i="8"/>
  <c r="L496" i="8"/>
  <c r="G496" i="8"/>
  <c r="O496" i="8"/>
  <c r="P496" i="8"/>
  <c r="I496" i="8"/>
  <c r="Q496" i="8"/>
  <c r="N496" i="8"/>
  <c r="H496" i="8"/>
  <c r="F496" i="8"/>
  <c r="C355" i="8"/>
  <c r="K355" i="8"/>
  <c r="S355" i="8"/>
  <c r="D355" i="8"/>
  <c r="L355" i="8"/>
  <c r="E355" i="8"/>
  <c r="M355" i="8"/>
  <c r="H355" i="8"/>
  <c r="P355" i="8"/>
  <c r="F355" i="8"/>
  <c r="J355" i="8"/>
  <c r="G355" i="8"/>
  <c r="I355" i="8"/>
  <c r="O355" i="8"/>
  <c r="Q355" i="8"/>
  <c r="R355" i="8"/>
  <c r="N355" i="8"/>
  <c r="G150" i="8"/>
  <c r="O150" i="8"/>
  <c r="H150" i="8"/>
  <c r="P150" i="8"/>
  <c r="I150" i="8"/>
  <c r="Q150" i="8"/>
  <c r="D150" i="8"/>
  <c r="L150" i="8"/>
  <c r="E150" i="8"/>
  <c r="F150" i="8"/>
  <c r="J150" i="8"/>
  <c r="N150" i="8"/>
  <c r="M150" i="8"/>
  <c r="R150" i="8"/>
  <c r="S150" i="8"/>
  <c r="C150" i="8"/>
  <c r="K150" i="8"/>
  <c r="I400" i="8"/>
  <c r="Q400" i="8"/>
  <c r="J400" i="8"/>
  <c r="R400" i="8"/>
  <c r="C400" i="8"/>
  <c r="K400" i="8"/>
  <c r="S400" i="8"/>
  <c r="F400" i="8"/>
  <c r="N400" i="8"/>
  <c r="L400" i="8"/>
  <c r="P400" i="8"/>
  <c r="M400" i="8"/>
  <c r="O400" i="8"/>
  <c r="E400" i="8"/>
  <c r="D400" i="8"/>
  <c r="G400" i="8"/>
  <c r="H400" i="8"/>
  <c r="H501" i="8"/>
  <c r="P501" i="8"/>
  <c r="K501" i="8"/>
  <c r="I501" i="8"/>
  <c r="Q501" i="8"/>
  <c r="S501" i="8"/>
  <c r="J501" i="8"/>
  <c r="R501" i="8"/>
  <c r="C501" i="8"/>
  <c r="E501" i="8"/>
  <c r="M501" i="8"/>
  <c r="L501" i="8"/>
  <c r="G501" i="8"/>
  <c r="N501" i="8"/>
  <c r="D501" i="8"/>
  <c r="O501" i="8"/>
  <c r="F501" i="8"/>
  <c r="G114" i="8"/>
  <c r="O114" i="8"/>
  <c r="H114" i="8"/>
  <c r="P114" i="8"/>
  <c r="I114" i="8"/>
  <c r="Q114" i="8"/>
  <c r="D114" i="8"/>
  <c r="L114" i="8"/>
  <c r="M114" i="8"/>
  <c r="N114" i="8"/>
  <c r="R114" i="8"/>
  <c r="F114" i="8"/>
  <c r="J114" i="8"/>
  <c r="K114" i="8"/>
  <c r="C114" i="8"/>
  <c r="E114" i="8"/>
  <c r="S114" i="8"/>
  <c r="D507" i="8"/>
  <c r="L507" i="8"/>
  <c r="G507" i="8"/>
  <c r="E507" i="8"/>
  <c r="M507" i="8"/>
  <c r="F507" i="8"/>
  <c r="N507" i="8"/>
  <c r="O507" i="8"/>
  <c r="I507" i="8"/>
  <c r="Q507" i="8"/>
  <c r="J507" i="8"/>
  <c r="K507" i="8"/>
  <c r="S507" i="8"/>
  <c r="C507" i="8"/>
  <c r="P507" i="8"/>
  <c r="R507" i="8"/>
  <c r="H507" i="8"/>
  <c r="N26" i="8"/>
  <c r="O26" i="8"/>
  <c r="O28" i="8"/>
  <c r="O24" i="8"/>
  <c r="P28" i="8"/>
  <c r="N28" i="8"/>
  <c r="P26" i="8"/>
  <c r="J532" i="8"/>
  <c r="R532" i="8"/>
  <c r="C532" i="8"/>
  <c r="K532" i="8"/>
  <c r="S532" i="8"/>
  <c r="E532" i="8"/>
  <c r="D532" i="8"/>
  <c r="L532" i="8"/>
  <c r="M532" i="8"/>
  <c r="G532" i="8"/>
  <c r="O532" i="8"/>
  <c r="H532" i="8"/>
  <c r="P532" i="8"/>
  <c r="F532" i="8"/>
  <c r="I532" i="8"/>
  <c r="Q532" i="8"/>
  <c r="N532" i="8"/>
  <c r="C265" i="8"/>
  <c r="K265" i="8"/>
  <c r="S265" i="8"/>
  <c r="D265" i="8"/>
  <c r="L265" i="8"/>
  <c r="E265" i="8"/>
  <c r="M265" i="8"/>
  <c r="H265" i="8"/>
  <c r="P265" i="8"/>
  <c r="G265" i="8"/>
  <c r="I265" i="8"/>
  <c r="J265" i="8"/>
  <c r="Q265" i="8"/>
  <c r="F265" i="8"/>
  <c r="O265" i="8"/>
  <c r="N265" i="8"/>
  <c r="R265" i="8"/>
  <c r="G102" i="8"/>
  <c r="O102" i="8"/>
  <c r="H102" i="8"/>
  <c r="P102" i="8"/>
  <c r="I102" i="8"/>
  <c r="Q102" i="8"/>
  <c r="D102" i="8"/>
  <c r="L102" i="8"/>
  <c r="E102" i="8"/>
  <c r="F102" i="8"/>
  <c r="J102" i="8"/>
  <c r="N102" i="8"/>
  <c r="M102" i="8"/>
  <c r="R102" i="8"/>
  <c r="S102" i="8"/>
  <c r="C102" i="8"/>
  <c r="K102" i="8"/>
  <c r="E127" i="8"/>
  <c r="M127" i="8"/>
  <c r="F127" i="8"/>
  <c r="N127" i="8"/>
  <c r="G127" i="8"/>
  <c r="O127" i="8"/>
  <c r="J127" i="8"/>
  <c r="R127" i="8"/>
  <c r="C127" i="8"/>
  <c r="S127" i="8"/>
  <c r="D127" i="8"/>
  <c r="H127" i="8"/>
  <c r="L127" i="8"/>
  <c r="K127" i="8"/>
  <c r="P127" i="8"/>
  <c r="Q127" i="8"/>
  <c r="I127" i="8"/>
  <c r="G162" i="8"/>
  <c r="O162" i="8"/>
  <c r="H162" i="8"/>
  <c r="P162" i="8"/>
  <c r="I162" i="8"/>
  <c r="Q162" i="8"/>
  <c r="D162" i="8"/>
  <c r="L162" i="8"/>
  <c r="M162" i="8"/>
  <c r="N162" i="8"/>
  <c r="R162" i="8"/>
  <c r="F162" i="8"/>
  <c r="J162" i="8"/>
  <c r="E162" i="8"/>
  <c r="K162" i="8"/>
  <c r="S162" i="8"/>
  <c r="C162" i="8"/>
  <c r="C104" i="8"/>
  <c r="K104" i="8"/>
  <c r="S104" i="8"/>
  <c r="D104" i="8"/>
  <c r="L104" i="8"/>
  <c r="E104" i="8"/>
  <c r="M104" i="8"/>
  <c r="H104" i="8"/>
  <c r="P104" i="8"/>
  <c r="Q104" i="8"/>
  <c r="R104" i="8"/>
  <c r="F104" i="8"/>
  <c r="J104" i="8"/>
  <c r="I104" i="8"/>
  <c r="N104" i="8"/>
  <c r="O104" i="8"/>
  <c r="G104" i="8"/>
  <c r="C383" i="8"/>
  <c r="K383" i="8"/>
  <c r="S383" i="8"/>
  <c r="D383" i="8"/>
  <c r="L383" i="8"/>
  <c r="E383" i="8"/>
  <c r="M383" i="8"/>
  <c r="H383" i="8"/>
  <c r="P383" i="8"/>
  <c r="N383" i="8"/>
  <c r="O383" i="8"/>
  <c r="Q383" i="8"/>
  <c r="R383" i="8"/>
  <c r="G383" i="8"/>
  <c r="I383" i="8"/>
  <c r="J383" i="8"/>
  <c r="F383" i="8"/>
  <c r="G287" i="8"/>
  <c r="O287" i="8"/>
  <c r="H287" i="8"/>
  <c r="P287" i="8"/>
  <c r="I287" i="8"/>
  <c r="Q287" i="8"/>
  <c r="D287" i="8"/>
  <c r="L287" i="8"/>
  <c r="K287" i="8"/>
  <c r="M287" i="8"/>
  <c r="N287" i="8"/>
  <c r="E287" i="8"/>
  <c r="R287" i="8"/>
  <c r="S287" i="8"/>
  <c r="C287" i="8"/>
  <c r="F287" i="8"/>
  <c r="J287" i="8"/>
  <c r="I344" i="8"/>
  <c r="Q344" i="8"/>
  <c r="J344" i="8"/>
  <c r="R344" i="8"/>
  <c r="C344" i="8"/>
  <c r="K344" i="8"/>
  <c r="S344" i="8"/>
  <c r="F344" i="8"/>
  <c r="N344" i="8"/>
  <c r="L344" i="8"/>
  <c r="P344" i="8"/>
  <c r="M344" i="8"/>
  <c r="O344" i="8"/>
  <c r="E344" i="8"/>
  <c r="D344" i="8"/>
  <c r="G344" i="8"/>
  <c r="H344" i="8"/>
  <c r="G357" i="8"/>
  <c r="O357" i="8"/>
  <c r="H357" i="8"/>
  <c r="P357" i="8"/>
  <c r="I357" i="8"/>
  <c r="Q357" i="8"/>
  <c r="D357" i="8"/>
  <c r="L357" i="8"/>
  <c r="R357" i="8"/>
  <c r="C357" i="8"/>
  <c r="S357" i="8"/>
  <c r="F357" i="8"/>
  <c r="E357" i="8"/>
  <c r="K357" i="8"/>
  <c r="J357" i="8"/>
  <c r="M357" i="8"/>
  <c r="N357" i="8"/>
  <c r="J476" i="8"/>
  <c r="R476" i="8"/>
  <c r="C476" i="8"/>
  <c r="K476" i="8"/>
  <c r="S476" i="8"/>
  <c r="E476" i="8"/>
  <c r="D476" i="8"/>
  <c r="L476" i="8"/>
  <c r="M476" i="8"/>
  <c r="G476" i="8"/>
  <c r="O476" i="8"/>
  <c r="N476" i="8"/>
  <c r="P476" i="8"/>
  <c r="F476" i="8"/>
  <c r="Q476" i="8"/>
  <c r="H476" i="8"/>
  <c r="I476" i="8"/>
  <c r="J492" i="8"/>
  <c r="R492" i="8"/>
  <c r="E492" i="8"/>
  <c r="C492" i="8"/>
  <c r="K492" i="8"/>
  <c r="S492" i="8"/>
  <c r="M492" i="8"/>
  <c r="D492" i="8"/>
  <c r="L492" i="8"/>
  <c r="G492" i="8"/>
  <c r="O492" i="8"/>
  <c r="I492" i="8"/>
  <c r="F492" i="8"/>
  <c r="N492" i="8"/>
  <c r="P492" i="8"/>
  <c r="H492" i="8"/>
  <c r="Q492" i="8"/>
  <c r="F526" i="8"/>
  <c r="N526" i="8"/>
  <c r="G526" i="8"/>
  <c r="O526" i="8"/>
  <c r="Q526" i="8"/>
  <c r="H526" i="8"/>
  <c r="P526" i="8"/>
  <c r="I526" i="8"/>
  <c r="C526" i="8"/>
  <c r="K526" i="8"/>
  <c r="S526" i="8"/>
  <c r="J526" i="8"/>
  <c r="R526" i="8"/>
  <c r="D526" i="8"/>
  <c r="L526" i="8"/>
  <c r="E526" i="8"/>
  <c r="M526" i="8"/>
  <c r="G307" i="8"/>
  <c r="O307" i="8"/>
  <c r="H307" i="8"/>
  <c r="P307" i="8"/>
  <c r="I307" i="8"/>
  <c r="Q307" i="8"/>
  <c r="D307" i="8"/>
  <c r="L307" i="8"/>
  <c r="C307" i="8"/>
  <c r="S307" i="8"/>
  <c r="E307" i="8"/>
  <c r="F307" i="8"/>
  <c r="M307" i="8"/>
  <c r="J307" i="8"/>
  <c r="K307" i="8"/>
  <c r="R307" i="8"/>
  <c r="N307" i="8"/>
  <c r="E236" i="8"/>
  <c r="M236" i="8"/>
  <c r="F236" i="8"/>
  <c r="N236" i="8"/>
  <c r="G236" i="8"/>
  <c r="O236" i="8"/>
  <c r="J236" i="8"/>
  <c r="R236" i="8"/>
  <c r="I236" i="8"/>
  <c r="K236" i="8"/>
  <c r="L236" i="8"/>
  <c r="C236" i="8"/>
  <c r="S236" i="8"/>
  <c r="D236" i="8"/>
  <c r="H236" i="8"/>
  <c r="P236" i="8"/>
  <c r="Q236" i="8"/>
  <c r="E115" i="8"/>
  <c r="M115" i="8"/>
  <c r="F115" i="8"/>
  <c r="N115" i="8"/>
  <c r="G115" i="8"/>
  <c r="O115" i="8"/>
  <c r="J115" i="8"/>
  <c r="R115" i="8"/>
  <c r="K115" i="8"/>
  <c r="L115" i="8"/>
  <c r="P115" i="8"/>
  <c r="D115" i="8"/>
  <c r="C115" i="8"/>
  <c r="H115" i="8"/>
  <c r="I115" i="8"/>
  <c r="S115" i="8"/>
  <c r="Q115" i="8"/>
  <c r="I274" i="8"/>
  <c r="Q274" i="8"/>
  <c r="J274" i="8"/>
  <c r="R274" i="8"/>
  <c r="C274" i="8"/>
  <c r="K274" i="8"/>
  <c r="S274" i="8"/>
  <c r="F274" i="8"/>
  <c r="N274" i="8"/>
  <c r="E274" i="8"/>
  <c r="G274" i="8"/>
  <c r="H274" i="8"/>
  <c r="O274" i="8"/>
  <c r="D274" i="8"/>
  <c r="M274" i="8"/>
  <c r="P274" i="8"/>
  <c r="L274" i="8"/>
  <c r="C88" i="8"/>
  <c r="K88" i="8"/>
  <c r="S88" i="8"/>
  <c r="D88" i="8"/>
  <c r="L88" i="8"/>
  <c r="E88" i="8"/>
  <c r="M88" i="8"/>
  <c r="H88" i="8"/>
  <c r="P88" i="8"/>
  <c r="Q88" i="8"/>
  <c r="R88" i="8"/>
  <c r="F88" i="8"/>
  <c r="J88" i="8"/>
  <c r="I88" i="8"/>
  <c r="N88" i="8"/>
  <c r="O88" i="8"/>
  <c r="G88" i="8"/>
  <c r="I206" i="8"/>
  <c r="Q206" i="8"/>
  <c r="J206" i="8"/>
  <c r="R206" i="8"/>
  <c r="C206" i="8"/>
  <c r="K206" i="8"/>
  <c r="S206" i="8"/>
  <c r="F206" i="8"/>
  <c r="N206" i="8"/>
  <c r="E206" i="8"/>
  <c r="G206" i="8"/>
  <c r="H206" i="8"/>
  <c r="O206" i="8"/>
  <c r="D206" i="8"/>
  <c r="P206" i="8"/>
  <c r="M206" i="8"/>
  <c r="L206" i="8"/>
  <c r="E374" i="8"/>
  <c r="M374" i="8"/>
  <c r="F374" i="8"/>
  <c r="N374" i="8"/>
  <c r="G374" i="8"/>
  <c r="O374" i="8"/>
  <c r="J374" i="8"/>
  <c r="R374" i="8"/>
  <c r="P374" i="8"/>
  <c r="Q374" i="8"/>
  <c r="C374" i="8"/>
  <c r="S374" i="8"/>
  <c r="D374" i="8"/>
  <c r="I374" i="8"/>
  <c r="L374" i="8"/>
  <c r="H374" i="8"/>
  <c r="K374" i="8"/>
  <c r="E244" i="8"/>
  <c r="M244" i="8"/>
  <c r="F244" i="8"/>
  <c r="N244" i="8"/>
  <c r="G244" i="8"/>
  <c r="O244" i="8"/>
  <c r="J244" i="8"/>
  <c r="R244" i="8"/>
  <c r="I244" i="8"/>
  <c r="K244" i="8"/>
  <c r="L244" i="8"/>
  <c r="C244" i="8"/>
  <c r="S244" i="8"/>
  <c r="Q244" i="8"/>
  <c r="D244" i="8"/>
  <c r="P244" i="8"/>
  <c r="H244" i="8"/>
  <c r="I230" i="8"/>
  <c r="Q230" i="8"/>
  <c r="J230" i="8"/>
  <c r="R230" i="8"/>
  <c r="C230" i="8"/>
  <c r="K230" i="8"/>
  <c r="S230" i="8"/>
  <c r="F230" i="8"/>
  <c r="N230" i="8"/>
  <c r="E230" i="8"/>
  <c r="G230" i="8"/>
  <c r="H230" i="8"/>
  <c r="O230" i="8"/>
  <c r="M230" i="8"/>
  <c r="P230" i="8"/>
  <c r="L230" i="8"/>
  <c r="D230" i="8"/>
  <c r="E350" i="8"/>
  <c r="M350" i="8"/>
  <c r="F350" i="8"/>
  <c r="N350" i="8"/>
  <c r="G350" i="8"/>
  <c r="O350" i="8"/>
  <c r="J350" i="8"/>
  <c r="R350" i="8"/>
  <c r="P350" i="8"/>
  <c r="D350" i="8"/>
  <c r="Q350" i="8"/>
  <c r="C350" i="8"/>
  <c r="S350" i="8"/>
  <c r="I350" i="8"/>
  <c r="H350" i="8"/>
  <c r="K350" i="8"/>
  <c r="L350" i="8"/>
  <c r="E358" i="8"/>
  <c r="M358" i="8"/>
  <c r="F358" i="8"/>
  <c r="N358" i="8"/>
  <c r="G358" i="8"/>
  <c r="O358" i="8"/>
  <c r="J358" i="8"/>
  <c r="R358" i="8"/>
  <c r="P358" i="8"/>
  <c r="D358" i="8"/>
  <c r="Q358" i="8"/>
  <c r="C358" i="8"/>
  <c r="S358" i="8"/>
  <c r="I358" i="8"/>
  <c r="H358" i="8"/>
  <c r="K358" i="8"/>
  <c r="L358" i="8"/>
  <c r="E248" i="8"/>
  <c r="M248" i="8"/>
  <c r="F248" i="8"/>
  <c r="G248" i="8"/>
  <c r="O248" i="8"/>
  <c r="J248" i="8"/>
  <c r="R248" i="8"/>
  <c r="P248" i="8"/>
  <c r="C248" i="8"/>
  <c r="Q248" i="8"/>
  <c r="D248" i="8"/>
  <c r="S248" i="8"/>
  <c r="K248" i="8"/>
  <c r="I248" i="8"/>
  <c r="L248" i="8"/>
  <c r="N248" i="8"/>
  <c r="H248" i="8"/>
  <c r="G361" i="8"/>
  <c r="O361" i="8"/>
  <c r="H361" i="8"/>
  <c r="P361" i="8"/>
  <c r="I361" i="8"/>
  <c r="Q361" i="8"/>
  <c r="D361" i="8"/>
  <c r="L361" i="8"/>
  <c r="J361" i="8"/>
  <c r="K361" i="8"/>
  <c r="N361" i="8"/>
  <c r="M361" i="8"/>
  <c r="C361" i="8"/>
  <c r="S361" i="8"/>
  <c r="F361" i="8"/>
  <c r="E361" i="8"/>
  <c r="R361" i="8"/>
  <c r="H489" i="8"/>
  <c r="P489" i="8"/>
  <c r="C489" i="8"/>
  <c r="I489" i="8"/>
  <c r="Q489" i="8"/>
  <c r="S489" i="8"/>
  <c r="J489" i="8"/>
  <c r="R489" i="8"/>
  <c r="K489" i="8"/>
  <c r="E489" i="8"/>
  <c r="M489" i="8"/>
  <c r="N489" i="8"/>
  <c r="D489" i="8"/>
  <c r="O489" i="8"/>
  <c r="G489" i="8"/>
  <c r="F489" i="8"/>
  <c r="L489" i="8"/>
  <c r="C140" i="8"/>
  <c r="K140" i="8"/>
  <c r="S140" i="8"/>
  <c r="D140" i="8"/>
  <c r="L140" i="8"/>
  <c r="E140" i="8"/>
  <c r="M140" i="8"/>
  <c r="H140" i="8"/>
  <c r="P140" i="8"/>
  <c r="I140" i="8"/>
  <c r="J140" i="8"/>
  <c r="N140" i="8"/>
  <c r="R140" i="8"/>
  <c r="F140" i="8"/>
  <c r="G140" i="8"/>
  <c r="Q140" i="8"/>
  <c r="O140" i="8"/>
  <c r="I388" i="8"/>
  <c r="Q388" i="8"/>
  <c r="J388" i="8"/>
  <c r="R388" i="8"/>
  <c r="C388" i="8"/>
  <c r="K388" i="8"/>
  <c r="S388" i="8"/>
  <c r="F388" i="8"/>
  <c r="N388" i="8"/>
  <c r="D388" i="8"/>
  <c r="E388" i="8"/>
  <c r="H388" i="8"/>
  <c r="G388" i="8"/>
  <c r="M388" i="8"/>
  <c r="P388" i="8"/>
  <c r="O388" i="8"/>
  <c r="L388" i="8"/>
  <c r="F410" i="8"/>
  <c r="N410" i="8"/>
  <c r="I410" i="8"/>
  <c r="G410" i="8"/>
  <c r="O410" i="8"/>
  <c r="Q410" i="8"/>
  <c r="H410" i="8"/>
  <c r="P410" i="8"/>
  <c r="C410" i="8"/>
  <c r="K410" i="8"/>
  <c r="S410" i="8"/>
  <c r="E410" i="8"/>
  <c r="M410" i="8"/>
  <c r="R410" i="8"/>
  <c r="J410" i="8"/>
  <c r="L410" i="8"/>
  <c r="D410" i="8"/>
  <c r="J420" i="8"/>
  <c r="R420" i="8"/>
  <c r="C420" i="8"/>
  <c r="K420" i="8"/>
  <c r="S420" i="8"/>
  <c r="M420" i="8"/>
  <c r="D420" i="8"/>
  <c r="L420" i="8"/>
  <c r="E420" i="8"/>
  <c r="G420" i="8"/>
  <c r="O420" i="8"/>
  <c r="Q420" i="8"/>
  <c r="F420" i="8"/>
  <c r="H420" i="8"/>
  <c r="P420" i="8"/>
  <c r="I420" i="8"/>
  <c r="N420" i="8"/>
  <c r="H509" i="8"/>
  <c r="P509" i="8"/>
  <c r="S509" i="8"/>
  <c r="I509" i="8"/>
  <c r="Q509" i="8"/>
  <c r="K509" i="8"/>
  <c r="J509" i="8"/>
  <c r="R509" i="8"/>
  <c r="C509" i="8"/>
  <c r="E509" i="8"/>
  <c r="M509" i="8"/>
  <c r="O509" i="8"/>
  <c r="D509" i="8"/>
  <c r="F509" i="8"/>
  <c r="G509" i="8"/>
  <c r="L509" i="8"/>
  <c r="N509" i="8"/>
  <c r="G110" i="8"/>
  <c r="O110" i="8"/>
  <c r="H110" i="8"/>
  <c r="P110" i="8"/>
  <c r="I110" i="8"/>
  <c r="Q110" i="8"/>
  <c r="D110" i="8"/>
  <c r="L110" i="8"/>
  <c r="E110" i="8"/>
  <c r="F110" i="8"/>
  <c r="J110" i="8"/>
  <c r="N110" i="8"/>
  <c r="C110" i="8"/>
  <c r="R110" i="8"/>
  <c r="S110" i="8"/>
  <c r="M110" i="8"/>
  <c r="K110" i="8"/>
  <c r="C108" i="8"/>
  <c r="K108" i="8"/>
  <c r="S108" i="8"/>
  <c r="D108" i="8"/>
  <c r="L108" i="8"/>
  <c r="E108" i="8"/>
  <c r="M108" i="8"/>
  <c r="H108" i="8"/>
  <c r="P108" i="8"/>
  <c r="I108" i="8"/>
  <c r="J108" i="8"/>
  <c r="N108" i="8"/>
  <c r="R108" i="8"/>
  <c r="F108" i="8"/>
  <c r="G108" i="8"/>
  <c r="Q108" i="8"/>
  <c r="O108" i="8"/>
  <c r="C261" i="8"/>
  <c r="K261" i="8"/>
  <c r="S261" i="8"/>
  <c r="D261" i="8"/>
  <c r="L261" i="8"/>
  <c r="E261" i="8"/>
  <c r="M261" i="8"/>
  <c r="H261" i="8"/>
  <c r="P261" i="8"/>
  <c r="O261" i="8"/>
  <c r="Q261" i="8"/>
  <c r="R261" i="8"/>
  <c r="I261" i="8"/>
  <c r="F261" i="8"/>
  <c r="G261" i="8"/>
  <c r="J261" i="8"/>
  <c r="N261" i="8"/>
  <c r="I282" i="8"/>
  <c r="Q282" i="8"/>
  <c r="J282" i="8"/>
  <c r="R282" i="8"/>
  <c r="C282" i="8"/>
  <c r="K282" i="8"/>
  <c r="S282" i="8"/>
  <c r="F282" i="8"/>
  <c r="N282" i="8"/>
  <c r="E282" i="8"/>
  <c r="G282" i="8"/>
  <c r="H282" i="8"/>
  <c r="O282" i="8"/>
  <c r="L282" i="8"/>
  <c r="M282" i="8"/>
  <c r="P282" i="8"/>
  <c r="D282" i="8"/>
  <c r="I250" i="8"/>
  <c r="C250" i="8"/>
  <c r="K250" i="8"/>
  <c r="F250" i="8"/>
  <c r="N250" i="8"/>
  <c r="E250" i="8"/>
  <c r="Q250" i="8"/>
  <c r="G250" i="8"/>
  <c r="R250" i="8"/>
  <c r="H250" i="8"/>
  <c r="S250" i="8"/>
  <c r="M250" i="8"/>
  <c r="D250" i="8"/>
  <c r="O250" i="8"/>
  <c r="J250" i="8"/>
  <c r="L250" i="8"/>
  <c r="P250" i="8"/>
  <c r="I117" i="8"/>
  <c r="Q117" i="8"/>
  <c r="J117" i="8"/>
  <c r="R117" i="8"/>
  <c r="C117" i="8"/>
  <c r="K117" i="8"/>
  <c r="S117" i="8"/>
  <c r="F117" i="8"/>
  <c r="N117" i="8"/>
  <c r="G117" i="8"/>
  <c r="H117" i="8"/>
  <c r="L117" i="8"/>
  <c r="P117" i="8"/>
  <c r="D117" i="8"/>
  <c r="E117" i="8"/>
  <c r="O117" i="8"/>
  <c r="M117" i="8"/>
  <c r="C269" i="8"/>
  <c r="K269" i="8"/>
  <c r="S269" i="8"/>
  <c r="D269" i="8"/>
  <c r="L269" i="8"/>
  <c r="E269" i="8"/>
  <c r="M269" i="8"/>
  <c r="H269" i="8"/>
  <c r="P269" i="8"/>
  <c r="O269" i="8"/>
  <c r="Q269" i="8"/>
  <c r="R269" i="8"/>
  <c r="I269" i="8"/>
  <c r="G269" i="8"/>
  <c r="N269" i="8"/>
  <c r="J269" i="8"/>
  <c r="F269" i="8"/>
  <c r="E338" i="8"/>
  <c r="M338" i="8"/>
  <c r="F338" i="8"/>
  <c r="N338" i="8"/>
  <c r="G338" i="8"/>
  <c r="O338" i="8"/>
  <c r="J338" i="8"/>
  <c r="R338" i="8"/>
  <c r="H338" i="8"/>
  <c r="I338" i="8"/>
  <c r="L338" i="8"/>
  <c r="K338" i="8"/>
  <c r="Q338" i="8"/>
  <c r="C338" i="8"/>
  <c r="P338" i="8"/>
  <c r="D338" i="8"/>
  <c r="S338" i="8"/>
  <c r="J544" i="8"/>
  <c r="R544" i="8"/>
  <c r="E544" i="8"/>
  <c r="C544" i="8"/>
  <c r="K544" i="8"/>
  <c r="S544" i="8"/>
  <c r="D544" i="8"/>
  <c r="L544" i="8"/>
  <c r="M544" i="8"/>
  <c r="G544" i="8"/>
  <c r="O544" i="8"/>
  <c r="F544" i="8"/>
  <c r="N544" i="8"/>
  <c r="H544" i="8"/>
  <c r="Q544" i="8"/>
  <c r="I544" i="8"/>
  <c r="P544" i="8"/>
  <c r="I169" i="8"/>
  <c r="Q169" i="8"/>
  <c r="C169" i="8"/>
  <c r="K169" i="8"/>
  <c r="S169" i="8"/>
  <c r="F169" i="8"/>
  <c r="N169" i="8"/>
  <c r="M169" i="8"/>
  <c r="O169" i="8"/>
  <c r="D169" i="8"/>
  <c r="P169" i="8"/>
  <c r="H169" i="8"/>
  <c r="J169" i="8"/>
  <c r="G169" i="8"/>
  <c r="L169" i="8"/>
  <c r="R169" i="8"/>
  <c r="E169" i="8"/>
  <c r="G223" i="8"/>
  <c r="O223" i="8"/>
  <c r="H223" i="8"/>
  <c r="P223" i="8"/>
  <c r="I223" i="8"/>
  <c r="Q223" i="8"/>
  <c r="D223" i="8"/>
  <c r="L223" i="8"/>
  <c r="C223" i="8"/>
  <c r="S223" i="8"/>
  <c r="E223" i="8"/>
  <c r="F223" i="8"/>
  <c r="M223" i="8"/>
  <c r="K223" i="8"/>
  <c r="N223" i="8"/>
  <c r="R223" i="8"/>
  <c r="J223" i="8"/>
  <c r="E316" i="8"/>
  <c r="M316" i="8"/>
  <c r="F316" i="8"/>
  <c r="N316" i="8"/>
  <c r="G316" i="8"/>
  <c r="O316" i="8"/>
  <c r="J316" i="8"/>
  <c r="R316" i="8"/>
  <c r="Q316" i="8"/>
  <c r="C316" i="8"/>
  <c r="S316" i="8"/>
  <c r="D316" i="8"/>
  <c r="K316" i="8"/>
  <c r="H316" i="8"/>
  <c r="P316" i="8"/>
  <c r="I316" i="8"/>
  <c r="L316" i="8"/>
  <c r="I182" i="8"/>
  <c r="Q182" i="8"/>
  <c r="J182" i="8"/>
  <c r="R182" i="8"/>
  <c r="C182" i="8"/>
  <c r="K182" i="8"/>
  <c r="S182" i="8"/>
  <c r="F182" i="8"/>
  <c r="N182" i="8"/>
  <c r="E182" i="8"/>
  <c r="G182" i="8"/>
  <c r="H182" i="8"/>
  <c r="O182" i="8"/>
  <c r="M182" i="8"/>
  <c r="P182" i="8"/>
  <c r="L182" i="8"/>
  <c r="D182" i="8"/>
  <c r="G174" i="8"/>
  <c r="O174" i="8"/>
  <c r="I174" i="8"/>
  <c r="Q174" i="8"/>
  <c r="D174" i="8"/>
  <c r="L174" i="8"/>
  <c r="M174" i="8"/>
  <c r="N174" i="8"/>
  <c r="C174" i="8"/>
  <c r="P174" i="8"/>
  <c r="H174" i="8"/>
  <c r="F174" i="8"/>
  <c r="J174" i="8"/>
  <c r="K174" i="8"/>
  <c r="S174" i="8"/>
  <c r="E174" i="8"/>
  <c r="R174" i="8"/>
  <c r="N33" i="8"/>
  <c r="O31" i="8"/>
  <c r="O33" i="8"/>
  <c r="P33" i="8"/>
  <c r="P31" i="8"/>
  <c r="N31" i="8"/>
  <c r="O29" i="8"/>
  <c r="F510" i="8"/>
  <c r="N510" i="8"/>
  <c r="G510" i="8"/>
  <c r="O510" i="8"/>
  <c r="Q510" i="8"/>
  <c r="H510" i="8"/>
  <c r="P510" i="8"/>
  <c r="I510" i="8"/>
  <c r="C510" i="8"/>
  <c r="K510" i="8"/>
  <c r="S510" i="8"/>
  <c r="E510" i="8"/>
  <c r="J510" i="8"/>
  <c r="R510" i="8"/>
  <c r="L510" i="8"/>
  <c r="M510" i="8"/>
  <c r="D510" i="8"/>
  <c r="G207" i="8"/>
  <c r="O207" i="8"/>
  <c r="H207" i="8"/>
  <c r="P207" i="8"/>
  <c r="I207" i="8"/>
  <c r="Q207" i="8"/>
  <c r="D207" i="8"/>
  <c r="L207" i="8"/>
  <c r="C207" i="8"/>
  <c r="S207" i="8"/>
  <c r="E207" i="8"/>
  <c r="F207" i="8"/>
  <c r="M207" i="8"/>
  <c r="K207" i="8"/>
  <c r="N207" i="8"/>
  <c r="R207" i="8"/>
  <c r="J207" i="8"/>
  <c r="G179" i="8"/>
  <c r="O179" i="8"/>
  <c r="H179" i="8"/>
  <c r="P179" i="8"/>
  <c r="I179" i="8"/>
  <c r="Q179" i="8"/>
  <c r="D179" i="8"/>
  <c r="L179" i="8"/>
  <c r="K179" i="8"/>
  <c r="M179" i="8"/>
  <c r="N179" i="8"/>
  <c r="E179" i="8"/>
  <c r="C179" i="8"/>
  <c r="F179" i="8"/>
  <c r="J179" i="8"/>
  <c r="R179" i="8"/>
  <c r="S179" i="8"/>
  <c r="G393" i="8"/>
  <c r="O393" i="8"/>
  <c r="H393" i="8"/>
  <c r="P393" i="8"/>
  <c r="I393" i="8"/>
  <c r="Q393" i="8"/>
  <c r="D393" i="8"/>
  <c r="L393" i="8"/>
  <c r="J393" i="8"/>
  <c r="K393" i="8"/>
  <c r="N393" i="8"/>
  <c r="M393" i="8"/>
  <c r="C393" i="8"/>
  <c r="S393" i="8"/>
  <c r="R393" i="8"/>
  <c r="E393" i="8"/>
  <c r="F393" i="8"/>
  <c r="C339" i="8"/>
  <c r="K339" i="8"/>
  <c r="S339" i="8"/>
  <c r="D339" i="8"/>
  <c r="L339" i="8"/>
  <c r="E339" i="8"/>
  <c r="M339" i="8"/>
  <c r="H339" i="8"/>
  <c r="P339" i="8"/>
  <c r="F339" i="8"/>
  <c r="J339" i="8"/>
  <c r="G339" i="8"/>
  <c r="I339" i="8"/>
  <c r="O339" i="8"/>
  <c r="R339" i="8"/>
  <c r="N339" i="8"/>
  <c r="Q339" i="8"/>
  <c r="I214" i="8"/>
  <c r="Q214" i="8"/>
  <c r="J214" i="8"/>
  <c r="R214" i="8"/>
  <c r="C214" i="8"/>
  <c r="K214" i="8"/>
  <c r="S214" i="8"/>
  <c r="F214" i="8"/>
  <c r="N214" i="8"/>
  <c r="E214" i="8"/>
  <c r="G214" i="8"/>
  <c r="H214" i="8"/>
  <c r="O214" i="8"/>
  <c r="M214" i="8"/>
  <c r="P214" i="8"/>
  <c r="D214" i="8"/>
  <c r="L214" i="8"/>
  <c r="C321" i="8"/>
  <c r="K321" i="8"/>
  <c r="S321" i="8"/>
  <c r="D321" i="8"/>
  <c r="L321" i="8"/>
  <c r="E321" i="8"/>
  <c r="M321" i="8"/>
  <c r="H321" i="8"/>
  <c r="P321" i="8"/>
  <c r="G321" i="8"/>
  <c r="I321" i="8"/>
  <c r="J321" i="8"/>
  <c r="Q321" i="8"/>
  <c r="N321" i="8"/>
  <c r="O321" i="8"/>
  <c r="R321" i="8"/>
  <c r="F321" i="8"/>
  <c r="R14" i="8"/>
  <c r="R18" i="8"/>
  <c r="S18" i="8"/>
  <c r="R16" i="8"/>
  <c r="Q18" i="8"/>
  <c r="S16" i="8"/>
  <c r="Q16" i="8"/>
  <c r="C152" i="8"/>
  <c r="K152" i="8"/>
  <c r="S152" i="8"/>
  <c r="D152" i="8"/>
  <c r="L152" i="8"/>
  <c r="E152" i="8"/>
  <c r="M152" i="8"/>
  <c r="H152" i="8"/>
  <c r="P152" i="8"/>
  <c r="Q152" i="8"/>
  <c r="R152" i="8"/>
  <c r="F152" i="8"/>
  <c r="J152" i="8"/>
  <c r="I152" i="8"/>
  <c r="N152" i="8"/>
  <c r="O152" i="8"/>
  <c r="G152" i="8"/>
  <c r="E362" i="8"/>
  <c r="M362" i="8"/>
  <c r="F362" i="8"/>
  <c r="N362" i="8"/>
  <c r="G362" i="8"/>
  <c r="O362" i="8"/>
  <c r="J362" i="8"/>
  <c r="R362" i="8"/>
  <c r="H362" i="8"/>
  <c r="I362" i="8"/>
  <c r="K362" i="8"/>
  <c r="L362" i="8"/>
  <c r="Q362" i="8"/>
  <c r="S362" i="8"/>
  <c r="C362" i="8"/>
  <c r="P362" i="8"/>
  <c r="D362" i="8"/>
  <c r="I218" i="8"/>
  <c r="Q218" i="8"/>
  <c r="J218" i="8"/>
  <c r="R218" i="8"/>
  <c r="C218" i="8"/>
  <c r="K218" i="8"/>
  <c r="S218" i="8"/>
  <c r="F218" i="8"/>
  <c r="N218" i="8"/>
  <c r="M218" i="8"/>
  <c r="O218" i="8"/>
  <c r="P218" i="8"/>
  <c r="G218" i="8"/>
  <c r="E218" i="8"/>
  <c r="H218" i="8"/>
  <c r="L218" i="8"/>
  <c r="D218" i="8"/>
  <c r="J432" i="8"/>
  <c r="R432" i="8"/>
  <c r="M432" i="8"/>
  <c r="C432" i="8"/>
  <c r="K432" i="8"/>
  <c r="S432" i="8"/>
  <c r="D432" i="8"/>
  <c r="L432" i="8"/>
  <c r="E432" i="8"/>
  <c r="G432" i="8"/>
  <c r="O432" i="8"/>
  <c r="P432" i="8"/>
  <c r="Q432" i="8"/>
  <c r="F432" i="8"/>
  <c r="H432" i="8"/>
  <c r="I432" i="8"/>
  <c r="N432" i="8"/>
  <c r="G345" i="8"/>
  <c r="O345" i="8"/>
  <c r="H345" i="8"/>
  <c r="P345" i="8"/>
  <c r="I345" i="8"/>
  <c r="Q345" i="8"/>
  <c r="D345" i="8"/>
  <c r="L345" i="8"/>
  <c r="J345" i="8"/>
  <c r="K345" i="8"/>
  <c r="M345" i="8"/>
  <c r="N345" i="8"/>
  <c r="C345" i="8"/>
  <c r="S345" i="8"/>
  <c r="F345" i="8"/>
  <c r="E345" i="8"/>
  <c r="R345" i="8"/>
  <c r="F33" i="8"/>
  <c r="G31" i="8"/>
  <c r="E33" i="8"/>
  <c r="G33" i="8"/>
  <c r="E31" i="8"/>
  <c r="F29" i="8"/>
  <c r="F31" i="8"/>
  <c r="I89" i="8"/>
  <c r="Q89" i="8"/>
  <c r="J89" i="8"/>
  <c r="R89" i="8"/>
  <c r="C89" i="8"/>
  <c r="K89" i="8"/>
  <c r="S89" i="8"/>
  <c r="F89" i="8"/>
  <c r="N89" i="8"/>
  <c r="O89" i="8"/>
  <c r="P89" i="8"/>
  <c r="D89" i="8"/>
  <c r="H89" i="8"/>
  <c r="L89" i="8"/>
  <c r="M89" i="8"/>
  <c r="G89" i="8"/>
  <c r="E89" i="8"/>
  <c r="H525" i="8"/>
  <c r="P525" i="8"/>
  <c r="S525" i="8"/>
  <c r="I525" i="8"/>
  <c r="Q525" i="8"/>
  <c r="K525" i="8"/>
  <c r="J525" i="8"/>
  <c r="R525" i="8"/>
  <c r="C525" i="8"/>
  <c r="E525" i="8"/>
  <c r="M525" i="8"/>
  <c r="F525" i="8"/>
  <c r="G525" i="8"/>
  <c r="N525" i="8"/>
  <c r="O525" i="8"/>
  <c r="L525" i="8"/>
  <c r="D525" i="8"/>
  <c r="J552" i="8"/>
  <c r="R552" i="8"/>
  <c r="C552" i="8"/>
  <c r="K552" i="8"/>
  <c r="S552" i="8"/>
  <c r="L552" i="8"/>
  <c r="D552" i="8"/>
  <c r="G552" i="8"/>
  <c r="O552" i="8"/>
  <c r="Q552" i="8"/>
  <c r="E552" i="8"/>
  <c r="M552" i="8"/>
  <c r="N552" i="8"/>
  <c r="F552" i="8"/>
  <c r="H552" i="8"/>
  <c r="I552" i="8"/>
  <c r="P552" i="8"/>
  <c r="E220" i="8"/>
  <c r="M220" i="8"/>
  <c r="F220" i="8"/>
  <c r="N220" i="8"/>
  <c r="G220" i="8"/>
  <c r="O220" i="8"/>
  <c r="J220" i="8"/>
  <c r="R220" i="8"/>
  <c r="I220" i="8"/>
  <c r="K220" i="8"/>
  <c r="L220" i="8"/>
  <c r="C220" i="8"/>
  <c r="S220" i="8"/>
  <c r="D220" i="8"/>
  <c r="H220" i="8"/>
  <c r="Q220" i="8"/>
  <c r="P220" i="8"/>
  <c r="G251" i="8"/>
  <c r="O251" i="8"/>
  <c r="H251" i="8"/>
  <c r="P251" i="8"/>
  <c r="I251" i="8"/>
  <c r="Q251" i="8"/>
  <c r="D251" i="8"/>
  <c r="L251" i="8"/>
  <c r="C251" i="8"/>
  <c r="S251" i="8"/>
  <c r="E251" i="8"/>
  <c r="F251" i="8"/>
  <c r="M251" i="8"/>
  <c r="K251" i="8"/>
  <c r="R251" i="8"/>
  <c r="J251" i="8"/>
  <c r="N251" i="8"/>
  <c r="D535" i="8"/>
  <c r="L535" i="8"/>
  <c r="O535" i="8"/>
  <c r="E535" i="8"/>
  <c r="M535" i="8"/>
  <c r="F535" i="8"/>
  <c r="N535" i="8"/>
  <c r="G535" i="8"/>
  <c r="I535" i="8"/>
  <c r="Q535" i="8"/>
  <c r="R535" i="8"/>
  <c r="C535" i="8"/>
  <c r="J535" i="8"/>
  <c r="S535" i="8"/>
  <c r="H535" i="8"/>
  <c r="K535" i="8"/>
  <c r="P535" i="8"/>
  <c r="H481" i="8"/>
  <c r="P481" i="8"/>
  <c r="K481" i="8"/>
  <c r="I481" i="8"/>
  <c r="Q481" i="8"/>
  <c r="C481" i="8"/>
  <c r="J481" i="8"/>
  <c r="R481" i="8"/>
  <c r="S481" i="8"/>
  <c r="E481" i="8"/>
  <c r="M481" i="8"/>
  <c r="G481" i="8"/>
  <c r="O481" i="8"/>
  <c r="D481" i="8"/>
  <c r="L481" i="8"/>
  <c r="N481" i="8"/>
  <c r="F481" i="8"/>
  <c r="C148" i="8"/>
  <c r="K148" i="8"/>
  <c r="S148" i="8"/>
  <c r="D148" i="8"/>
  <c r="L148" i="8"/>
  <c r="E148" i="8"/>
  <c r="M148" i="8"/>
  <c r="H148" i="8"/>
  <c r="P148" i="8"/>
  <c r="I148" i="8"/>
  <c r="J148" i="8"/>
  <c r="N148" i="8"/>
  <c r="R148" i="8"/>
  <c r="Q148" i="8"/>
  <c r="F148" i="8"/>
  <c r="G148" i="8"/>
  <c r="O148" i="8"/>
  <c r="G126" i="8"/>
  <c r="O126" i="8"/>
  <c r="H126" i="8"/>
  <c r="P126" i="8"/>
  <c r="I126" i="8"/>
  <c r="Q126" i="8"/>
  <c r="D126" i="8"/>
  <c r="L126" i="8"/>
  <c r="E126" i="8"/>
  <c r="F126" i="8"/>
  <c r="J126" i="8"/>
  <c r="N126" i="8"/>
  <c r="C126" i="8"/>
  <c r="R126" i="8"/>
  <c r="M126" i="8"/>
  <c r="S126" i="8"/>
  <c r="K126" i="8"/>
  <c r="C387" i="8"/>
  <c r="K387" i="8"/>
  <c r="S387" i="8"/>
  <c r="D387" i="8"/>
  <c r="L387" i="8"/>
  <c r="E387" i="8"/>
  <c r="M387" i="8"/>
  <c r="H387" i="8"/>
  <c r="P387" i="8"/>
  <c r="F387" i="8"/>
  <c r="G387" i="8"/>
  <c r="I387" i="8"/>
  <c r="J387" i="8"/>
  <c r="O387" i="8"/>
  <c r="N387" i="8"/>
  <c r="Q387" i="8"/>
  <c r="R387" i="8"/>
  <c r="E91" i="8"/>
  <c r="M91" i="8"/>
  <c r="F91" i="8"/>
  <c r="N91" i="8"/>
  <c r="G91" i="8"/>
  <c r="O91" i="8"/>
  <c r="J91" i="8"/>
  <c r="R91" i="8"/>
  <c r="K91" i="8"/>
  <c r="L91" i="8"/>
  <c r="P91" i="8"/>
  <c r="D91" i="8"/>
  <c r="S91" i="8"/>
  <c r="H91" i="8"/>
  <c r="C91" i="8"/>
  <c r="I91" i="8"/>
  <c r="Q91" i="8"/>
  <c r="E304" i="8"/>
  <c r="M304" i="8"/>
  <c r="F304" i="8"/>
  <c r="N304" i="8"/>
  <c r="G304" i="8"/>
  <c r="O304" i="8"/>
  <c r="J304" i="8"/>
  <c r="R304" i="8"/>
  <c r="I304" i="8"/>
  <c r="K304" i="8"/>
  <c r="L304" i="8"/>
  <c r="C304" i="8"/>
  <c r="S304" i="8"/>
  <c r="D304" i="8"/>
  <c r="H304" i="8"/>
  <c r="Q304" i="8"/>
  <c r="P304" i="8"/>
  <c r="H493" i="8"/>
  <c r="P493" i="8"/>
  <c r="K493" i="8"/>
  <c r="I493" i="8"/>
  <c r="Q493" i="8"/>
  <c r="S493" i="8"/>
  <c r="J493" i="8"/>
  <c r="R493" i="8"/>
  <c r="C493" i="8"/>
  <c r="E493" i="8"/>
  <c r="M493" i="8"/>
  <c r="F493" i="8"/>
  <c r="O493" i="8"/>
  <c r="G493" i="8"/>
  <c r="N493" i="8"/>
  <c r="L493" i="8"/>
  <c r="D493" i="8"/>
  <c r="G239" i="8"/>
  <c r="O239" i="8"/>
  <c r="H239" i="8"/>
  <c r="P239" i="8"/>
  <c r="I239" i="8"/>
  <c r="Q239" i="8"/>
  <c r="D239" i="8"/>
  <c r="L239" i="8"/>
  <c r="C239" i="8"/>
  <c r="S239" i="8"/>
  <c r="E239" i="8"/>
  <c r="F239" i="8"/>
  <c r="M239" i="8"/>
  <c r="K239" i="8"/>
  <c r="N239" i="8"/>
  <c r="R239" i="8"/>
  <c r="J239" i="8"/>
  <c r="F450" i="8"/>
  <c r="N450" i="8"/>
  <c r="Q450" i="8"/>
  <c r="G450" i="8"/>
  <c r="O450" i="8"/>
  <c r="H450" i="8"/>
  <c r="P450" i="8"/>
  <c r="I450" i="8"/>
  <c r="C450" i="8"/>
  <c r="K450" i="8"/>
  <c r="S450" i="8"/>
  <c r="L450" i="8"/>
  <c r="D450" i="8"/>
  <c r="M450" i="8"/>
  <c r="R450" i="8"/>
  <c r="E450" i="8"/>
  <c r="J450" i="8"/>
  <c r="J412" i="8"/>
  <c r="R412" i="8"/>
  <c r="C412" i="8"/>
  <c r="K412" i="8"/>
  <c r="S412" i="8"/>
  <c r="E412" i="8"/>
  <c r="D412" i="8"/>
  <c r="L412" i="8"/>
  <c r="M412" i="8"/>
  <c r="G412" i="8"/>
  <c r="O412" i="8"/>
  <c r="N412" i="8"/>
  <c r="H412" i="8"/>
  <c r="P412" i="8"/>
  <c r="F412" i="8"/>
  <c r="I412" i="8"/>
  <c r="Q412" i="8"/>
  <c r="C347" i="8"/>
  <c r="K347" i="8"/>
  <c r="S347" i="8"/>
  <c r="D347" i="8"/>
  <c r="L347" i="8"/>
  <c r="E347" i="8"/>
  <c r="M347" i="8"/>
  <c r="H347" i="8"/>
  <c r="P347" i="8"/>
  <c r="F347" i="8"/>
  <c r="J347" i="8"/>
  <c r="G347" i="8"/>
  <c r="I347" i="8"/>
  <c r="O347" i="8"/>
  <c r="N347" i="8"/>
  <c r="R347" i="8"/>
  <c r="Q347" i="8"/>
  <c r="F530" i="8"/>
  <c r="N530" i="8"/>
  <c r="I530" i="8"/>
  <c r="G530" i="8"/>
  <c r="O530" i="8"/>
  <c r="Q530" i="8"/>
  <c r="H530" i="8"/>
  <c r="P530" i="8"/>
  <c r="C530" i="8"/>
  <c r="K530" i="8"/>
  <c r="S530" i="8"/>
  <c r="J530" i="8"/>
  <c r="M530" i="8"/>
  <c r="R530" i="8"/>
  <c r="D530" i="8"/>
  <c r="E530" i="8"/>
  <c r="L530" i="8"/>
  <c r="D415" i="8"/>
  <c r="L415" i="8"/>
  <c r="O415" i="8"/>
  <c r="E415" i="8"/>
  <c r="M415" i="8"/>
  <c r="F415" i="8"/>
  <c r="N415" i="8"/>
  <c r="G415" i="8"/>
  <c r="I415" i="8"/>
  <c r="Q415" i="8"/>
  <c r="J415" i="8"/>
  <c r="S415" i="8"/>
  <c r="C415" i="8"/>
  <c r="K415" i="8"/>
  <c r="H415" i="8"/>
  <c r="R415" i="8"/>
  <c r="P415" i="8"/>
  <c r="G203" i="8"/>
  <c r="O203" i="8"/>
  <c r="H203" i="8"/>
  <c r="P203" i="8"/>
  <c r="I203" i="8"/>
  <c r="Q203" i="8"/>
  <c r="D203" i="8"/>
  <c r="L203" i="8"/>
  <c r="K203" i="8"/>
  <c r="M203" i="8"/>
  <c r="N203" i="8"/>
  <c r="E203" i="8"/>
  <c r="S203" i="8"/>
  <c r="F203" i="8"/>
  <c r="C203" i="8"/>
  <c r="R203" i="8"/>
  <c r="J203" i="8"/>
  <c r="G271" i="8"/>
  <c r="O271" i="8"/>
  <c r="H271" i="8"/>
  <c r="P271" i="8"/>
  <c r="I271" i="8"/>
  <c r="Q271" i="8"/>
  <c r="D271" i="8"/>
  <c r="L271" i="8"/>
  <c r="K271" i="8"/>
  <c r="M271" i="8"/>
  <c r="N271" i="8"/>
  <c r="E271" i="8"/>
  <c r="R271" i="8"/>
  <c r="S271" i="8"/>
  <c r="C271" i="8"/>
  <c r="F271" i="8"/>
  <c r="J271" i="8"/>
  <c r="F422" i="8"/>
  <c r="N422" i="8"/>
  <c r="I422" i="8"/>
  <c r="G422" i="8"/>
  <c r="O422" i="8"/>
  <c r="H422" i="8"/>
  <c r="P422" i="8"/>
  <c r="Q422" i="8"/>
  <c r="C422" i="8"/>
  <c r="K422" i="8"/>
  <c r="S422" i="8"/>
  <c r="D422" i="8"/>
  <c r="E422" i="8"/>
  <c r="L422" i="8"/>
  <c r="R422" i="8"/>
  <c r="J422" i="8"/>
  <c r="M422" i="8"/>
  <c r="H421" i="8"/>
  <c r="P421" i="8"/>
  <c r="C421" i="8"/>
  <c r="I421" i="8"/>
  <c r="Q421" i="8"/>
  <c r="S421" i="8"/>
  <c r="J421" i="8"/>
  <c r="R421" i="8"/>
  <c r="K421" i="8"/>
  <c r="E421" i="8"/>
  <c r="M421" i="8"/>
  <c r="N421" i="8"/>
  <c r="D421" i="8"/>
  <c r="O421" i="8"/>
  <c r="F421" i="8"/>
  <c r="G421" i="8"/>
  <c r="L421" i="8"/>
  <c r="I113" i="8"/>
  <c r="Q113" i="8"/>
  <c r="J113" i="8"/>
  <c r="R113" i="8"/>
  <c r="C113" i="8"/>
  <c r="K113" i="8"/>
  <c r="S113" i="8"/>
  <c r="F113" i="8"/>
  <c r="N113" i="8"/>
  <c r="O113" i="8"/>
  <c r="P113" i="8"/>
  <c r="D113" i="8"/>
  <c r="H113" i="8"/>
  <c r="G113" i="8"/>
  <c r="L113" i="8"/>
  <c r="M113" i="8"/>
  <c r="E113" i="8"/>
  <c r="J464" i="8"/>
  <c r="R464" i="8"/>
  <c r="C464" i="8"/>
  <c r="K464" i="8"/>
  <c r="S464" i="8"/>
  <c r="M464" i="8"/>
  <c r="D464" i="8"/>
  <c r="L464" i="8"/>
  <c r="E464" i="8"/>
  <c r="G464" i="8"/>
  <c r="O464" i="8"/>
  <c r="P464" i="8"/>
  <c r="I464" i="8"/>
  <c r="N464" i="8"/>
  <c r="Q464" i="8"/>
  <c r="F464" i="8"/>
  <c r="H464" i="8"/>
  <c r="I145" i="8"/>
  <c r="Q145" i="8"/>
  <c r="J145" i="8"/>
  <c r="R145" i="8"/>
  <c r="C145" i="8"/>
  <c r="K145" i="8"/>
  <c r="S145" i="8"/>
  <c r="F145" i="8"/>
  <c r="N145" i="8"/>
  <c r="O145" i="8"/>
  <c r="P145" i="8"/>
  <c r="D145" i="8"/>
  <c r="H145" i="8"/>
  <c r="G145" i="8"/>
  <c r="L145" i="8"/>
  <c r="M145" i="8"/>
  <c r="E145" i="8"/>
  <c r="C375" i="8"/>
  <c r="K375" i="8"/>
  <c r="S375" i="8"/>
  <c r="D375" i="8"/>
  <c r="L375" i="8"/>
  <c r="E375" i="8"/>
  <c r="M375" i="8"/>
  <c r="H375" i="8"/>
  <c r="P375" i="8"/>
  <c r="N375" i="8"/>
  <c r="R375" i="8"/>
  <c r="O375" i="8"/>
  <c r="Q375" i="8"/>
  <c r="G375" i="8"/>
  <c r="F375" i="8"/>
  <c r="J375" i="8"/>
  <c r="I375" i="8"/>
  <c r="F490" i="8"/>
  <c r="N490" i="8"/>
  <c r="Q490" i="8"/>
  <c r="G490" i="8"/>
  <c r="O490" i="8"/>
  <c r="H490" i="8"/>
  <c r="P490" i="8"/>
  <c r="I490" i="8"/>
  <c r="C490" i="8"/>
  <c r="K490" i="8"/>
  <c r="S490" i="8"/>
  <c r="R490" i="8"/>
  <c r="J490" i="8"/>
  <c r="L490" i="8"/>
  <c r="D490" i="8"/>
  <c r="M490" i="8"/>
  <c r="E490" i="8"/>
  <c r="L18" i="8"/>
  <c r="L16" i="8"/>
  <c r="K16" i="8"/>
  <c r="M16" i="8"/>
  <c r="L14" i="8"/>
  <c r="M18" i="8"/>
  <c r="K18" i="8"/>
  <c r="G18" i="8"/>
  <c r="G16" i="8"/>
  <c r="F14" i="8"/>
  <c r="F16" i="8"/>
  <c r="E18" i="8"/>
  <c r="F18" i="8"/>
  <c r="E16" i="8"/>
  <c r="A66" i="8" l="1"/>
  <c r="B65" i="8"/>
  <c r="I64" i="8"/>
  <c r="Q64" i="8"/>
  <c r="J64" i="8"/>
  <c r="R64" i="8"/>
  <c r="C64" i="8"/>
  <c r="K64" i="8"/>
  <c r="S64" i="8"/>
  <c r="F64" i="8"/>
  <c r="N64" i="8"/>
  <c r="P64" i="8"/>
  <c r="D64" i="8"/>
  <c r="E64" i="8"/>
  <c r="L64" i="8"/>
  <c r="G64" i="8"/>
  <c r="O64" i="8"/>
  <c r="M64" i="8"/>
  <c r="H64" i="8"/>
  <c r="D65" i="8" l="1"/>
  <c r="L65" i="8"/>
  <c r="E65" i="8"/>
  <c r="M65" i="8"/>
  <c r="F65" i="8"/>
  <c r="N65" i="8"/>
  <c r="I65" i="8"/>
  <c r="Q65" i="8"/>
  <c r="K65" i="8"/>
  <c r="O65" i="8"/>
  <c r="P65" i="8"/>
  <c r="G65" i="8"/>
  <c r="H65" i="8"/>
  <c r="J65" i="8"/>
  <c r="R65" i="8"/>
  <c r="C65" i="8"/>
  <c r="S65" i="8"/>
  <c r="A67" i="8"/>
  <c r="B66" i="8"/>
  <c r="G66" i="8" l="1"/>
  <c r="D66" i="8"/>
  <c r="E66" i="8"/>
  <c r="N66" i="8"/>
  <c r="F66" i="8"/>
  <c r="O66" i="8"/>
  <c r="H66" i="8"/>
  <c r="P66" i="8"/>
  <c r="K66" i="8"/>
  <c r="S66" i="8"/>
  <c r="L66" i="8"/>
  <c r="M66" i="8"/>
  <c r="Q66" i="8"/>
  <c r="C66" i="8"/>
  <c r="I66" i="8"/>
  <c r="J66" i="8"/>
  <c r="R66" i="8"/>
  <c r="B67" i="8"/>
  <c r="A68" i="8"/>
  <c r="I67" i="8" l="1"/>
  <c r="Q67" i="8"/>
  <c r="J67" i="8"/>
  <c r="R67" i="8"/>
  <c r="C67" i="8"/>
  <c r="K67" i="8"/>
  <c r="S67" i="8"/>
  <c r="F67" i="8"/>
  <c r="N67" i="8"/>
  <c r="G67" i="8"/>
  <c r="H67" i="8"/>
  <c r="L67" i="8"/>
  <c r="P67" i="8"/>
  <c r="O67" i="8"/>
  <c r="D67" i="8"/>
  <c r="E67" i="8"/>
  <c r="M67" i="8"/>
  <c r="A69" i="8"/>
  <c r="B68" i="8"/>
  <c r="D68" i="8" l="1"/>
  <c r="L68" i="8"/>
  <c r="E68" i="8"/>
  <c r="M68" i="8"/>
  <c r="F68" i="8"/>
  <c r="N68" i="8"/>
  <c r="I68" i="8"/>
  <c r="Q68" i="8"/>
  <c r="R68" i="8"/>
  <c r="C68" i="8"/>
  <c r="S68" i="8"/>
  <c r="G68" i="8"/>
  <c r="K68" i="8"/>
  <c r="O68" i="8"/>
  <c r="J68" i="8"/>
  <c r="P68" i="8"/>
  <c r="H68" i="8"/>
  <c r="B69" i="8"/>
  <c r="A70" i="8"/>
  <c r="G69" i="8" l="1"/>
  <c r="O69" i="8"/>
  <c r="H69" i="8"/>
  <c r="P69" i="8"/>
  <c r="I69" i="8"/>
  <c r="Q69" i="8"/>
  <c r="D69" i="8"/>
  <c r="L69" i="8"/>
  <c r="M69" i="8"/>
  <c r="N69" i="8"/>
  <c r="R69" i="8"/>
  <c r="F69" i="8"/>
  <c r="E69" i="8"/>
  <c r="J69" i="8"/>
  <c r="K69" i="8"/>
  <c r="C69" i="8"/>
  <c r="S69" i="8"/>
  <c r="B70" i="8"/>
  <c r="A71" i="8"/>
  <c r="A72" i="8" l="1"/>
  <c r="B71" i="8"/>
  <c r="J70" i="8"/>
  <c r="R70" i="8"/>
  <c r="C70" i="8"/>
  <c r="K70" i="8"/>
  <c r="S70" i="8"/>
  <c r="D70" i="8"/>
  <c r="L70" i="8"/>
  <c r="G70" i="8"/>
  <c r="O70" i="8"/>
  <c r="H70" i="8"/>
  <c r="I70" i="8"/>
  <c r="M70" i="8"/>
  <c r="Q70" i="8"/>
  <c r="P70" i="8"/>
  <c r="E70" i="8"/>
  <c r="F70" i="8"/>
  <c r="N70" i="8"/>
  <c r="E71" i="8" l="1"/>
  <c r="M71" i="8"/>
  <c r="F71" i="8"/>
  <c r="N71" i="8"/>
  <c r="G71" i="8"/>
  <c r="O71" i="8"/>
  <c r="J71" i="8"/>
  <c r="R71" i="8"/>
  <c r="C71" i="8"/>
  <c r="S71" i="8"/>
  <c r="D71" i="8"/>
  <c r="H71" i="8"/>
  <c r="L71" i="8"/>
  <c r="P71" i="8"/>
  <c r="K71" i="8"/>
  <c r="Q71" i="8"/>
  <c r="I71" i="8"/>
  <c r="B72" i="8"/>
  <c r="A73" i="8"/>
  <c r="B73" i="8" l="1"/>
  <c r="A74" i="8"/>
  <c r="H72" i="8"/>
  <c r="P72" i="8"/>
  <c r="I72" i="8"/>
  <c r="Q72" i="8"/>
  <c r="J72" i="8"/>
  <c r="R72" i="8"/>
  <c r="E72" i="8"/>
  <c r="M72" i="8"/>
  <c r="N72" i="8"/>
  <c r="O72" i="8"/>
  <c r="C72" i="8"/>
  <c r="S72" i="8"/>
  <c r="G72" i="8"/>
  <c r="F72" i="8"/>
  <c r="K72" i="8"/>
  <c r="L72" i="8"/>
  <c r="D72" i="8"/>
  <c r="A75" i="8" l="1"/>
  <c r="B74" i="8"/>
  <c r="C73" i="8"/>
  <c r="K73" i="8"/>
  <c r="S73" i="8"/>
  <c r="D73" i="8"/>
  <c r="L73" i="8"/>
  <c r="E73" i="8"/>
  <c r="M73" i="8"/>
  <c r="H73" i="8"/>
  <c r="P73" i="8"/>
  <c r="I73" i="8"/>
  <c r="J73" i="8"/>
  <c r="N73" i="8"/>
  <c r="R73" i="8"/>
  <c r="Q73" i="8"/>
  <c r="F73" i="8"/>
  <c r="G73" i="8"/>
  <c r="O73" i="8"/>
  <c r="F74" i="8" l="1"/>
  <c r="N74" i="8"/>
  <c r="G74" i="8"/>
  <c r="O74" i="8"/>
  <c r="H74" i="8"/>
  <c r="P74" i="8"/>
  <c r="C74" i="8"/>
  <c r="K74" i="8"/>
  <c r="S74" i="8"/>
  <c r="D74" i="8"/>
  <c r="E74" i="8"/>
  <c r="I74" i="8"/>
  <c r="M74" i="8"/>
  <c r="Q74" i="8"/>
  <c r="L74" i="8"/>
  <c r="R74" i="8"/>
  <c r="J74" i="8"/>
  <c r="B75" i="8"/>
  <c r="A76" i="8"/>
  <c r="A77" i="8" l="1"/>
  <c r="B76" i="8"/>
  <c r="I75" i="8"/>
  <c r="Q75" i="8"/>
  <c r="J75" i="8"/>
  <c r="R75" i="8"/>
  <c r="C75" i="8"/>
  <c r="K75" i="8"/>
  <c r="S75" i="8"/>
  <c r="F75" i="8"/>
  <c r="N75" i="8"/>
  <c r="O75" i="8"/>
  <c r="P75" i="8"/>
  <c r="D75" i="8"/>
  <c r="H75" i="8"/>
  <c r="G75" i="8"/>
  <c r="L75" i="8"/>
  <c r="M75" i="8"/>
  <c r="E75" i="8"/>
  <c r="D76" i="8" l="1"/>
  <c r="L76" i="8"/>
  <c r="E76" i="8"/>
  <c r="M76" i="8"/>
  <c r="F76" i="8"/>
  <c r="N76" i="8"/>
  <c r="I76" i="8"/>
  <c r="Q76" i="8"/>
  <c r="J76" i="8"/>
  <c r="K76" i="8"/>
  <c r="O76" i="8"/>
  <c r="C76" i="8"/>
  <c r="S76" i="8"/>
  <c r="R76" i="8"/>
  <c r="G76" i="8"/>
  <c r="H76" i="8"/>
  <c r="P76" i="8"/>
  <c r="A78" i="8"/>
  <c r="B77" i="8"/>
  <c r="G77" i="8" l="1"/>
  <c r="O77" i="8"/>
  <c r="H77" i="8"/>
  <c r="P77" i="8"/>
  <c r="I77" i="8"/>
  <c r="Q77" i="8"/>
  <c r="D77" i="8"/>
  <c r="L77" i="8"/>
  <c r="E77" i="8"/>
  <c r="F77" i="8"/>
  <c r="J77" i="8"/>
  <c r="N77" i="8"/>
  <c r="C77" i="8"/>
  <c r="R77" i="8"/>
  <c r="M77" i="8"/>
  <c r="S77" i="8"/>
  <c r="K77" i="8"/>
  <c r="B78" i="8"/>
  <c r="A79" i="8"/>
  <c r="A80" i="8" l="1"/>
  <c r="B79" i="8"/>
  <c r="J78" i="8"/>
  <c r="R78" i="8"/>
  <c r="C78" i="8"/>
  <c r="K78" i="8"/>
  <c r="S78" i="8"/>
  <c r="D78" i="8"/>
  <c r="L78" i="8"/>
  <c r="G78" i="8"/>
  <c r="O78" i="8"/>
  <c r="P78" i="8"/>
  <c r="Q78" i="8"/>
  <c r="E78" i="8"/>
  <c r="I78" i="8"/>
  <c r="H78" i="8"/>
  <c r="M78" i="8"/>
  <c r="N78" i="8"/>
  <c r="F78" i="8"/>
  <c r="E79" i="8" l="1"/>
  <c r="M79" i="8"/>
  <c r="F79" i="8"/>
  <c r="N79" i="8"/>
  <c r="G79" i="8"/>
  <c r="O79" i="8"/>
  <c r="J79" i="8"/>
  <c r="R79" i="8"/>
  <c r="K79" i="8"/>
  <c r="L79" i="8"/>
  <c r="P79" i="8"/>
  <c r="D79" i="8"/>
  <c r="S79" i="8"/>
  <c r="H79" i="8"/>
  <c r="I79" i="8"/>
  <c r="C79" i="8"/>
  <c r="Q79" i="8"/>
  <c r="B80" i="8"/>
  <c r="A81" i="8"/>
  <c r="A82" i="8" l="1"/>
  <c r="B81" i="8"/>
  <c r="H80" i="8"/>
  <c r="P80" i="8"/>
  <c r="I80" i="8"/>
  <c r="Q80" i="8"/>
  <c r="J80" i="8"/>
  <c r="R80" i="8"/>
  <c r="E80" i="8"/>
  <c r="M80" i="8"/>
  <c r="F80" i="8"/>
  <c r="G80" i="8"/>
  <c r="K80" i="8"/>
  <c r="O80" i="8"/>
  <c r="C80" i="8"/>
  <c r="D80" i="8"/>
  <c r="S80" i="8"/>
  <c r="N80" i="8"/>
  <c r="L80" i="8"/>
  <c r="C81" i="8" l="1"/>
  <c r="K81" i="8"/>
  <c r="S81" i="8"/>
  <c r="D81" i="8"/>
  <c r="L81" i="8"/>
  <c r="E81" i="8"/>
  <c r="M81" i="8"/>
  <c r="H81" i="8"/>
  <c r="P81" i="8"/>
  <c r="Q81" i="8"/>
  <c r="R81" i="8"/>
  <c r="F81" i="8"/>
  <c r="J81" i="8"/>
  <c r="I81" i="8"/>
  <c r="N81" i="8"/>
  <c r="O81" i="8"/>
  <c r="G81" i="8"/>
  <c r="B82" i="8"/>
  <c r="A83" i="8"/>
  <c r="B83" i="8" s="1"/>
  <c r="E83" i="8" l="1"/>
  <c r="M83" i="8"/>
  <c r="F83" i="8"/>
  <c r="N83" i="8"/>
  <c r="G83" i="8"/>
  <c r="O83" i="8"/>
  <c r="J83" i="8"/>
  <c r="R83" i="8"/>
  <c r="K83" i="8"/>
  <c r="L83" i="8"/>
  <c r="P83" i="8"/>
  <c r="D83" i="8"/>
  <c r="C83" i="8"/>
  <c r="H83" i="8"/>
  <c r="I83" i="8"/>
  <c r="S83" i="8"/>
  <c r="Q83" i="8"/>
  <c r="H82" i="8"/>
  <c r="P82" i="8"/>
  <c r="I82" i="8"/>
  <c r="Q82" i="8"/>
  <c r="J82" i="8"/>
  <c r="R82" i="8"/>
  <c r="E82" i="8"/>
  <c r="M82" i="8"/>
  <c r="N82" i="8"/>
  <c r="O82" i="8"/>
  <c r="C82" i="8"/>
  <c r="S82" i="8"/>
  <c r="G82" i="8"/>
  <c r="K82" i="8"/>
  <c r="L82" i="8"/>
  <c r="F82" i="8"/>
  <c r="D82" i="8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<sst xmlns="http://schemas.openxmlformats.org/spreadsheetml/2006/main" count="7311" uniqueCount="2260">
  <si>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</si>
  <si>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</si>
  <si>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</si>
  <si>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</si>
  <si>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</si>
  <si>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</si>
  <si>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</si>
  <si>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</si>
  <si>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</si>
  <si>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</si>
  <si>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</si>
  <si>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</si>
  <si>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</si>
  <si>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</si>
  <si>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</si>
  <si>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</si>
  <si>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</si>
  <si>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</si>
  <si>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</si>
  <si>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</si>
  <si>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</si>
  <si>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</si>
  <si>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</si>
  <si>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</si>
  <si>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</si>
  <si>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</si>
  <si>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</si>
  <si>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</si>
  <si>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</si>
  <si>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</si>
  <si>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</si>
  <si>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</si>
  <si>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</si>
  <si>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</si>
  <si>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</si>
  <si>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</si>
  <si>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</si>
  <si>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</si>
  <si>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</si>
  <si>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</si>
  <si>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</si>
  <si>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</si>
  <si>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</si>
  <si>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</si>
  <si>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</si>
  <si>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</si>
  <si>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</si>
  <si>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</si>
  <si>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</si>
  <si>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</si>
  <si>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</si>
  <si>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</si>
  <si>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</si>
  <si>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</si>
  <si>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SODA TI Equity</t>
  </si>
  <si>
    <t>KRDMD TI Equity</t>
  </si>
  <si>
    <t>MAVI TI Equity</t>
  </si>
  <si>
    <t>KOZAL TI Equity</t>
  </si>
  <si>
    <t>TSKB TI Equity</t>
  </si>
  <si>
    <t>TRKCM TI Equity</t>
  </si>
  <si>
    <t>KOZAA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</si>
  <si>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</si>
  <si>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</si>
  <si>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</si>
  <si>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</si>
  <si>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</si>
  <si>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</si>
  <si>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</si>
  <si>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</si>
  <si>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</si>
  <si>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</si>
  <si>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</si>
  <si>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BJKAS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</si>
  <si>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</si>
  <si>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</si>
  <si>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</si>
  <si>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</si>
  <si>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</si>
  <si>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</si>
  <si>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AFYON TI Equity</t>
  </si>
  <si>
    <t>IHLAS TI Equity</t>
  </si>
  <si>
    <t>GOZDE TI Equity</t>
  </si>
  <si>
    <t>GOLTS TI Equity</t>
  </si>
  <si>
    <t>GUBRF TI Equity</t>
  </si>
  <si>
    <t>FENER TI Equity</t>
  </si>
  <si>
    <t>NETAS TI Equity</t>
  </si>
  <si>
    <t>ANACM TI Equity</t>
  </si>
  <si>
    <t>GSRAY TI Equity</t>
  </si>
  <si>
    <t>EGEEN TI Equity</t>
  </si>
  <si>
    <t>ODAS TI Equity</t>
  </si>
  <si>
    <t>KARSN TI Equity</t>
  </si>
  <si>
    <t>ICBCT TI Equity</t>
  </si>
  <si>
    <t>ALGYO TI Equity</t>
  </si>
  <si>
    <t>PRKME TI Equity</t>
  </si>
  <si>
    <t>GSDHO TI Equity</t>
  </si>
  <si>
    <t>METRO TI Equity</t>
  </si>
  <si>
    <t>TMSN TI Equity</t>
  </si>
  <si>
    <t>CEMTS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</si>
  <si>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</si>
  <si>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</si>
  <si>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</si>
  <si>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</si>
  <si>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</si>
  <si>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</si>
  <si>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</si>
  <si>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</si>
  <si>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</si>
  <si>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</si>
  <si>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</si>
  <si>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</si>
  <si>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</si>
  <si>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</si>
  <si>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</si>
  <si>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</si>
  <si>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</si>
  <si>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</si>
  <si>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</si>
  <si>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</si>
  <si>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</si>
  <si>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</si>
  <si>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</si>
  <si>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</si>
  <si>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</si>
  <si>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</si>
  <si>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</si>
  <si>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</si>
  <si>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</si>
  <si>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</si>
  <si>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</si>
  <si>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</si>
  <si>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</si>
  <si>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</si>
  <si>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</si>
  <si>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</si>
  <si>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</si>
  <si>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</si>
  <si>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</si>
  <si>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</si>
  <si>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</si>
  <si>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</si>
  <si>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</si>
  <si>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</si>
  <si>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</si>
  <si>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</si>
  <si>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</si>
  <si>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</si>
  <si>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</si>
  <si>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</si>
  <si>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</si>
  <si>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</si>
  <si>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</si>
  <si>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</si>
  <si>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</si>
  <si>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</si>
  <si>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</si>
  <si>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</si>
  <si>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</si>
  <si>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</si>
  <si>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</si>
  <si>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</si>
  <si>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</si>
  <si>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</si>
  <si>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</si>
  <si>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</si>
  <si>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</si>
  <si>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</si>
  <si>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</si>
  <si>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</si>
  <si>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</si>
  <si>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</si>
  <si>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</si>
  <si>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</si>
  <si>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</si>
  <si>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</si>
  <si>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</si>
  <si>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</si>
  <si>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</si>
  <si>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</si>
  <si>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</si>
  <si>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</si>
  <si>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</si>
  <si>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</si>
  <si>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</si>
  <si>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</si>
  <si>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</si>
  <si>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</si>
  <si>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</si>
  <si>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</si>
  <si>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</si>
  <si>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</si>
  <si>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</si>
  <si>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</si>
  <si>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</si>
  <si>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</si>
  <si>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</si>
  <si>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</si>
  <si>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</si>
  <si>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</si>
  <si>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</si>
  <si>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</si>
  <si>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</si>
  <si>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</si>
  <si>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</si>
  <si>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</si>
  <si>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</si>
  <si>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</si>
  <si>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</si>
  <si>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</si>
  <si>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</si>
  <si>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</si>
  <si>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</si>
  <si>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</si>
  <si>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</si>
  <si>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</si>
  <si>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</si>
  <si>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</si>
  <si>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</si>
  <si>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</si>
  <si>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</si>
  <si>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</si>
  <si>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</si>
  <si>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</si>
  <si>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</si>
  <si>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</si>
  <si>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</si>
  <si>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</si>
  <si>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</si>
  <si>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</si>
  <si>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</si>
  <si>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</si>
  <si>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</si>
  <si>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</si>
  <si>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</si>
  <si>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</si>
  <si>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</si>
  <si>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</si>
  <si>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</si>
  <si>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</si>
  <si>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</si>
  <si>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</si>
  <si>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</si>
  <si>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</si>
  <si>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</si>
  <si>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</si>
  <si>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</si>
  <si>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</si>
  <si>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</si>
  <si>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</si>
  <si>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BHGE UN Equity</t>
  </si>
  <si>
    <t>PFE UN Equity</t>
  </si>
  <si>
    <t>PG UN Equity</t>
  </si>
  <si>
    <t>T UN Equity</t>
  </si>
  <si>
    <t>TRV UN Equity</t>
  </si>
  <si>
    <t>UTX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</si>
  <si>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</si>
  <si>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</si>
  <si>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</si>
  <si>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</si>
  <si>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</si>
  <si>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</si>
  <si>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</si>
  <si>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</si>
  <si>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</si>
  <si>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</si>
  <si>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</si>
  <si>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</si>
  <si>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</si>
  <si>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</si>
  <si>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</si>
  <si>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</si>
  <si>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</si>
  <si>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</si>
  <si>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</si>
  <si>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</si>
  <si>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AEP UN Equity</t>
  </si>
  <si>
    <t>HES UN Equity</t>
  </si>
  <si>
    <t>APC UN Equity</t>
  </si>
  <si>
    <t>AON UN Equity</t>
  </si>
  <si>
    <t>APA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</si>
  <si>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</si>
  <si>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</si>
  <si>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</si>
  <si>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</si>
  <si>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</si>
  <si>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</si>
  <si>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</si>
  <si>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BAX UN Equity</t>
  </si>
  <si>
    <t>BDX UN Equity</t>
  </si>
  <si>
    <t>BRK/B UN Equity</t>
  </si>
  <si>
    <t>BBY UN Equity</t>
  </si>
  <si>
    <t>HRB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</si>
  <si>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</si>
  <si>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</si>
  <si>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</si>
  <si>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</si>
  <si>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</si>
  <si>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</si>
  <si>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</si>
  <si>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HLT UN Equity</t>
  </si>
  <si>
    <t>CCL UN Equity</t>
  </si>
  <si>
    <t>QRVO UW Equity</t>
  </si>
  <si>
    <t>CTL UN Equity</t>
  </si>
  <si>
    <t>CI UN Equity</t>
  </si>
  <si>
    <t>UDR UN Equity</t>
  </si>
  <si>
    <t>CLX UN Equity</t>
  </si>
  <si>
    <t>CMS UN Equity</t>
  </si>
  <si>
    <t>CL UN Equity</t>
  </si>
  <si>
    <t>CMA UN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</si>
  <si>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</si>
  <si>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</si>
  <si>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</si>
  <si>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</si>
  <si>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</si>
  <si>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</si>
  <si>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</si>
  <si>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</si>
  <si>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</si>
  <si>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</si>
  <si>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</si>
  <si>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</si>
  <si>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</si>
  <si>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</si>
  <si>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</si>
  <si>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</si>
  <si>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</si>
  <si>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</si>
  <si>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IT UN Equity</t>
  </si>
  <si>
    <t>FDX UN Equity</t>
  </si>
  <si>
    <t>M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</si>
  <si>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</si>
  <si>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</si>
  <si>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</si>
  <si>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</si>
  <si>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</si>
  <si>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</si>
  <si>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</si>
  <si>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</si>
  <si>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</si>
  <si>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</si>
  <si>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</si>
  <si>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HOG UN Equity</t>
  </si>
  <si>
    <t>HCP UN Equity</t>
  </si>
  <si>
    <t>HP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</si>
  <si>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</si>
  <si>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</si>
  <si>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</si>
  <si>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</si>
  <si>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</si>
  <si>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</si>
  <si>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</si>
  <si>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</si>
  <si>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</si>
  <si>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</si>
  <si>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</si>
  <si>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FL UN Equity</t>
  </si>
  <si>
    <t>IPG UN Equity</t>
  </si>
  <si>
    <t>IFF UN Equity</t>
  </si>
  <si>
    <t>JEC UN Equity</t>
  </si>
  <si>
    <t>HBI UN Equity</t>
  </si>
  <si>
    <t>K UN Equity</t>
  </si>
  <si>
    <t>PRGO UN Equity</t>
  </si>
  <si>
    <t>KMB UN Equity</t>
  </si>
  <si>
    <t>KIM UN Equity</t>
  </si>
  <si>
    <t>KSS UN Equity</t>
  </si>
  <si>
    <t>ORCL UN Equity</t>
  </si>
  <si>
    <t>KR UN Equity</t>
  </si>
  <si>
    <t>LEG UN Equity</t>
  </si>
  <si>
    <t>LEN UN Equity</t>
  </si>
  <si>
    <t>LLY UN Equity</t>
  </si>
  <si>
    <t>LB UN Equity</t>
  </si>
  <si>
    <t>CHTR UW Equity</t>
  </si>
  <si>
    <t>LNC UN Equity</t>
  </si>
  <si>
    <t>L UN Equity</t>
  </si>
  <si>
    <t>LOW UN Equity</t>
  </si>
  <si>
    <t>HST UN Equity</t>
  </si>
  <si>
    <t>MMC UN Equity</t>
  </si>
  <si>
    <t>MAS UN Equity</t>
  </si>
  <si>
    <t>SPGI UN Equity</t>
  </si>
  <si>
    <t>MDT UN Equity</t>
  </si>
  <si>
    <t>CVS UN Equity</t>
  </si>
  <si>
    <t>MU UW Equity</t>
  </si>
  <si>
    <t>MSI UN Equity</t>
  </si>
  <si>
    <t>MYL UW Equity</t>
  </si>
  <si>
    <t>LH UN Equity</t>
  </si>
  <si>
    <t>NEM UN Equity</t>
  </si>
  <si>
    <t>FOXA UW Equity</t>
  </si>
  <si>
    <t>NKE UN Equity</t>
  </si>
  <si>
    <t>NI UN Equity</t>
  </si>
  <si>
    <t>NBL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</si>
  <si>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</si>
  <si>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</si>
  <si>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</si>
  <si>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</si>
  <si>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</si>
  <si>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</si>
  <si>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</si>
  <si>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</si>
  <si>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</si>
  <si>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</si>
  <si>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PH UN Equity</t>
  </si>
  <si>
    <t>PPL UN Equity</t>
  </si>
  <si>
    <t>EXC UN Equity</t>
  </si>
  <si>
    <t>COP UN Equity</t>
  </si>
  <si>
    <t>PHM UN Equity</t>
  </si>
  <si>
    <t>PNW UN Equity</t>
  </si>
  <si>
    <t>PNC UN Equity</t>
  </si>
  <si>
    <t>PPG UN Equity</t>
  </si>
  <si>
    <t>PGR UN Equity</t>
  </si>
  <si>
    <t>PEG UN Equity</t>
  </si>
  <si>
    <t>RTN UN Equity</t>
  </si>
  <si>
    <t>RHI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</si>
  <si>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</si>
  <si>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</si>
  <si>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</si>
  <si>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</si>
  <si>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</si>
  <si>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</si>
  <si>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</si>
  <si>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</si>
  <si>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BBT UN Equity</t>
  </si>
  <si>
    <t>LUV UN Equity</t>
  </si>
  <si>
    <t>SWK UN Equity</t>
  </si>
  <si>
    <t>PSA UN Equity</t>
  </si>
  <si>
    <t>STI UN Equity</t>
  </si>
  <si>
    <t>SYY UN Equity</t>
  </si>
  <si>
    <t>TXN UW Equity</t>
  </si>
  <si>
    <t>TXT UN Equity</t>
  </si>
  <si>
    <t>TMO UN Equity</t>
  </si>
  <si>
    <t>TIF UN Equity</t>
  </si>
  <si>
    <t>TJX UN Equity</t>
  </si>
  <si>
    <t>TMK UN Equity</t>
  </si>
  <si>
    <t>TSS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</si>
  <si>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</si>
  <si>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</si>
  <si>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</si>
  <si>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</si>
  <si>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</si>
  <si>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</si>
  <si>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</si>
  <si>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</si>
  <si>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</si>
  <si>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</si>
  <si>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</si>
  <si>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</si>
  <si>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</si>
  <si>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</si>
  <si>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</si>
  <si>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</si>
  <si>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</si>
  <si>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</si>
  <si>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</si>
  <si>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</si>
  <si>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</si>
  <si>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</si>
  <si>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</si>
  <si>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</si>
  <si>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</si>
  <si>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</si>
  <si>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</si>
  <si>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JWN UN Equity</t>
  </si>
  <si>
    <t>PCAR UW Equity</t>
  </si>
  <si>
    <t>COST UW Equity</t>
  </si>
  <si>
    <t>SYK UN Equity</t>
  </si>
  <si>
    <t>TSN UN Equity</t>
  </si>
  <si>
    <t>AMAT UW Equity</t>
  </si>
  <si>
    <t>AAL UW Equity</t>
  </si>
  <si>
    <t>CAH UN Equity</t>
  </si>
  <si>
    <t>CELG UW Equity</t>
  </si>
  <si>
    <t>CERN UW Equity</t>
  </si>
  <si>
    <t>CINF UW Equity</t>
  </si>
  <si>
    <t>DHI UN Equity</t>
  </si>
  <si>
    <t>FLS UN Equity</t>
  </si>
  <si>
    <t>EA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</si>
  <si>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</si>
  <si>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</si>
  <si>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</si>
  <si>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</si>
  <si>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</si>
  <si>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</si>
  <si>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</si>
  <si>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</si>
  <si>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BIIB UW Equity</t>
  </si>
  <si>
    <t>NTRS UW Equity</t>
  </si>
  <si>
    <t>PKG UN Equity</t>
  </si>
  <si>
    <t>PAYX UW Equity</t>
  </si>
  <si>
    <t>PBCT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</si>
  <si>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</si>
  <si>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</si>
  <si>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</si>
  <si>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</si>
  <si>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</si>
  <si>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</si>
  <si>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</si>
  <si>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</si>
  <si>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</si>
  <si>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SYMC UW Equity</t>
  </si>
  <si>
    <t>TROW UW Equity</t>
  </si>
  <si>
    <t>WM UN Equity</t>
  </si>
  <si>
    <t>CBS UN Equity</t>
  </si>
  <si>
    <t>AGN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</si>
  <si>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</si>
  <si>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</si>
  <si>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</si>
  <si>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</si>
  <si>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</si>
  <si>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</si>
  <si>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</si>
  <si>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</si>
  <si>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</si>
  <si>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</si>
  <si>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</si>
  <si>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CFG UN Equity</t>
  </si>
  <si>
    <t>ORLY UW Equity</t>
  </si>
  <si>
    <t>ALL UN Equity</t>
  </si>
  <si>
    <t>FLIR UW Equity</t>
  </si>
  <si>
    <t>EQR UN Equity</t>
  </si>
  <si>
    <t>BWA UN Equity</t>
  </si>
  <si>
    <t>INCY UW Equity</t>
  </si>
  <si>
    <t>SPG UN Equity</t>
  </si>
  <si>
    <t>EMN UN Equity</t>
  </si>
  <si>
    <t>AVB UN Equity</t>
  </si>
  <si>
    <t>PRU UN Equity</t>
  </si>
  <si>
    <t>UPS UN Equity</t>
  </si>
  <si>
    <t>AIV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</si>
  <si>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</si>
  <si>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</si>
  <si>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</si>
  <si>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</si>
  <si>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</si>
  <si>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</si>
  <si>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</si>
  <si>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</si>
  <si>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</si>
  <si>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</si>
  <si>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DXC UN Equity</t>
  </si>
  <si>
    <t>DVA UN Equity</t>
  </si>
  <si>
    <t>HIG UN Equity</t>
  </si>
  <si>
    <t>IRM UN Equity</t>
  </si>
  <si>
    <t>EL UN Equity</t>
  </si>
  <si>
    <t>CDNS UW Equity</t>
  </si>
  <si>
    <t>UHS UN Equity</t>
  </si>
  <si>
    <t>ETFC UW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</si>
  <si>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</si>
  <si>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</si>
  <si>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</si>
  <si>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</si>
  <si>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</si>
  <si>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</si>
  <si>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</si>
  <si>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</si>
  <si>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</si>
  <si>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</si>
  <si>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</si>
  <si>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</si>
  <si>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ARNC UN Equity</t>
  </si>
  <si>
    <t>PXD UN Equity</t>
  </si>
  <si>
    <t>VLO UN Equity</t>
  </si>
  <si>
    <t>SNPS UW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</si>
  <si>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</si>
  <si>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</si>
  <si>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</si>
  <si>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</si>
  <si>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</si>
  <si>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</si>
  <si>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</si>
  <si>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</si>
  <si>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</si>
  <si>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</si>
  <si>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</si>
  <si>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</si>
  <si>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</si>
  <si>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SEE UN Equity</t>
  </si>
  <si>
    <t>CTSH UW Equity</t>
  </si>
  <si>
    <t>ISRG UW Equity</t>
  </si>
  <si>
    <t>AMG UN Equity</t>
  </si>
  <si>
    <t>RSG UN Equity</t>
  </si>
  <si>
    <t>EBAY UW Equity</t>
  </si>
  <si>
    <t>GS UN Equity</t>
  </si>
  <si>
    <t>SRE UN Equity</t>
  </si>
  <si>
    <t>SBAC UW Equity</t>
  </si>
  <si>
    <t>MCO UN Equity</t>
  </si>
  <si>
    <t>FFIV UW Equity</t>
  </si>
  <si>
    <t>AKAM UW Equity</t>
  </si>
  <si>
    <t>DVN UN Equity</t>
  </si>
  <si>
    <t>GOOGL UW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</si>
  <si>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</si>
  <si>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</si>
  <si>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</si>
  <si>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</si>
  <si>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</si>
  <si>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</si>
  <si>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</si>
  <si>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</si>
  <si>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</si>
  <si>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</si>
  <si>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</si>
  <si>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</si>
  <si>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</si>
  <si>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CSX UW Equity</t>
  </si>
  <si>
    <t>EW UN Equity</t>
  </si>
  <si>
    <t>AMP UN Equity</t>
  </si>
  <si>
    <t>FTI UN Equity</t>
  </si>
  <si>
    <t>ZBH UN Equity</t>
  </si>
  <si>
    <t>MA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</si>
  <si>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</si>
  <si>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</si>
  <si>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</si>
  <si>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</si>
  <si>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</si>
  <si>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</si>
  <si>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</si>
  <si>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</si>
  <si>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</si>
  <si>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</si>
  <si>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</si>
  <si>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</si>
  <si>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</si>
  <si>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VIAB UW Equity</t>
  </si>
  <si>
    <t>GOOG UW Equity</t>
  </si>
  <si>
    <t>TEL UN Equity</t>
  </si>
  <si>
    <t>COO UN Equity</t>
  </si>
  <si>
    <t>DFS UN Equity</t>
  </si>
  <si>
    <t>TRIP UW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</si>
  <si>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</si>
  <si>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</si>
  <si>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</si>
  <si>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</si>
  <si>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</si>
  <si>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</si>
  <si>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</si>
  <si>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</si>
  <si>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</si>
  <si>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O UN Equity</t>
  </si>
  <si>
    <t>STX UW Equity</t>
  </si>
  <si>
    <t>WRK UN Equity</t>
  </si>
  <si>
    <t>WDC UW Equity</t>
  </si>
  <si>
    <t>CHD UN Equity</t>
  </si>
  <si>
    <t>DRE UN Equity</t>
  </si>
  <si>
    <t>FRT UN Equity</t>
  </si>
  <si>
    <t>MGM UN Equity</t>
  </si>
  <si>
    <t>FOX UW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</si>
  <si>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</si>
  <si>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</si>
  <si>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</si>
  <si>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</si>
  <si>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</si>
  <si>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</si>
  <si>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</si>
  <si>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</si>
  <si>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DAL UN Equity</t>
  </si>
  <si>
    <t>NWS UW Equity</t>
  </si>
  <si>
    <t>CNC UN Equity</t>
  </si>
  <si>
    <t>MAC UN Equity</t>
  </si>
  <si>
    <t>MLM UN Equity</t>
  </si>
  <si>
    <t>PYPL UW Equity</t>
  </si>
  <si>
    <t>COTY UN Equity</t>
  </si>
  <si>
    <t>DISH UW Equity</t>
  </si>
  <si>
    <t>ALXN UW Equity</t>
  </si>
  <si>
    <t>RE UN Equity</t>
  </si>
  <si>
    <t>NWSA UW Equity</t>
  </si>
  <si>
    <t>GPN UN Equity</t>
  </si>
  <si>
    <t>CCI UN Equity</t>
  </si>
  <si>
    <t>AAP UN Equity</t>
  </si>
  <si>
    <t>ALGN UW Equity</t>
  </si>
  <si>
    <t>ILMN UW Equity</t>
  </si>
  <si>
    <t>ADS UN Equity</t>
  </si>
  <si>
    <t>LKQ UW Equity</t>
  </si>
  <si>
    <t>NLSN UN Equity</t>
  </si>
  <si>
    <t>GRMN UW Equity</t>
  </si>
  <si>
    <t>XEC UN Equity</t>
  </si>
  <si>
    <t>ZTS UN Equity</t>
  </si>
  <si>
    <t>DLR UN Equity</t>
  </si>
  <si>
    <t>EQIX UW Equity</t>
  </si>
  <si>
    <t>DISCK UW Equity</t>
  </si>
  <si>
    <t>ALV GY Equity</t>
  </si>
  <si>
    <t>RWE GY Equity</t>
  </si>
  <si>
    <t>BAYN GY Equity</t>
  </si>
  <si>
    <t>BMW GY Equity</t>
  </si>
  <si>
    <t>DBK GY Equity</t>
  </si>
  <si>
    <t>BAS GY Equity</t>
  </si>
  <si>
    <t>HEN3 GY Equity</t>
  </si>
  <si>
    <t>LIN GY Equity</t>
  </si>
  <si>
    <t>LHA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</si>
  <si>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</si>
  <si>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</si>
  <si>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</si>
  <si>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</si>
  <si>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</si>
  <si>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</si>
  <si>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</si>
  <si>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</si>
  <si>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</si>
  <si>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</si>
  <si>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</si>
  <si>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</si>
  <si>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</si>
  <si>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</si>
  <si>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TKA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</si>
  <si>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</si>
  <si>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</si>
  <si>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</si>
  <si>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</si>
  <si>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</si>
  <si>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</si>
  <si>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</si>
  <si>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</si>
  <si>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</si>
  <si>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</si>
  <si>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</si>
  <si>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</si>
  <si>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</si>
  <si>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</si>
  <si>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AC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</si>
  <si>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</si>
  <si>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</si>
  <si>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</si>
  <si>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</si>
  <si>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</si>
  <si>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</si>
  <si>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</si>
  <si>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SW FP Equity</t>
  </si>
  <si>
    <t>SAF FP Equity</t>
  </si>
  <si>
    <t>FTI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</si>
  <si>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</si>
  <si>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</si>
  <si>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</si>
  <si>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</si>
  <si>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</si>
  <si>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</si>
  <si>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</si>
  <si>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</si>
  <si>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AIR FP Equity</t>
  </si>
  <si>
    <t>LR FP Equity</t>
  </si>
  <si>
    <t>ACA FP Equity</t>
  </si>
  <si>
    <t>ATO FP Equity</t>
  </si>
  <si>
    <t>RI FP Equity</t>
  </si>
  <si>
    <t>STM FP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</si>
  <si>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</si>
  <si>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</si>
  <si>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</si>
  <si>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</si>
  <si>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</si>
  <si>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</si>
  <si>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</si>
  <si>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</si>
  <si>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</si>
  <si>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</si>
  <si>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</si>
  <si>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</si>
  <si>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</si>
  <si>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</si>
  <si>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</si>
  <si>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BARC LN Equity</t>
  </si>
  <si>
    <t>NG/ LN Equity</t>
  </si>
  <si>
    <t>IMB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</si>
  <si>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</si>
  <si>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</si>
  <si>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</si>
  <si>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</si>
  <si>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</si>
  <si>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</si>
  <si>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</si>
  <si>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</si>
  <si>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</si>
  <si>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</si>
  <si>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</si>
  <si>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</si>
  <si>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</si>
  <si>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</si>
  <si>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</si>
  <si>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</si>
  <si>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</si>
  <si>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</si>
  <si>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</si>
  <si>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</si>
  <si>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MCRO LN Equity</t>
  </si>
  <si>
    <t>CNA LN Equity</t>
  </si>
  <si>
    <t>AHT LN Equity</t>
  </si>
  <si>
    <t>CCL LN Equity</t>
  </si>
  <si>
    <t>III LN Equity</t>
  </si>
  <si>
    <t>RBS LN Equity</t>
  </si>
  <si>
    <t>PSN LN Equity</t>
  </si>
  <si>
    <t>ITRK LN Equity</t>
  </si>
  <si>
    <t>BRBY LN Equity</t>
  </si>
  <si>
    <t>SGE LN Equity</t>
  </si>
  <si>
    <t>IHG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</si>
  <si>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</si>
  <si>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</si>
  <si>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</si>
  <si>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</si>
  <si>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</si>
  <si>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</si>
  <si>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KGF LN Equity</t>
  </si>
  <si>
    <t>TW/ LN Equity</t>
  </si>
  <si>
    <t>ITV LN Equity</t>
  </si>
  <si>
    <t>DCC LN Equity</t>
  </si>
  <si>
    <t>JMAT LN Equity</t>
  </si>
  <si>
    <t>BLND LN Equity</t>
  </si>
  <si>
    <t>RSA LN Equity</t>
  </si>
  <si>
    <t>SMIN LN Equity</t>
  </si>
  <si>
    <t>SMT LN Equity</t>
  </si>
  <si>
    <t>STJ LN Equity</t>
  </si>
  <si>
    <t>TUI LN Equity</t>
  </si>
  <si>
    <t>UU/ LN Equity</t>
  </si>
  <si>
    <t>INF LN Equity</t>
  </si>
  <si>
    <t>RTO LN Equity</t>
  </si>
  <si>
    <t>MKS LN Equity</t>
  </si>
  <si>
    <t>PSON LN Equity</t>
  </si>
  <si>
    <t>SGRO LN Equity</t>
  </si>
  <si>
    <t>DLG LN Equity</t>
  </si>
  <si>
    <t>CCH LN Equity</t>
  </si>
  <si>
    <t>SKG LN Equity</t>
  </si>
  <si>
    <t>SVT LN Equity</t>
  </si>
  <si>
    <t>MRW LN Equity</t>
  </si>
  <si>
    <t>BKG LN Equity</t>
  </si>
  <si>
    <t>CRDA LN Equity</t>
  </si>
  <si>
    <t>SBRY LN Equity</t>
  </si>
  <si>
    <t>SDR LN Equity</t>
  </si>
  <si>
    <t>ADM LN Equity</t>
  </si>
  <si>
    <t>HL/ LN Equity</t>
  </si>
  <si>
    <t>ANTO LN Equity</t>
  </si>
  <si>
    <t>FRES LN Equity</t>
  </si>
  <si>
    <t>NMC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</si>
  <si>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</si>
  <si>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</si>
  <si>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</si>
  <si>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</si>
  <si>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</si>
  <si>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</si>
  <si>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</si>
  <si>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</si>
  <si>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</si>
  <si>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</si>
  <si>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</si>
  <si>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</si>
  <si>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</si>
  <si>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</si>
  <si>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</si>
  <si>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</si>
  <si>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</si>
  <si>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</si>
  <si>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</si>
  <si>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</si>
  <si>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Yukselme Pot.</t>
  </si>
  <si>
    <t>Dusus pot.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</si>
  <si>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</si>
  <si>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</si>
  <si>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</si>
  <si>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</si>
  <si>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</si>
  <si>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</si>
  <si>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</si>
  <si>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</si>
  <si>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</si>
  <si>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</si>
  <si>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AL Onerileri Toplam Onerilerin % kaçı</t>
  </si>
  <si>
    <t>SAT Onerileri Toplam Onerilerin % kaçı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</si>
  <si>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</si>
  <si>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</si>
  <si>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</si>
  <si>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</si>
  <si>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</si>
  <si>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</si>
  <si>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</si>
  <si>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</si>
  <si>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</si>
  <si>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Global Alfa Avcısı</t>
  </si>
  <si>
    <t>SPX Index</t>
  </si>
  <si>
    <t>DAX Index</t>
  </si>
  <si>
    <t>CAC Index</t>
  </si>
  <si>
    <t>UKX Index</t>
  </si>
  <si>
    <t>Iskonto (Ucuzluk) orani %</t>
  </si>
  <si>
    <t>Prim (Pahalilik) orani %</t>
  </si>
  <si>
    <t>Tanıtım videosu:</t>
  </si>
  <si>
    <t>*Kaynak:Bloomberg</t>
  </si>
  <si>
    <t>AGHOL TI Equity</t>
  </si>
  <si>
    <t>Ahmet Toker</t>
  </si>
  <si>
    <t>19Y</t>
  </si>
  <si>
    <t>GICS_SECTOR_NAME</t>
  </si>
  <si>
    <t>20Y</t>
  </si>
  <si>
    <t>2020T</t>
  </si>
  <si>
    <t>2019 yılı F/K tahminine göre pahalı</t>
  </si>
  <si>
    <t>2019 yılı FD/FAVÖK tahminine göre pahalı</t>
  </si>
  <si>
    <t>ALBRK TI Equity</t>
  </si>
  <si>
    <t>CEMAS TI Equity</t>
  </si>
  <si>
    <t>DGKLB TI Equity</t>
  </si>
  <si>
    <t>ENJSA TI Equity</t>
  </si>
  <si>
    <t>GENTS TI Equity</t>
  </si>
  <si>
    <t>GEREL TI Equity</t>
  </si>
  <si>
    <t>HEKTS TI Equity</t>
  </si>
  <si>
    <t>HURGZ TI Equity</t>
  </si>
  <si>
    <t>IEYHO TI Equity</t>
  </si>
  <si>
    <t>IHLGM TI Equity</t>
  </si>
  <si>
    <t>ISDMR TI Equity</t>
  </si>
  <si>
    <t>ISFIN TI Equity</t>
  </si>
  <si>
    <t>ITTFH TI Equity</t>
  </si>
  <si>
    <t>MPARK TI Equity</t>
  </si>
  <si>
    <t>NTHOL TI Equity</t>
  </si>
  <si>
    <t>POLHO TI Equity</t>
  </si>
  <si>
    <t>SOKM TI Equity</t>
  </si>
  <si>
    <t>ABMD UW Equity</t>
  </si>
  <si>
    <t>AMD UW Equity</t>
  </si>
  <si>
    <t>ANET UN Equity</t>
  </si>
  <si>
    <t>APTV UN Equity</t>
  </si>
  <si>
    <t>BKNG UW Equity</t>
  </si>
  <si>
    <t>BR UN Equity</t>
  </si>
  <si>
    <t>CBOE UF Equity</t>
  </si>
  <si>
    <t>CBRE UN Equity</t>
  </si>
  <si>
    <t>CPRT UW Equity</t>
  </si>
  <si>
    <t>EVRG UN Equity</t>
  </si>
  <si>
    <t>FLT UN Equity</t>
  </si>
  <si>
    <t>FTNT UW Equity</t>
  </si>
  <si>
    <t>HFC UN Equity</t>
  </si>
  <si>
    <t>HII UN Equity</t>
  </si>
  <si>
    <t>IPGP UW Equity</t>
  </si>
  <si>
    <t>IQV UN Equity</t>
  </si>
  <si>
    <t>JEF UN Equity</t>
  </si>
  <si>
    <t>JKHY UW Equity</t>
  </si>
  <si>
    <t>KEYS UN Equity</t>
  </si>
  <si>
    <t>LIN UN Equity</t>
  </si>
  <si>
    <t>MSCI UN Equity</t>
  </si>
  <si>
    <t>NCLH UN Equity</t>
  </si>
  <si>
    <t>NKTR UW Equity</t>
  </si>
  <si>
    <t>PEP UW Equity</t>
  </si>
  <si>
    <t>PFG UW Equity</t>
  </si>
  <si>
    <t>REG UW Equity</t>
  </si>
  <si>
    <t>ROL UN Equity</t>
  </si>
  <si>
    <t>SIVB UW Equity</t>
  </si>
  <si>
    <t>TPR UN Equity</t>
  </si>
  <si>
    <t>TTWO UW Equity</t>
  </si>
  <si>
    <t>TWTR UN Equity</t>
  </si>
  <si>
    <t>UAL UW Equity</t>
  </si>
  <si>
    <t>WCG UN Equity</t>
  </si>
  <si>
    <t>WELL UN Equity</t>
  </si>
  <si>
    <t>XEL UW Equity</t>
  </si>
  <si>
    <t>1COV GY Equity</t>
  </si>
  <si>
    <t>WDI GY Equity</t>
  </si>
  <si>
    <t>DSY FP Equity</t>
  </si>
  <si>
    <t>EL FP Equity</t>
  </si>
  <si>
    <t>RMS FP Equity</t>
  </si>
  <si>
    <t>URW NA Equity</t>
  </si>
  <si>
    <t>EVR LN Equity</t>
  </si>
  <si>
    <t>HLMA LN Equity</t>
  </si>
  <si>
    <t>JE/ LN Equity</t>
  </si>
  <si>
    <t>MRO LN Equity</t>
  </si>
  <si>
    <t>OCDO LN Equity</t>
  </si>
  <si>
    <t>RMV LN Equity</t>
  </si>
  <si>
    <t>SMDS LN Equity</t>
  </si>
  <si>
    <t>Kanada</t>
  </si>
  <si>
    <t>SPTSX Index</t>
  </si>
  <si>
    <t>SLF CT Equity</t>
  </si>
  <si>
    <t>ENGH CT Equity</t>
  </si>
  <si>
    <t>HR-U CT Equity</t>
  </si>
  <si>
    <t>IVN CT Equity</t>
  </si>
  <si>
    <t>ZZZ CT Equity</t>
  </si>
  <si>
    <t>WFT CT Equity</t>
  </si>
  <si>
    <t>BAM/A CT Equity</t>
  </si>
  <si>
    <t>SAP CT Equity</t>
  </si>
  <si>
    <t>PPL CT Equity</t>
  </si>
  <si>
    <t>SES CT Equity</t>
  </si>
  <si>
    <t>RBA CT Equity</t>
  </si>
  <si>
    <t>VII CT Equity</t>
  </si>
  <si>
    <t>GIL CT Equity</t>
  </si>
  <si>
    <t>DSG CT Equity</t>
  </si>
  <si>
    <t>RCH CT Equity</t>
  </si>
  <si>
    <t>INE CT Equity</t>
  </si>
  <si>
    <t>MFC CT Equity</t>
  </si>
  <si>
    <t>EFN CT Equity</t>
  </si>
  <si>
    <t>FSV CT Equity</t>
  </si>
  <si>
    <t>CP CT Equity</t>
  </si>
  <si>
    <t>HSE CT Equity</t>
  </si>
  <si>
    <t>BTE CT Equity</t>
  </si>
  <si>
    <t>CPG CT Equity</t>
  </si>
  <si>
    <t>TCN CT Equity</t>
  </si>
  <si>
    <t>SIA CT Equity</t>
  </si>
  <si>
    <t>CG CT Equity</t>
  </si>
  <si>
    <t>HEXO CT Equity</t>
  </si>
  <si>
    <t>AD CT Equity</t>
  </si>
  <si>
    <t>IFC CT Equity</t>
  </si>
  <si>
    <t>WN CT Equity</t>
  </si>
  <si>
    <t>IAG CT Equity</t>
  </si>
  <si>
    <t>TRST CT Equity</t>
  </si>
  <si>
    <t>MEG CT Equity</t>
  </si>
  <si>
    <t>H CT Equity</t>
  </si>
  <si>
    <t>PSK CT Equity</t>
  </si>
  <si>
    <t>CCO CT Equity</t>
  </si>
  <si>
    <t>TRQ CT Equity</t>
  </si>
  <si>
    <t>CFP CT Equity</t>
  </si>
  <si>
    <t>NTR CT Equity</t>
  </si>
  <si>
    <t>CAS CT Equity</t>
  </si>
  <si>
    <t>RNW CT Equity</t>
  </si>
  <si>
    <t>IFP CT Equity</t>
  </si>
  <si>
    <t>BCB CT Equity</t>
  </si>
  <si>
    <t>BIP-U CT Equity</t>
  </si>
  <si>
    <t>WPK CT Equity</t>
  </si>
  <si>
    <t>FNV CT Equity</t>
  </si>
  <si>
    <t>CVE CT Equity</t>
  </si>
  <si>
    <t>KL CT Equity</t>
  </si>
  <si>
    <t>NWH-U CT Equity</t>
  </si>
  <si>
    <t>PVG CT Equity</t>
  </si>
  <si>
    <t>EMP/A CT Equity</t>
  </si>
  <si>
    <t>L CT Equity</t>
  </si>
  <si>
    <t>MRU CT Equity</t>
  </si>
  <si>
    <t>TOU CT Equity</t>
  </si>
  <si>
    <t>BMO CT Equity</t>
  </si>
  <si>
    <t>BNS CT Equity</t>
  </si>
  <si>
    <t>NXE CT Equity</t>
  </si>
  <si>
    <t>CM CT Equity</t>
  </si>
  <si>
    <t>CWB CT Equity</t>
  </si>
  <si>
    <t>LB CT Equity</t>
  </si>
  <si>
    <t>NA CT Equity</t>
  </si>
  <si>
    <t>TD CT Equity</t>
  </si>
  <si>
    <t>TSGI CT Equity</t>
  </si>
  <si>
    <t>APHA CT Equity</t>
  </si>
  <si>
    <t>OR CT Equity</t>
  </si>
  <si>
    <t>TOG CT Equity</t>
  </si>
  <si>
    <t>X CT Equity</t>
  </si>
  <si>
    <t>ESI CT Equity</t>
  </si>
  <si>
    <t>SSL CT Equity</t>
  </si>
  <si>
    <t>ERO CT Equity</t>
  </si>
  <si>
    <t>PXT CT Equity</t>
  </si>
  <si>
    <t>BLX CT Equity</t>
  </si>
  <si>
    <t>MIC CT Equity</t>
  </si>
  <si>
    <t>CHE-U CT Equity</t>
  </si>
  <si>
    <t>MX CT Equity</t>
  </si>
  <si>
    <t>QSR CT Equity</t>
  </si>
  <si>
    <t>CSU CT Equity</t>
  </si>
  <si>
    <t>SU CT Equity</t>
  </si>
  <si>
    <t>ECN CT Equity</t>
  </si>
  <si>
    <t>PKI CT Equity</t>
  </si>
  <si>
    <t>GUD CT Equity</t>
  </si>
  <si>
    <t>MSI CT Equity</t>
  </si>
  <si>
    <t>GOOS CT Equity</t>
  </si>
  <si>
    <t>LUN CT Equity</t>
  </si>
  <si>
    <t>BYD-U CT Equity</t>
  </si>
  <si>
    <t>CRON CT Equity</t>
  </si>
  <si>
    <t>NG CT Equity</t>
  </si>
  <si>
    <t>KEL CT Equity</t>
  </si>
  <si>
    <t>ARE CT Equity</t>
  </si>
  <si>
    <t>KXS CT Equity</t>
  </si>
  <si>
    <t>ACO/X CT Equity</t>
  </si>
  <si>
    <t>TFII CT Equity</t>
  </si>
  <si>
    <t>AFN CT Equity</t>
  </si>
  <si>
    <t>SJ CT Equity</t>
  </si>
  <si>
    <t>RY CT Equity</t>
  </si>
  <si>
    <t>CRR-U CT Equity</t>
  </si>
  <si>
    <t>RUS CT Equity</t>
  </si>
  <si>
    <t>STN CT Equity</t>
  </si>
  <si>
    <t>TCL/A CT Equity</t>
  </si>
  <si>
    <t>HCG CT Equity</t>
  </si>
  <si>
    <t>GTE CT Equity</t>
  </si>
  <si>
    <t>HBC CT Equity</t>
  </si>
  <si>
    <t>LNR CT Equity</t>
  </si>
  <si>
    <t>KMP-U CT Equity</t>
  </si>
  <si>
    <t>NWC CT Equity</t>
  </si>
  <si>
    <t>CLS CT Equity</t>
  </si>
  <si>
    <t>SMF CT Equity</t>
  </si>
  <si>
    <t>SCL CT Equity</t>
  </si>
  <si>
    <t>SSRM CT Equity</t>
  </si>
  <si>
    <t>CHP-U CT Equity</t>
  </si>
  <si>
    <t>BB CT Equity</t>
  </si>
  <si>
    <t>GRT-U CT Equity</t>
  </si>
  <si>
    <t>TIH CT Equity</t>
  </si>
  <si>
    <t>FR CT Equity</t>
  </si>
  <si>
    <t>CIGI CT Equity</t>
  </si>
  <si>
    <t>CCA CT Equity</t>
  </si>
  <si>
    <t>FCR CT Equity</t>
  </si>
  <si>
    <t>FM CT Equity</t>
  </si>
  <si>
    <t>PSI CT Equity</t>
  </si>
  <si>
    <t>RCI/B CT Equity</t>
  </si>
  <si>
    <t>SHOP CT Equity</t>
  </si>
  <si>
    <t>MTL CT Equity</t>
  </si>
  <si>
    <t>NFI CT Equity</t>
  </si>
  <si>
    <t>MFI CT Equity</t>
  </si>
  <si>
    <t>HBM CT Equity</t>
  </si>
  <si>
    <t>LIF CT Equity</t>
  </si>
  <si>
    <t>D-U CT Equity</t>
  </si>
  <si>
    <t>CCL/B CT Equity</t>
  </si>
  <si>
    <t>EXE CT Equity</t>
  </si>
  <si>
    <t>SPB CT Equity</t>
  </si>
  <si>
    <t>FRU CT Equity</t>
  </si>
  <si>
    <t>ECA CT Equity</t>
  </si>
  <si>
    <t>WTE CT Equity</t>
  </si>
  <si>
    <t>NPI CT Equity</t>
  </si>
  <si>
    <t>CAR-U CT Equity</t>
  </si>
  <si>
    <t>IPL CT Equity</t>
  </si>
  <si>
    <t>PEY CT Equity</t>
  </si>
  <si>
    <t>AQN CT Equity</t>
  </si>
  <si>
    <t>DRG-U CT Equity</t>
  </si>
  <si>
    <t>SRU-U CT Equity</t>
  </si>
  <si>
    <t>ASR CT Equity</t>
  </si>
  <si>
    <t>PAAS CT Equity</t>
  </si>
  <si>
    <t>ALA CT Equity</t>
  </si>
  <si>
    <t>AIF CT Equity</t>
  </si>
  <si>
    <t>CUF-U CT Equity</t>
  </si>
  <si>
    <t>WJA CT Equity</t>
  </si>
  <si>
    <t>EMA CT Equity</t>
  </si>
  <si>
    <t>SMU-U CT Equity</t>
  </si>
  <si>
    <t>BIR CT Equity</t>
  </si>
  <si>
    <t>TXG CT Equity</t>
  </si>
  <si>
    <t>WCN CT Equity</t>
  </si>
  <si>
    <t>NVU-U CT Equity</t>
  </si>
  <si>
    <t>AP-U CT Equity</t>
  </si>
  <si>
    <t>KEY CT Equity</t>
  </si>
  <si>
    <t>PWF CT Equity</t>
  </si>
  <si>
    <t>NVA CT Equity</t>
  </si>
  <si>
    <t>ABX CT Equity</t>
  </si>
  <si>
    <t>CGX CT Equity</t>
  </si>
  <si>
    <t>BCE CT Equity</t>
  </si>
  <si>
    <t>CSH-U CT Equity</t>
  </si>
  <si>
    <t>PBH CT Equity</t>
  </si>
  <si>
    <t>CHR CT Equity</t>
  </si>
  <si>
    <t>AX-U CT Equity</t>
  </si>
  <si>
    <t>DGC CT Equity</t>
  </si>
  <si>
    <t>TRP CT Equity</t>
  </si>
  <si>
    <t>OGC CT Equity</t>
  </si>
  <si>
    <t>EFX CT Equity</t>
  </si>
  <si>
    <t>BTO CT Equity</t>
  </si>
  <si>
    <t>BHC CT Equity</t>
  </si>
  <si>
    <t>DOL CT Equity</t>
  </si>
  <si>
    <t>CPX CT Equity</t>
  </si>
  <si>
    <t>ELD CT Equity</t>
  </si>
  <si>
    <t>ONEX CT Equity</t>
  </si>
  <si>
    <t>IMO CT Equity</t>
  </si>
  <si>
    <t>AC CT Equity</t>
  </si>
  <si>
    <t>ATA CT Equity</t>
  </si>
  <si>
    <t>BEP-U CT Equity</t>
  </si>
  <si>
    <t>EDV CT Equity</t>
  </si>
  <si>
    <t>EIF CT Equity</t>
  </si>
  <si>
    <t>ATD/B CT Equity</t>
  </si>
  <si>
    <t>BPY-U CT Equity</t>
  </si>
  <si>
    <t>AEM CT Equity</t>
  </si>
  <si>
    <t>BBD/B CT Equity</t>
  </si>
  <si>
    <t>T CT Equity</t>
  </si>
  <si>
    <t>IIP-U CT Equity</t>
  </si>
  <si>
    <t>ATZ CT Equity</t>
  </si>
  <si>
    <t>CAE CT Equity</t>
  </si>
  <si>
    <t>CNQ CT Equity</t>
  </si>
  <si>
    <t>CTC/A CT Equity</t>
  </si>
  <si>
    <t>CU CT Equity</t>
  </si>
  <si>
    <t>TOY CT Equity</t>
  </si>
  <si>
    <t>GIB/A CT Equity</t>
  </si>
  <si>
    <t>BBU-U CT Equity</t>
  </si>
  <si>
    <t>WEF CT Equity</t>
  </si>
  <si>
    <t>FFH CT Equity</t>
  </si>
  <si>
    <t>FTT CT Equity</t>
  </si>
  <si>
    <t>FTS CT Equity</t>
  </si>
  <si>
    <t>BAD CT Equity</t>
  </si>
  <si>
    <t>GWO CT Equity</t>
  </si>
  <si>
    <t>DOO CT Equity</t>
  </si>
  <si>
    <t>ENB CT Equity</t>
  </si>
  <si>
    <t>IGM CT Equity</t>
  </si>
  <si>
    <t>MG CT Equity</t>
  </si>
  <si>
    <t>PD CT Equity</t>
  </si>
  <si>
    <t>GC CT Equity</t>
  </si>
  <si>
    <t>SJR/B CT Equity</t>
  </si>
  <si>
    <t>SNC CT Equity</t>
  </si>
  <si>
    <t>MRE CT Equity</t>
  </si>
  <si>
    <t>TECK/B CT Equity</t>
  </si>
  <si>
    <t>BEI-U CT Equity</t>
  </si>
  <si>
    <t>TRI CT Equity</t>
  </si>
  <si>
    <t>WCP CT Equity</t>
  </si>
  <si>
    <t>OSB CT Equity</t>
  </si>
  <si>
    <t>K CT Equity</t>
  </si>
  <si>
    <t>REI-U CT Equity</t>
  </si>
  <si>
    <t>TA CT Equity</t>
  </si>
  <si>
    <t>MAG CT Equity</t>
  </si>
  <si>
    <t>CJT CT Equity</t>
  </si>
  <si>
    <t>GEI CT Equity</t>
  </si>
  <si>
    <t>VET CT Equity</t>
  </si>
  <si>
    <t>CIX CT Equity</t>
  </si>
  <si>
    <t>YRI CT Equity</t>
  </si>
  <si>
    <t>DIR-U CT Equity</t>
  </si>
  <si>
    <t>WPM CT Equity</t>
  </si>
  <si>
    <t>WSP CT Equity</t>
  </si>
  <si>
    <t>WEED CT Equity</t>
  </si>
  <si>
    <t>QBR/B CT Equity</t>
  </si>
  <si>
    <t>ITP CT Equity</t>
  </si>
  <si>
    <t>POW CT Equity</t>
  </si>
  <si>
    <t>OTEX CT Equity</t>
  </si>
  <si>
    <t>AGI CT Equity</t>
  </si>
  <si>
    <t>MTY CT Equity</t>
  </si>
  <si>
    <t>CNR CT Equity</t>
  </si>
  <si>
    <t>IMG CT Equity</t>
  </si>
  <si>
    <t>SW CT Equity</t>
  </si>
  <si>
    <t>ARX CT Equity</t>
  </si>
  <si>
    <t>ACB CT Equity</t>
  </si>
  <si>
    <t>ERF CT Equity</t>
  </si>
  <si>
    <t>BEST_EEPS_1YRGR_FY1</t>
  </si>
  <si>
    <t>https://www.youtube.com/watch?v=EId-RhGfRx4</t>
  </si>
  <si>
    <t>P.Deg.mn$</t>
  </si>
  <si>
    <t>X</t>
  </si>
  <si>
    <t>ADESE TI Equity</t>
  </si>
  <si>
    <t>AVOD TI Equity</t>
  </si>
  <si>
    <t>BERA TI Equity</t>
  </si>
  <si>
    <t>CLEBI TI Equity</t>
  </si>
  <si>
    <t>INDES TI Equity</t>
  </si>
  <si>
    <t>KERVT TI Equity</t>
  </si>
  <si>
    <t>KONYA TI Equity</t>
  </si>
  <si>
    <t>OZGYO TI Equity</t>
  </si>
  <si>
    <t>PARSN TI Equity</t>
  </si>
  <si>
    <t>TUKAS TI Equity</t>
  </si>
  <si>
    <t>VERUS TI Equity</t>
  </si>
  <si>
    <t>AMCR UN Equity</t>
  </si>
  <si>
    <t>ATO UN Equity</t>
  </si>
  <si>
    <t>CE UN Equity</t>
  </si>
  <si>
    <t>CPRI UN Equity</t>
  </si>
  <si>
    <t>CTVA UN Equity</t>
  </si>
  <si>
    <t>DD UN Equity</t>
  </si>
  <si>
    <t>DOW UN Equity</t>
  </si>
  <si>
    <t>FANG UW Equity</t>
  </si>
  <si>
    <t>FRC UN Equity</t>
  </si>
  <si>
    <t>INFO UN Equity</t>
  </si>
  <si>
    <t>LHX UN Equity</t>
  </si>
  <si>
    <t>LNT UW Equity</t>
  </si>
  <si>
    <t>LW UN Equity</t>
  </si>
  <si>
    <t>MKTX UW Equity</t>
  </si>
  <si>
    <t>MXIM UW Equity</t>
  </si>
  <si>
    <t>NWL UW Equity</t>
  </si>
  <si>
    <t>TFX UN Equity</t>
  </si>
  <si>
    <t>TMUS UW Equity</t>
  </si>
  <si>
    <t>WAB UN Equity</t>
  </si>
  <si>
    <t>HO FP Equity</t>
  </si>
  <si>
    <t>AUTO LN Equity</t>
  </si>
  <si>
    <t>AVV LN Equity</t>
  </si>
  <si>
    <t>BHP LN Equity</t>
  </si>
  <si>
    <t>FLTR LN Equity</t>
  </si>
  <si>
    <t>HSX LN Equity</t>
  </si>
  <si>
    <t>JD/ LN Equity</t>
  </si>
  <si>
    <t>PHNX LN Equity</t>
  </si>
  <si>
    <t>SPX LN Equity</t>
  </si>
  <si>
    <t>FEC CT Equity</t>
  </si>
  <si>
    <t>2020T Temettü verimi düşük.</t>
  </si>
  <si>
    <t>2020T Temettü verimi yüksek.</t>
  </si>
  <si>
    <t>2021T</t>
  </si>
  <si>
    <t>2020 yılı F/K tahminine göre pahalı</t>
  </si>
  <si>
    <t>2020 yılı FD/FAVÖK tahminine göre pahalı</t>
  </si>
  <si>
    <t>2020 yılı F/K tahminine göre ucuz</t>
  </si>
  <si>
    <t>2020 yılı FD/FAVÖK tahminine göre ucuz</t>
  </si>
  <si>
    <t>2020 FK</t>
  </si>
  <si>
    <t>NA</t>
  </si>
  <si>
    <t>Consumer Staples</t>
  </si>
  <si>
    <t>Adese Alisveris Merkezleri Tic</t>
  </si>
  <si>
    <t>Anadolu Efes Biracilik Ve Malt</t>
  </si>
  <si>
    <t>Materials</t>
  </si>
  <si>
    <t>Afyon Cimento Sanayi TAS</t>
  </si>
  <si>
    <t>Industrials</t>
  </si>
  <si>
    <t>AG Anadolu Grubu Holding AS</t>
  </si>
  <si>
    <t>Financials</t>
  </si>
  <si>
    <t>Akbank T.A.S.</t>
  </si>
  <si>
    <t>Consumer Discretionary</t>
  </si>
  <si>
    <t>Aksa Akrilik Kimya Sanayii AS</t>
  </si>
  <si>
    <t>Utilities</t>
  </si>
  <si>
    <t>Aksa Enerji Uretim AS</t>
  </si>
  <si>
    <t>Alarko Holding AS</t>
  </si>
  <si>
    <t>Albaraka Turk Katilim Bankasi</t>
  </si>
  <si>
    <t>Real Estate</t>
  </si>
  <si>
    <t>Alarko Gayrimenkul Yatirim Ort</t>
  </si>
  <si>
    <t>Anadolu Cam Sanayii AS</t>
  </si>
  <si>
    <t>Arcelik AS</t>
  </si>
  <si>
    <t>Aselsan Elektronik Sanayi Ve T</t>
  </si>
  <si>
    <t>AVOD Kurutulmus Gida VE Tarim</t>
  </si>
  <si>
    <t>Bera Holding AS</t>
  </si>
  <si>
    <t>BIM Birlesik Magazalar AS</t>
  </si>
  <si>
    <t>Communication Services</t>
  </si>
  <si>
    <t>Besiktas Futbol Yatirimlari Sa</t>
  </si>
  <si>
    <t>Coca-Cola Icecek AS</t>
  </si>
  <si>
    <t>Cemas Dokum Sanayi AS</t>
  </si>
  <si>
    <t>Cemtas Celik Makina Sanayi Ve</t>
  </si>
  <si>
    <t>Celebi Hava Servisi AS</t>
  </si>
  <si>
    <t>Dogtas Kelebek Mobilya Sanayi</t>
  </si>
  <si>
    <t>Dogan Sirketler Grubu Holding</t>
  </si>
  <si>
    <t>EIS Eczacibasi Ilac ve Sinai v</t>
  </si>
  <si>
    <t>EGE Endustri VE Ticaret AS</t>
  </si>
  <si>
    <t>Emlak Konut Gayrimenkul Yatiri</t>
  </si>
  <si>
    <t>Enerjisa Enerji AS</t>
  </si>
  <si>
    <t>Enka Insaat ve Sanayi AS</t>
  </si>
  <si>
    <t>Eregli Demir ve Celik Fabrikal</t>
  </si>
  <si>
    <t>Fenerbahce Futbol AS</t>
  </si>
  <si>
    <t>Ford Otomotiv Sanayi AS</t>
  </si>
  <si>
    <t>Turkiye Garanti Bankasi AS</t>
  </si>
  <si>
    <t>Gentas Genel Metal Sanayi ve T</t>
  </si>
  <si>
    <t>Gersan Elektrik Ticaret ve San</t>
  </si>
  <si>
    <t>Goltas Goller Bolgesi Cimento</t>
  </si>
  <si>
    <t>Gozde Girisim Sermayesi Yatiri</t>
  </si>
  <si>
    <t>GSD Holding AS</t>
  </si>
  <si>
    <t>Galatasaray Sportif Sinai ve T</t>
  </si>
  <si>
    <t>Gubre Fabrikalari TAS</t>
  </si>
  <si>
    <t>Turkiye Halk Bankasi AS</t>
  </si>
  <si>
    <t>Hektas Ticaret TAS</t>
  </si>
  <si>
    <t>Hurriyet Gazetecilik ve Matbaa</t>
  </si>
  <si>
    <t>ICBC Turkey Bank AS</t>
  </si>
  <si>
    <t>Isiklar Enerji ve Yapi Holding</t>
  </si>
  <si>
    <t>Ihlas Holding AS</t>
  </si>
  <si>
    <t>Ihlas Gayrimenkul Proje Gelist</t>
  </si>
  <si>
    <t>Information Technology</t>
  </si>
  <si>
    <t>Indeks Bilgisayar Sistemleri M</t>
  </si>
  <si>
    <t>Energy</t>
  </si>
  <si>
    <t>Ipek Dogal Enerji Kaynaklari A</t>
  </si>
  <si>
    <t>Turkiye Is Bankasi AS</t>
  </si>
  <si>
    <t>Iskenderun Demir ve Celik AS</t>
  </si>
  <si>
    <t>Is Finansal Kiralama AS</t>
  </si>
  <si>
    <t>Is Gayrimenkul Yatirim Ortakli</t>
  </si>
  <si>
    <t>Ittifak Holding A.S</t>
  </si>
  <si>
    <t>Karsan Otomotiv Sanayii Ve Tic</t>
  </si>
  <si>
    <t>KOC Holding AS</t>
  </si>
  <si>
    <t>Kerevitas Gida Sanayi ve Ticar</t>
  </si>
  <si>
    <t>Konya Cimento Sanayii AS</t>
  </si>
  <si>
    <t>Kordsa Teknik Tekstil AS</t>
  </si>
  <si>
    <t>Koza Anadolu Metal Madencilik</t>
  </si>
  <si>
    <t>Koza Altin Isletmeleri AS</t>
  </si>
  <si>
    <t>Kardemir Karabuk Demir Celik S</t>
  </si>
  <si>
    <t>Mavi Giyim Sanayi Ve Ticaret A</t>
  </si>
  <si>
    <t>Metro Ticari ve Mali Yatirimla</t>
  </si>
  <si>
    <t>Migros Ticaret AS</t>
  </si>
  <si>
    <t>Health Care</t>
  </si>
  <si>
    <t>MLP Saglik Hizmetleri AS</t>
  </si>
  <si>
    <t>Netas Telekomunikasyon AS</t>
  </si>
  <si>
    <t>NET Holding AS</t>
  </si>
  <si>
    <t>ODAS Elektrik Uretim ve Sanayi</t>
  </si>
  <si>
    <t>Otokar Otomotiv Ve Savunma San</t>
  </si>
  <si>
    <t>Ozderici Gayrimenkul Yatirim O</t>
  </si>
  <si>
    <t>Parsan Makina Parcalari Sanayi</t>
  </si>
  <si>
    <t>Petkim Petrokimya Holding AS</t>
  </si>
  <si>
    <t>Pegasus Hava Tasimaciligi AS</t>
  </si>
  <si>
    <t>Polisan Holding AS</t>
  </si>
  <si>
    <t>Park Elektrik Uretim Madencili</t>
  </si>
  <si>
    <t>Haci Omer Sabanci Holding AS</t>
  </si>
  <si>
    <t>Sasa Polyester Sanayi AS</t>
  </si>
  <si>
    <t>Turkiye Sise ve Cam Fabrikalar</t>
  </si>
  <si>
    <t>Sekerbank Turk AS</t>
  </si>
  <si>
    <t>Soda Sanayii AS</t>
  </si>
  <si>
    <t>Sok Marketler Ticaret AS</t>
  </si>
  <si>
    <t>TAV Havalimanlari Holding AS</t>
  </si>
  <si>
    <t>Turkcell Iletisim Hizmetleri A</t>
  </si>
  <si>
    <t>Turk Hava Yollari AO</t>
  </si>
  <si>
    <t>Tekfen Holding AS</t>
  </si>
  <si>
    <t>Tumosan Motor ve Traktor Sanay</t>
  </si>
  <si>
    <t>Tofas Turk Otomobil Fabrikasi</t>
  </si>
  <si>
    <t>Trakya Cam Sanayii AS</t>
  </si>
  <si>
    <t>Turkiye Sinai Kalkinma Bankasi</t>
  </si>
  <si>
    <t>Turk Telekomunikasyon AS</t>
  </si>
  <si>
    <t>Turk Traktor ve Ziraat Makinel</t>
  </si>
  <si>
    <t>Tukas Gida Sanayi ve Ticaret A</t>
  </si>
  <si>
    <t>Tupras Turkiye Petrol Rafineri</t>
  </si>
  <si>
    <t>Ulker Biskuvi Sanayi AS</t>
  </si>
  <si>
    <t>Turkiye Vakiflar Bankasi TAO</t>
  </si>
  <si>
    <t>Verusa Holding AS</t>
  </si>
  <si>
    <t>Vestel Elektronik Sanayi ve Ti</t>
  </si>
  <si>
    <t>Yatas Yatak ve Yorgan Sanayi v</t>
  </si>
  <si>
    <t>Yapi ve Kredi Bankasi AS</t>
  </si>
  <si>
    <t>Zorlu Enerji Elektrik Uretim A</t>
  </si>
  <si>
    <t>Agilent Technologies Inc</t>
  </si>
  <si>
    <t>American Airlines Group Inc</t>
  </si>
  <si>
    <t>Advance Auto Parts Inc</t>
  </si>
  <si>
    <t>Apple Inc</t>
  </si>
  <si>
    <t>AbbVie Inc</t>
  </si>
  <si>
    <t>AmerisourceBergen Corp</t>
  </si>
  <si>
    <t>ABIOMED Inc</t>
  </si>
  <si>
    <t>Abbott Laboratories</t>
  </si>
  <si>
    <t>Accenture PLC</t>
  </si>
  <si>
    <t>Adobe Inc</t>
  </si>
  <si>
    <t>Analog Devices Inc</t>
  </si>
  <si>
    <t>Archer-Daniels-Midland Co</t>
  </si>
  <si>
    <t>Automatic Data Processing Inc</t>
  </si>
  <si>
    <t>Alliance Data Systems Corp</t>
  </si>
  <si>
    <t>Autodesk Inc</t>
  </si>
  <si>
    <t>Ameren Corp</t>
  </si>
  <si>
    <t>American Electric Power Co Inc</t>
  </si>
  <si>
    <t>AES Corp/The</t>
  </si>
  <si>
    <t>Aflac Inc</t>
  </si>
  <si>
    <t>Allergan PLC</t>
  </si>
  <si>
    <t>American International Group I</t>
  </si>
  <si>
    <t>Apartment Investment and Manag</t>
  </si>
  <si>
    <t>Assurant Inc</t>
  </si>
  <si>
    <t>Arthur J Gallagher &amp; Co</t>
  </si>
  <si>
    <t>Akamai Technologies Inc</t>
  </si>
  <si>
    <t>Albemarle Corp</t>
  </si>
  <si>
    <t>Align Technology Inc</t>
  </si>
  <si>
    <t>Alaska Air Group Inc</t>
  </si>
  <si>
    <t>Allstate Corp/The</t>
  </si>
  <si>
    <t>Allegion plc</t>
  </si>
  <si>
    <t>Alexion Pharmaceuticals Inc</t>
  </si>
  <si>
    <t>Applied Materials Inc</t>
  </si>
  <si>
    <t>Amcor PLC</t>
  </si>
  <si>
    <t>Advanced Micro Devices Inc</t>
  </si>
  <si>
    <t>AMETEK Inc</t>
  </si>
  <si>
    <t>Affiliated Managers Group Inc</t>
  </si>
  <si>
    <t>Amgen Inc</t>
  </si>
  <si>
    <t>Ameriprise Financial Inc</t>
  </si>
  <si>
    <t>American Tower Corp</t>
  </si>
  <si>
    <t>Amazon.com Inc</t>
  </si>
  <si>
    <t>Arista Networks Inc</t>
  </si>
  <si>
    <t>ANSYS Inc</t>
  </si>
  <si>
    <t>Anthem Inc</t>
  </si>
  <si>
    <t>Aon PLC</t>
  </si>
  <si>
    <t>A O Smith Corp</t>
  </si>
  <si>
    <t>Apache Corp</t>
  </si>
  <si>
    <t>Anadarko Petroleum Corp</t>
  </si>
  <si>
    <t>Air Products and Chemicals Inc</t>
  </si>
  <si>
    <t>Amphenol Corp</t>
  </si>
  <si>
    <t>Aptiv PLC</t>
  </si>
  <si>
    <t>Alexandria Real Estate Equitie</t>
  </si>
  <si>
    <t>Arconic Corp</t>
  </si>
  <si>
    <t>Atmos Energy Corp</t>
  </si>
  <si>
    <t>Activision Blizzard Inc</t>
  </si>
  <si>
    <t>AvalonBay Communities Inc</t>
  </si>
  <si>
    <t>Broadcom Inc</t>
  </si>
  <si>
    <t>Avery Dennison Corp</t>
  </si>
  <si>
    <t>American Water Works Co Inc</t>
  </si>
  <si>
    <t>American Express Co</t>
  </si>
  <si>
    <t>AutoZone Inc</t>
  </si>
  <si>
    <t>Boeing Co/The</t>
  </si>
  <si>
    <t>Bank of America Corp</t>
  </si>
  <si>
    <t>Baxter International Inc</t>
  </si>
  <si>
    <t>Truist Financial Corp</t>
  </si>
  <si>
    <t>Best Buy Co Inc</t>
  </si>
  <si>
    <t>Becton Dickinson and Co</t>
  </si>
  <si>
    <t>Franklin Resources Inc</t>
  </si>
  <si>
    <t>Brown-Forman Corp</t>
  </si>
  <si>
    <t>Baker Hughes Co</t>
  </si>
  <si>
    <t>Biogen Inc</t>
  </si>
  <si>
    <t>Bank of New York Mellon Corp/T</t>
  </si>
  <si>
    <t>Booking Holdings Inc</t>
  </si>
  <si>
    <t>BlackRock Inc</t>
  </si>
  <si>
    <t>Ball Corp</t>
  </si>
  <si>
    <t>Bristol-Myers Squibb Co</t>
  </si>
  <si>
    <t>Broadridge Financial Solutions</t>
  </si>
  <si>
    <t>Berkshire Hathaway Inc</t>
  </si>
  <si>
    <t>Boston Scientific Corp</t>
  </si>
  <si>
    <t>BorgWarner Inc</t>
  </si>
  <si>
    <t>Boston Properties Inc</t>
  </si>
  <si>
    <t>Citigroup Inc</t>
  </si>
  <si>
    <t>Conagra Brands Inc</t>
  </si>
  <si>
    <t>Cardinal Health Inc</t>
  </si>
  <si>
    <t>Caterpillar Inc</t>
  </si>
  <si>
    <t>Chubb Ltd</t>
  </si>
  <si>
    <t>Cboe Global Markets Inc</t>
  </si>
  <si>
    <t>CBRE Group Inc</t>
  </si>
  <si>
    <t>ViacomCBS Inc</t>
  </si>
  <si>
    <t>Crown Castle International Cor</t>
  </si>
  <si>
    <t>Carnival Corp</t>
  </si>
  <si>
    <t>Cadence Design Systems Inc</t>
  </si>
  <si>
    <t>Celanese Corp</t>
  </si>
  <si>
    <t>Celgene Corp</t>
  </si>
  <si>
    <t>Cerner Corp</t>
  </si>
  <si>
    <t>CF Industries Holdings Inc</t>
  </si>
  <si>
    <t>Citizens Financial Group Inc</t>
  </si>
  <si>
    <t>Church &amp; Dwight Co Inc</t>
  </si>
  <si>
    <t>CH Robinson Worldwide Inc</t>
  </si>
  <si>
    <t>Charter Communications Inc</t>
  </si>
  <si>
    <t>Cigna Corp</t>
  </si>
  <si>
    <t>Cincinnati Financial Corp</t>
  </si>
  <si>
    <t>Colgate-Palmolive Co</t>
  </si>
  <si>
    <t>Clorox Co/The</t>
  </si>
  <si>
    <t>Comerica Inc</t>
  </si>
  <si>
    <t>Comcast Corp</t>
  </si>
  <si>
    <t>CME Group Inc</t>
  </si>
  <si>
    <t>Chipotle Mexican Grill Inc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</si>
  <si>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</si>
  <si>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</si>
  <si>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</si>
  <si>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</si>
  <si>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</si>
  <si>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</si>
  <si>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Cooper Cos Inc/The</t>
  </si>
  <si>
    <t>ConocoPhillips</t>
  </si>
  <si>
    <t>Costco Wholesale Corp</t>
  </si>
  <si>
    <t>Coty Inc</t>
  </si>
  <si>
    <t>Campbell Soup Co</t>
  </si>
  <si>
    <t>Capri Holdings Ltd</t>
  </si>
  <si>
    <t>Copart Inc</t>
  </si>
  <si>
    <t>salesforce.com Inc</t>
  </si>
  <si>
    <t>Cisco Systems Inc</t>
  </si>
  <si>
    <t>CSX Corp</t>
  </si>
  <si>
    <t>Cintas Corp</t>
  </si>
  <si>
    <t>CenturyLink Inc</t>
  </si>
  <si>
    <t>Cognizant Technology Solutions</t>
  </si>
  <si>
    <t>Corteva Inc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</si>
  <si>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</si>
  <si>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</si>
  <si>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</si>
  <si>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</si>
  <si>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</si>
  <si>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</si>
  <si>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DuPont de Nemours Inc</t>
  </si>
  <si>
    <t>Deere &amp; Co</t>
  </si>
  <si>
    <t>Discover Financial Services</t>
  </si>
  <si>
    <t>Dollar General Corp</t>
  </si>
  <si>
    <t>Quest Diagnostics Inc</t>
  </si>
  <si>
    <t>DR Horton Inc</t>
  </si>
  <si>
    <t>Danaher Corp</t>
  </si>
  <si>
    <t>Walt Disney Co/The</t>
  </si>
  <si>
    <t>Discovery Inc</t>
  </si>
  <si>
    <t>DISH Network Corp</t>
  </si>
  <si>
    <t>Digital Realty Trust Inc</t>
  </si>
  <si>
    <t>Dollar Tree Inc</t>
  </si>
  <si>
    <t>Dover Corp</t>
  </si>
  <si>
    <t>Dow Inc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</si>
  <si>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</si>
  <si>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</si>
  <si>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</si>
  <si>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</si>
  <si>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</si>
  <si>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</si>
  <si>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DXC Technology Co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</si>
  <si>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</si>
  <si>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</si>
  <si>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</si>
  <si>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</si>
  <si>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</si>
  <si>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</si>
  <si>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</si>
  <si>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</si>
  <si>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</si>
  <si>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</si>
  <si>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</si>
  <si>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</si>
  <si>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Eversource Energy</t>
  </si>
  <si>
    <t>Essex Property Trust Inc</t>
  </si>
  <si>
    <t>E*TRADE Financial Corp</t>
  </si>
  <si>
    <t>Eaton Corp PLC</t>
  </si>
  <si>
    <t>Entergy Corp</t>
  </si>
  <si>
    <t>Evergy Inc</t>
  </si>
  <si>
    <t>Edwards Lifesciences Corp</t>
  </si>
  <si>
    <t>Exelon Corp</t>
  </si>
  <si>
    <t>Expeditors International of Wa</t>
  </si>
  <si>
    <t>Expedia Group Inc</t>
  </si>
  <si>
    <t>Extra Space Storage Inc</t>
  </si>
  <si>
    <t>Ford Motor Co</t>
  </si>
  <si>
    <t>Diamondback Energy Inc</t>
  </si>
  <si>
    <t>Fastenal Co</t>
  </si>
  <si>
    <t>Facebook Inc</t>
  </si>
  <si>
    <t>Fortune Brands Home &amp; Security</t>
  </si>
  <si>
    <t>Freeport-McMoRan Inc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</si>
  <si>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</si>
  <si>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</si>
  <si>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</si>
  <si>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</si>
  <si>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</si>
  <si>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</si>
  <si>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Foot Locker Inc</t>
  </si>
  <si>
    <t>FLIR Systems Inc</t>
  </si>
  <si>
    <t>Flowserve Corp</t>
  </si>
  <si>
    <t>FleetCor Technologies Inc</t>
  </si>
  <si>
    <t>FMC Corp</t>
  </si>
  <si>
    <t>Fox Corp</t>
  </si>
  <si>
    <t>First Republic Bank/CA</t>
  </si>
  <si>
    <t>Federal Realty Investment Trus</t>
  </si>
  <si>
    <t>TechnipFMC PLC</t>
  </si>
  <si>
    <t>Fortinet Inc</t>
  </si>
  <si>
    <t>Fortive Corp</t>
  </si>
  <si>
    <t>General Dynamics Corp</t>
  </si>
  <si>
    <t>General Electric Co</t>
  </si>
  <si>
    <t>Gilead Sciences Inc</t>
  </si>
  <si>
    <t>General Mills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</si>
  <si>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</si>
  <si>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</si>
  <si>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</si>
  <si>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</si>
  <si>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</si>
  <si>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</si>
  <si>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</si>
  <si>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</si>
  <si>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WW Grainger Inc</t>
  </si>
  <si>
    <t>Halliburton Co</t>
  </si>
  <si>
    <t>Hasbro Inc</t>
  </si>
  <si>
    <t>Huntington Bancshares Inc/OH</t>
  </si>
  <si>
    <t>Hanesbrands Inc</t>
  </si>
  <si>
    <t>HCA Healthcare Inc</t>
  </si>
  <si>
    <t>Healthpeak Properties Inc</t>
  </si>
  <si>
    <t>Home Depot Inc/The</t>
  </si>
  <si>
    <t>Hess Corp</t>
  </si>
  <si>
    <t>HollyFrontier Corp</t>
  </si>
  <si>
    <t>Hartford Financial Services Gr</t>
  </si>
  <si>
    <t>Huntington Ingalls Industries</t>
  </si>
  <si>
    <t>Hilton Worldwide Holdings Inc</t>
  </si>
  <si>
    <t>Harley-Davidson Inc</t>
  </si>
  <si>
    <t>Hologic Inc</t>
  </si>
  <si>
    <t>Honeywell International Inc</t>
  </si>
  <si>
    <t>Helmerich &amp; Payne Inc</t>
  </si>
  <si>
    <t>Hewlett Packard Enterprise Co</t>
  </si>
  <si>
    <t>HP Inc</t>
  </si>
  <si>
    <t>H&amp;R Block Inc</t>
  </si>
  <si>
    <t>Hormel Foods Corp</t>
  </si>
  <si>
    <t>Henry Schein Inc</t>
  </si>
  <si>
    <t>Host Hotels &amp; Resorts Inc</t>
  </si>
  <si>
    <t>Hershey Co/The</t>
  </si>
  <si>
    <t>Humana Inc</t>
  </si>
  <si>
    <t>International Business Machine</t>
  </si>
  <si>
    <t>Intercontinental Exchange Inc</t>
  </si>
  <si>
    <t>IDEXX Laboratories Inc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</si>
  <si>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</si>
  <si>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</si>
  <si>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</si>
  <si>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</si>
  <si>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</si>
  <si>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</si>
  <si>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</si>
  <si>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Cos Inc/T</t>
  </si>
  <si>
    <t>IPG Photonics Corp</t>
  </si>
  <si>
    <t>IQVIA Holdings Inc</t>
  </si>
  <si>
    <t>Ingersoll Rand Inc</t>
  </si>
  <si>
    <t>Iron Mountain Inc</t>
  </si>
  <si>
    <t>Intuitive Surgical Inc</t>
  </si>
  <si>
    <t>Gartner Inc</t>
  </si>
  <si>
    <t>Illinois Tool Works Inc</t>
  </si>
  <si>
    <t>Invesco Ltd</t>
  </si>
  <si>
    <t>JB Hunt Transport Services Inc</t>
  </si>
  <si>
    <t>Johnson Controls International</t>
  </si>
  <si>
    <t>Jacobs Engineering Group Inc</t>
  </si>
  <si>
    <t>Jefferies Financial Group Inc</t>
  </si>
  <si>
    <t>Jack Henry &amp; Associates Inc</t>
  </si>
  <si>
    <t>Johnson &amp; Johnson</t>
  </si>
  <si>
    <t>Juniper Networks Inc</t>
  </si>
  <si>
    <t>JPMorgan Chase &amp; Co</t>
  </si>
  <si>
    <t>Nordstrom Inc</t>
  </si>
  <si>
    <t>Kellogg Co</t>
  </si>
  <si>
    <t>KeyCorp</t>
  </si>
  <si>
    <t>Keysight Technologies Inc</t>
  </si>
  <si>
    <t>Kraft Heinz Co/The</t>
  </si>
  <si>
    <t>Kimco Realty Corp</t>
  </si>
  <si>
    <t>KLA Corp</t>
  </si>
  <si>
    <t>Kimberly-Clark Corp</t>
  </si>
  <si>
    <t>Kinder Morgan Inc</t>
  </si>
  <si>
    <t>CarMax Inc</t>
  </si>
  <si>
    <t>Coca-Cola Co/The</t>
  </si>
  <si>
    <t>Kroger Co/The</t>
  </si>
  <si>
    <t>Kohl's Corp</t>
  </si>
  <si>
    <t>Kansas City Southern</t>
  </si>
  <si>
    <t>Loews Corp</t>
  </si>
  <si>
    <t>L Brands Inc</t>
  </si>
  <si>
    <t>Leggett &amp; Platt Inc</t>
  </si>
  <si>
    <t>Lennar Corp</t>
  </si>
  <si>
    <t>Laboratory Corp of America Hol</t>
  </si>
  <si>
    <t>L3Harris Technologies Inc</t>
  </si>
  <si>
    <t>Linde PLC</t>
  </si>
  <si>
    <t>LKQ Corp</t>
  </si>
  <si>
    <t>Eli Lilly and Co</t>
  </si>
  <si>
    <t>Lockheed Martin Corp</t>
  </si>
  <si>
    <t>Lincoln National Corp</t>
  </si>
  <si>
    <t>Alliant Energy Corp</t>
  </si>
  <si>
    <t>Lowe's Cos Inc</t>
  </si>
  <si>
    <t>Lam Research Corp</t>
  </si>
  <si>
    <t>Southwest Airlines Co</t>
  </si>
  <si>
    <t>Lamb Weston Holdings Inc</t>
  </si>
  <si>
    <t>LyondellBasell Industries NV</t>
  </si>
  <si>
    <t>Macy's Inc</t>
  </si>
  <si>
    <t>Mastercard Inc</t>
  </si>
  <si>
    <t>Mid-America Apartment Communit</t>
  </si>
  <si>
    <t>Macerich Co/The</t>
  </si>
  <si>
    <t>Marriott International Inc/MD</t>
  </si>
  <si>
    <t>Masco Corp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</si>
  <si>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</si>
  <si>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</si>
  <si>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</si>
  <si>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</si>
  <si>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</si>
  <si>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</si>
  <si>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</si>
  <si>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</si>
  <si>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</si>
  <si>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</si>
  <si>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MarketAxess Holdings Inc</t>
  </si>
  <si>
    <t>Martin Marietta Materials Inc</t>
  </si>
  <si>
    <t>Marsh &amp; McLennan Cos Inc</t>
  </si>
  <si>
    <t>3M Co</t>
  </si>
  <si>
    <t>Monster Beverage Corp</t>
  </si>
  <si>
    <t>Altria Group Inc</t>
  </si>
  <si>
    <t>Mosaic Co/The</t>
  </si>
  <si>
    <t>Marathon Petroleum Corp</t>
  </si>
  <si>
    <t>Merck &amp; Co Inc</t>
  </si>
  <si>
    <t>Marathon Oil Corp</t>
  </si>
  <si>
    <t>Morgan Stanley</t>
  </si>
  <si>
    <t>MSCI Inc</t>
  </si>
  <si>
    <t>Microsoft Corp</t>
  </si>
  <si>
    <t>Motorola Solutions Inc</t>
  </si>
  <si>
    <t>M&amp;T Bank Corp</t>
  </si>
  <si>
    <t>Mettler-Toledo International I</t>
  </si>
  <si>
    <t>Micron Technology Inc</t>
  </si>
  <si>
    <t>Maxim Integrated Products Inc</t>
  </si>
  <si>
    <t>Mylan NV</t>
  </si>
  <si>
    <t>Noble Energy Inc</t>
  </si>
  <si>
    <t>Norwegian Cruise Line Holdings</t>
  </si>
  <si>
    <t>Nasdaq Inc</t>
  </si>
  <si>
    <t>NextEra Energy Inc</t>
  </si>
  <si>
    <t>Newmont Corp</t>
  </si>
  <si>
    <t>Netflix Inc</t>
  </si>
  <si>
    <t>NiSource Inc</t>
  </si>
  <si>
    <t>NIKE Inc</t>
  </si>
  <si>
    <t>Nektar Therapeutics</t>
  </si>
  <si>
    <t>Nielsen Holdings PLC</t>
  </si>
  <si>
    <t>Northrop Grumman Corp</t>
  </si>
  <si>
    <t>National Oilwell Varco Inc</t>
  </si>
  <si>
    <t>NRG Energy Inc</t>
  </si>
  <si>
    <t>Norfolk Southern Corp</t>
  </si>
  <si>
    <t>NetApp Inc</t>
  </si>
  <si>
    <t>Northern Trust Corp</t>
  </si>
  <si>
    <t>Nucor Corp</t>
  </si>
  <si>
    <t>NVIDIA Corp</t>
  </si>
  <si>
    <t>Newell Brands Inc</t>
  </si>
  <si>
    <t>News Corp</t>
  </si>
  <si>
    <t>Realty Income Corp</t>
  </si>
  <si>
    <t>ONEOK Inc</t>
  </si>
  <si>
    <t>Omnicom Group Inc</t>
  </si>
  <si>
    <t>Oracle Corp</t>
  </si>
  <si>
    <t>O'Reilly Automotive Inc</t>
  </si>
  <si>
    <t>Occidental Petroleum Corp</t>
  </si>
  <si>
    <t>Paychex Inc</t>
  </si>
  <si>
    <t>People's United Financial Inc</t>
  </si>
  <si>
    <t>PACCAR Inc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</si>
  <si>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</si>
  <si>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</si>
  <si>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</si>
  <si>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</si>
  <si>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</si>
  <si>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</si>
  <si>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</si>
  <si>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</si>
  <si>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</si>
  <si>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</si>
  <si>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</si>
  <si>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</si>
  <si>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</si>
  <si>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</si>
  <si>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</si>
  <si>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</si>
  <si>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</si>
  <si>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</si>
  <si>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</si>
  <si>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</si>
  <si>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</si>
  <si>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</si>
  <si>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</si>
  <si>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Pioneer Natural Resources Co</t>
  </si>
  <si>
    <t>PayPal Holdings Inc</t>
  </si>
  <si>
    <t>QUALCOMM Inc</t>
  </si>
  <si>
    <t>Qorvo Inc</t>
  </si>
  <si>
    <t>Royal Caribbean Cruises Ltd</t>
  </si>
  <si>
    <t>Everest Re Group Ltd</t>
  </si>
  <si>
    <t>Regency Centers Corp</t>
  </si>
  <si>
    <t>Regeneron Pharmaceuticals Inc</t>
  </si>
  <si>
    <t>Regions Financial Corp</t>
  </si>
  <si>
    <t>Robert Half International Inc</t>
  </si>
  <si>
    <t>Raymond James Financial Inc</t>
  </si>
  <si>
    <t>Ralph Lauren Corp</t>
  </si>
  <si>
    <t>ResMed Inc</t>
  </si>
  <si>
    <t>Rockwell Automation Inc</t>
  </si>
  <si>
    <t>Rollins Inc</t>
  </si>
  <si>
    <t>Roper Technologies Inc</t>
  </si>
  <si>
    <t>Ross Stores Inc</t>
  </si>
  <si>
    <t>Republic Services Inc</t>
  </si>
  <si>
    <t>Raytheon Co</t>
  </si>
  <si>
    <t>SBA Communications Corp</t>
  </si>
  <si>
    <t>Starbucks Corp</t>
  </si>
  <si>
    <t>Charles Schwab Corp/The</t>
  </si>
  <si>
    <t>Sealed Air Corp</t>
  </si>
  <si>
    <t>Sherwin-Williams Co/The</t>
  </si>
  <si>
    <t>SVB Financial Group</t>
  </si>
  <si>
    <t>J M Smucker Co/The</t>
  </si>
  <si>
    <t>Schlumberger Ltd</t>
  </si>
  <si>
    <t>SL Green Realty Corp</t>
  </si>
  <si>
    <t>Snap-on Inc</t>
  </si>
  <si>
    <t>Synopsys Inc</t>
  </si>
  <si>
    <t>Southern Co/The</t>
  </si>
  <si>
    <t>Simon Property Group Inc</t>
  </si>
  <si>
    <t>S&amp;P Global Inc</t>
  </si>
  <si>
    <t>Sempra Energy</t>
  </si>
  <si>
    <t>SunTrust Banks Inc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</si>
  <si>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</si>
  <si>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</si>
  <si>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</si>
  <si>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</si>
  <si>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</si>
  <si>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</si>
  <si>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</si>
  <si>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NortonLifeLock Inc</t>
  </si>
  <si>
    <t>Sysco Corp</t>
  </si>
  <si>
    <t>AT&amp;T Inc</t>
  </si>
  <si>
    <t>Molson Coors Beverage Co</t>
  </si>
  <si>
    <t>TransDigm Group Inc</t>
  </si>
  <si>
    <t>TE Connectivity Ltd</t>
  </si>
  <si>
    <t>Teleflex Inc</t>
  </si>
  <si>
    <t>Target Corp</t>
  </si>
  <si>
    <t>Tiffany &amp; Co</t>
  </si>
  <si>
    <t>TJX Cos Inc/The</t>
  </si>
  <si>
    <t>Globe Life Inc</t>
  </si>
  <si>
    <t>Thermo Fisher Scientific Inc</t>
  </si>
  <si>
    <t>T-Mobile US Inc</t>
  </si>
  <si>
    <t>Tapestry Inc</t>
  </si>
  <si>
    <t>TripAdvisor Inc</t>
  </si>
  <si>
    <t>T Rowe Price Group Inc</t>
  </si>
  <si>
    <t>Travelers Cos Inc/The</t>
  </si>
  <si>
    <t>Tractor Supply Co</t>
  </si>
  <si>
    <t>Tyson Foods Inc</t>
  </si>
  <si>
    <t>Total System Services Inc</t>
  </si>
  <si>
    <t>Take-Two Interactive Software</t>
  </si>
  <si>
    <t>Twitter Inc</t>
  </si>
  <si>
    <t>Texas Instruments Inc</t>
  </si>
  <si>
    <t>Textron Inc</t>
  </si>
  <si>
    <t>Under Armour Inc</t>
  </si>
  <si>
    <t>United Airlines Holdings Inc</t>
  </si>
  <si>
    <t>UDR Inc</t>
  </si>
  <si>
    <t>Universal Health Services Inc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</si>
  <si>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</si>
  <si>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</si>
  <si>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</si>
  <si>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</si>
  <si>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</si>
  <si>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</si>
  <si>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</si>
  <si>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Raytheon Technologies Corp</t>
  </si>
  <si>
    <t>Visa Inc</t>
  </si>
  <si>
    <t>Varian Medical Systems Inc</t>
  </si>
  <si>
    <t>VF Corp</t>
  </si>
  <si>
    <t>Viacom Inc</t>
  </si>
  <si>
    <t>Valero Energy Corp</t>
  </si>
  <si>
    <t>Vulcan Materials Co</t>
  </si>
  <si>
    <t>Vornado Realty Trust</t>
  </si>
  <si>
    <t>Verisk Analytics Inc</t>
  </si>
  <si>
    <t>VeriSign Inc</t>
  </si>
  <si>
    <t>Vertex Pharmaceuticals Inc</t>
  </si>
  <si>
    <t>Ventas Inc</t>
  </si>
  <si>
    <t>Verizon Communications Inc</t>
  </si>
  <si>
    <t>Westinghouse Air Brake Technol</t>
  </si>
  <si>
    <t>Waters Corp</t>
  </si>
  <si>
    <t>Walgreens Boots Alliance Inc</t>
  </si>
  <si>
    <t>WellCare Health Plans Inc</t>
  </si>
  <si>
    <t>Western Digital Corp</t>
  </si>
  <si>
    <t>WEC Energy Group Inc</t>
  </si>
  <si>
    <t>Welltower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</si>
  <si>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</si>
  <si>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</si>
  <si>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</si>
  <si>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</si>
  <si>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</si>
  <si>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</si>
  <si>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Westrock Co</t>
  </si>
  <si>
    <t>Western Union Co/The</t>
  </si>
  <si>
    <t>Weyerhaeuser Co</t>
  </si>
  <si>
    <t>Wynn Resorts Ltd</t>
  </si>
  <si>
    <t>Cimarex Energy Co</t>
  </si>
  <si>
    <t>Xcel Energy Inc</t>
  </si>
  <si>
    <t>Xilinx Inc</t>
  </si>
  <si>
    <t>Exxon Mobil Corp</t>
  </si>
  <si>
    <t>DENTSPLY SIRONA Inc</t>
  </si>
  <si>
    <t>Xerox Holdings Corp</t>
  </si>
  <si>
    <t>Xylem Inc/NY</t>
  </si>
  <si>
    <t>Yum! Brands Inc</t>
  </si>
  <si>
    <t>Zimmer Biomet Holdings Inc</t>
  </si>
  <si>
    <t>Zions Bancorp NA</t>
  </si>
  <si>
    <t>Zoetis Inc</t>
  </si>
  <si>
    <t>Covestro AG</t>
  </si>
  <si>
    <t>adidas AG</t>
  </si>
  <si>
    <t>Allianz SE</t>
  </si>
  <si>
    <t>BASF SE</t>
  </si>
  <si>
    <t>Bayer AG</t>
  </si>
  <si>
    <t>Beiersdorf AG</t>
  </si>
  <si>
    <t>Bayerische Motoren Werke AG</t>
  </si>
  <si>
    <t>Continental AG</t>
  </si>
  <si>
    <t>Daimler AG</t>
  </si>
  <si>
    <t>Deutsche Boerse AG</t>
  </si>
  <si>
    <t>Deutsche Bank AG</t>
  </si>
  <si>
    <t>Deutsche Post AG</t>
  </si>
  <si>
    <t>Deutsche Telekom AG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</si>
  <si>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</si>
  <si>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</si>
  <si>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</si>
  <si>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</si>
  <si>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</si>
  <si>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</si>
  <si>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Deutsche Lufthansa AG</t>
  </si>
  <si>
    <t>Merck KGaA</t>
  </si>
  <si>
    <t>Muenchener Rueckversicherungs-</t>
  </si>
  <si>
    <t>RWE AG</t>
  </si>
  <si>
    <t>SAP SE</t>
  </si>
  <si>
    <t>Siemens AG</t>
  </si>
  <si>
    <t>thyssenkrupp AG</t>
  </si>
  <si>
    <t>Vonovia SE</t>
  </si>
  <si>
    <t>Volkswagen AG</t>
  </si>
  <si>
    <t>Wirecard AG</t>
  </si>
  <si>
    <t>Accor SA</t>
  </si>
  <si>
    <t>Credit Agricole SA</t>
  </si>
  <si>
    <t>Air Liquide SA</t>
  </si>
  <si>
    <t>Airbus SE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</si>
  <si>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</si>
  <si>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</si>
  <si>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</si>
  <si>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</si>
  <si>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</si>
  <si>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</si>
  <si>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</si>
  <si>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Dassault Systemes SE</t>
  </si>
  <si>
    <t>EssilorLuxottica SA</t>
  </si>
  <si>
    <t>Bouygues SA</t>
  </si>
  <si>
    <t>Engie SA</t>
  </si>
  <si>
    <t>TOTAL SA</t>
  </si>
  <si>
    <t>Societe Generale SA</t>
  </si>
  <si>
    <t>Thales SA</t>
  </si>
  <si>
    <t>Kering SA</t>
  </si>
  <si>
    <t>Legrand SA</t>
  </si>
  <si>
    <t>LVMH Moet Hennessy Louis Vuitt</t>
  </si>
  <si>
    <t>Cie Generale des Etablissement</t>
  </si>
  <si>
    <t>ArcelorMittal SA</t>
  </si>
  <si>
    <t>L'Oreal SA</t>
  </si>
  <si>
    <t>Orange SA</t>
  </si>
  <si>
    <t>Publicis Groupe SA</t>
  </si>
  <si>
    <t>Pernod Ricard SA</t>
  </si>
  <si>
    <t>Hermes International</t>
  </si>
  <si>
    <t>Renault SA</t>
  </si>
  <si>
    <t>Safran SA</t>
  </si>
  <si>
    <t>Sanofi</t>
  </si>
  <si>
    <t>Cie de Saint-Gobain</t>
  </si>
  <si>
    <t>STMicroelectronics NV</t>
  </si>
  <si>
    <t>Schneider Electric SE</t>
  </si>
  <si>
    <t>Sodexo SA</t>
  </si>
  <si>
    <t>Peugeot SA</t>
  </si>
  <si>
    <t>Unibail-Rodamco-Westfield</t>
  </si>
  <si>
    <t>Veolia Environnement SA</t>
  </si>
  <si>
    <t>Vivendi SA</t>
  </si>
  <si>
    <t>#N/A Field Not Applicable</t>
  </si>
  <si>
    <t>Anglo American PLC</t>
  </si>
  <si>
    <t>Associated British Foods PLC</t>
  </si>
  <si>
    <t>Admiral Group PLC</t>
  </si>
  <si>
    <t>Ashtead Group PLC</t>
  </si>
  <si>
    <t>Antofagasta PLC</t>
  </si>
  <si>
    <t>Auto Trader Group PLC</t>
  </si>
  <si>
    <t>Aviva PLC</t>
  </si>
  <si>
    <t>AVEVA Group PLC</t>
  </si>
  <si>
    <t>AstraZeneca PLC</t>
  </si>
  <si>
    <t>BAE Systems PLC</t>
  </si>
  <si>
    <t>Barclays PLC</t>
  </si>
  <si>
    <t>British American Tobacco PLC</t>
  </si>
  <si>
    <t>Barratt Developments PLC</t>
  </si>
  <si>
    <t>BHP Group PLC</t>
  </si>
  <si>
    <t>Berkeley Group Holdings PLC</t>
  </si>
  <si>
    <t>British Land Co PLC/The</t>
  </si>
  <si>
    <t>Bunzl PLC</t>
  </si>
  <si>
    <t>BP PLC</t>
  </si>
  <si>
    <t>Burberry Group PLC</t>
  </si>
  <si>
    <t>BT Group PLC</t>
  </si>
  <si>
    <t>Coca-Cola HBC AG</t>
  </si>
  <si>
    <t>Carnival PLC</t>
  </si>
  <si>
    <t>Centrica PLC</t>
  </si>
  <si>
    <t>Compass Group PLC</t>
  </si>
  <si>
    <t>Croda International PLC</t>
  </si>
  <si>
    <t>CRH PLC</t>
  </si>
  <si>
    <t>DCC PLC</t>
  </si>
  <si>
    <t>Diageo PLC</t>
  </si>
  <si>
    <t>Direct Line Insurance Group PL</t>
  </si>
  <si>
    <t>Evraz PLC</t>
  </si>
  <si>
    <t>Experian PLC</t>
  </si>
  <si>
    <t>Ferguson PLC</t>
  </si>
  <si>
    <t>Flutter Entertainment PLC</t>
  </si>
  <si>
    <t>Fresnillo PLC</t>
  </si>
  <si>
    <t>Glencore PLC</t>
  </si>
  <si>
    <t>GlaxoSmithKline PLC</t>
  </si>
  <si>
    <t>Hargreaves Lansdown PLC</t>
  </si>
  <si>
    <t>Halma PLC</t>
  </si>
  <si>
    <t>HSBC Holdings PLC</t>
  </si>
  <si>
    <t>Hiscox Ltd</t>
  </si>
  <si>
    <t>International Consolidated Air</t>
  </si>
  <si>
    <t>InterContinental Hotels Group</t>
  </si>
  <si>
    <t>3i Group PLC</t>
  </si>
  <si>
    <t>Imperial Brands PLC</t>
  </si>
  <si>
    <t>Informa PLC</t>
  </si>
  <si>
    <t>Intertek Group PLC</t>
  </si>
  <si>
    <t>ITV PLC</t>
  </si>
  <si>
    <t>JD Sports Fashion PLC</t>
  </si>
  <si>
    <t>Just Eat PLC</t>
  </si>
  <si>
    <t>Johnson Matthey PLC</t>
  </si>
  <si>
    <t>Kingfisher PLC</t>
  </si>
  <si>
    <t>Land Securities Group PLC</t>
  </si>
  <si>
    <t>Legal &amp; General Group PLC</t>
  </si>
  <si>
    <t>Lloyds Banking Group PLC</t>
  </si>
  <si>
    <t>London Stock Exchange Group PL</t>
  </si>
  <si>
    <t>Micro Focus International PLC</t>
  </si>
  <si>
    <t>Marks &amp; Spencer Group PLC</t>
  </si>
  <si>
    <t>Mondi PLC</t>
  </si>
  <si>
    <t>Melrose Industries PLC</t>
  </si>
  <si>
    <t>Wm Morrison Supermarkets PLC</t>
  </si>
  <si>
    <t>National Grid PLC</t>
  </si>
  <si>
    <t>NMC Health PLC</t>
  </si>
  <si>
    <t>Next PLC</t>
  </si>
  <si>
    <t>Ocado Group PLC</t>
  </si>
  <si>
    <t>Phoenix Group Holdings PLC</t>
  </si>
  <si>
    <t>Prudential PLC</t>
  </si>
  <si>
    <t>Persimmon PLC</t>
  </si>
  <si>
    <t>Pearson PLC</t>
  </si>
  <si>
    <t>Reckitt Benckiser Group PLC</t>
  </si>
  <si>
    <t>Royal Bank of Scotland Group P</t>
  </si>
  <si>
    <t>Royal Dutch Shell PLC</t>
  </si>
  <si>
    <t>RELX PLC</t>
  </si>
  <si>
    <t>Rio Tinto PLC</t>
  </si>
  <si>
    <t>Rightmove PLC</t>
  </si>
  <si>
    <t>Rolls-Royce Holdings PLC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</si>
  <si>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</si>
  <si>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</si>
  <si>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</si>
  <si>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</si>
  <si>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</si>
  <si>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</si>
  <si>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Smurfit Kappa Group PLC</t>
  </si>
  <si>
    <t>Standard Life Aberdeen PLC</t>
  </si>
  <si>
    <t>DS Smith PLC</t>
  </si>
  <si>
    <t>Smiths Group PLC</t>
  </si>
  <si>
    <t>Scottish Mortgage Investment T</t>
  </si>
  <si>
    <t>Smith &amp; Nephew PLC</t>
  </si>
  <si>
    <t>Spirax-Sarco Engineering PLC</t>
  </si>
  <si>
    <t>SSE PLC</t>
  </si>
  <si>
    <t>Standard Chartered PLC</t>
  </si>
  <si>
    <t>St James's Place PLC</t>
  </si>
  <si>
    <t>Severn Trent PLC</t>
  </si>
  <si>
    <t>Tesco PLC</t>
  </si>
  <si>
    <t>TUI AG</t>
  </si>
  <si>
    <t>Taylor Wimpey PLC</t>
  </si>
  <si>
    <t>Unilever PLC</t>
  </si>
  <si>
    <t>United Utilities Group PLC</t>
  </si>
  <si>
    <t>Vodafone Group PLC</t>
  </si>
  <si>
    <t>WPP PLC</t>
  </si>
  <si>
    <t>Whitbread PLC</t>
  </si>
  <si>
    <t>Barrick Gold Corp</t>
  </si>
  <si>
    <t>Air Canada</t>
  </si>
  <si>
    <t>Aurora Cannabis Inc</t>
  </si>
  <si>
    <t>Atco Ltd/Canada</t>
  </si>
  <si>
    <t>Alaris Royalty Corp</t>
  </si>
  <si>
    <t>Agnico Eagle Mines Ltd</t>
  </si>
  <si>
    <t>Ag Growth International Inc</t>
  </si>
  <si>
    <t>Alamos Gold Inc</t>
  </si>
  <si>
    <t>Altus Group Ltd/Canada</t>
  </si>
  <si>
    <t>AltaGas Ltd</t>
  </si>
  <si>
    <t>Aphria Inc</t>
  </si>
  <si>
    <t>Allied Properties Real Estate</t>
  </si>
  <si>
    <t>Algonquin Power &amp; Utilities Co</t>
  </si>
  <si>
    <t>Aecon Group Inc</t>
  </si>
  <si>
    <t>ARC Resources Ltd</t>
  </si>
  <si>
    <t>Alacer Gold Corp</t>
  </si>
  <si>
    <t>ATS Automation Tooling Systems</t>
  </si>
  <si>
    <t>Alimentation Couche-Tard Inc</t>
  </si>
  <si>
    <t>Aritzia Inc</t>
  </si>
  <si>
    <t>Artis Real Estate Investment T</t>
  </si>
  <si>
    <t>Badger Daylighting Ltd</t>
  </si>
  <si>
    <t>Brookfield Asset Management In</t>
  </si>
  <si>
    <t>BlackBerry Ltd</t>
  </si>
  <si>
    <t>Bombardier Inc</t>
  </si>
  <si>
    <t>Brookfield Business Partners L</t>
  </si>
  <si>
    <t>Primo Water Corp</t>
  </si>
  <si>
    <t>BCE Inc</t>
  </si>
  <si>
    <t>Boardwalk Real Estate Investme</t>
  </si>
  <si>
    <t>Brookfield Renewable Partners</t>
  </si>
  <si>
    <t>Bausch Health Cos Inc</t>
  </si>
  <si>
    <t>Brookfield Infrastructure Part</t>
  </si>
  <si>
    <t>Birchcliff Energy Ltd</t>
  </si>
  <si>
    <t>Boralex Inc</t>
  </si>
  <si>
    <t>Bank of Montreal</t>
  </si>
  <si>
    <t>Bank of Nova Scotia/The</t>
  </si>
  <si>
    <t>Brookfield Property Partners L</t>
  </si>
  <si>
    <t>Baytex Energy Corp</t>
  </si>
  <si>
    <t>B2Gold Corp</t>
  </si>
  <si>
    <t>Boyd Group Services Inc</t>
  </si>
  <si>
    <t>CAE Inc</t>
  </si>
  <si>
    <t>Canadian Apartment Properties</t>
  </si>
  <si>
    <t>Cascades Inc</t>
  </si>
  <si>
    <t>Cogeco Communications Inc</t>
  </si>
  <si>
    <t>CCL Industries Inc</t>
  </si>
  <si>
    <t>Cameco Corp</t>
  </si>
  <si>
    <t>Canfor Corp</t>
  </si>
  <si>
    <t>Centerra Gold Inc</t>
  </si>
  <si>
    <t>Cineplex Inc</t>
  </si>
  <si>
    <t>Chemtrade Logistics Income Fun</t>
  </si>
  <si>
    <t>Choice Properties Real Estate</t>
  </si>
  <si>
    <t>Chorus Aviation Inc</t>
  </si>
  <si>
    <t>Colliers International Group I</t>
  </si>
  <si>
    <t>CI Financial Corp</t>
  </si>
  <si>
    <t>Cargojet Inc</t>
  </si>
  <si>
    <t>Celestica Inc</t>
  </si>
  <si>
    <t>Canadian Imperial Bank of Comm</t>
  </si>
  <si>
    <t>Canadian Natural Resources Ltd</t>
  </si>
  <si>
    <t>Canadian National Railway Co</t>
  </si>
  <si>
    <t>Canadian Pacific Railway Ltd</t>
  </si>
  <si>
    <t>Crescent Point Energy Corp</t>
  </si>
  <si>
    <t>Capital Power Corp</t>
  </si>
  <si>
    <t>Cronos Group Inc</t>
  </si>
  <si>
    <t>Crombie Real Estate Investment</t>
  </si>
  <si>
    <t>Chartwell Retirement Residence</t>
  </si>
  <si>
    <t>Constellation Software Inc/Can</t>
  </si>
  <si>
    <t>Canadian Tire Corp Ltd</t>
  </si>
  <si>
    <t>Canadian Utilities Ltd</t>
  </si>
  <si>
    <t>Cominar Real Estate Investment</t>
  </si>
  <si>
    <t>Cenovus Energy Inc</t>
  </si>
  <si>
    <t>Canadian Western Bank</t>
  </si>
  <si>
    <t>Detour Gold Corp</t>
  </si>
  <si>
    <t>Dream Industrial Real Estate I</t>
  </si>
  <si>
    <t>Dollarama Inc</t>
  </si>
  <si>
    <t>BRP Inc</t>
  </si>
  <si>
    <t>Dream Global Real Estate Inves</t>
  </si>
  <si>
    <t>Descartes Systems Group Inc/Th</t>
  </si>
  <si>
    <t>Dream Office Real Estate Inves</t>
  </si>
  <si>
    <t>Ovintiv Canada ULC</t>
  </si>
  <si>
    <t>ECN Capital Corp</t>
  </si>
  <si>
    <t>Endeavour Mining Corp</t>
  </si>
  <si>
    <t>Element Fleet Management Corp</t>
  </si>
  <si>
    <t>Enerflex Ltd</t>
  </si>
  <si>
    <t>Exchange Income Corp</t>
  </si>
  <si>
    <t>Eldorado Gold Corp</t>
  </si>
  <si>
    <t>Emera Inc</t>
  </si>
  <si>
    <t>Empire Co Ltd</t>
  </si>
  <si>
    <t>Enbridge Inc</t>
  </si>
  <si>
    <t>Enghouse Systems Ltd</t>
  </si>
  <si>
    <t>Enerplus Corp</t>
  </si>
  <si>
    <t>ERO Copper Corp</t>
  </si>
  <si>
    <t>Ensign Energy Services Inc</t>
  </si>
  <si>
    <t>Extendicare Inc</t>
  </si>
  <si>
    <t>First Capital Real Estate Inve</t>
  </si>
  <si>
    <t>Frontera Energy Corp</t>
  </si>
  <si>
    <t>Fairfax Financial Holdings Ltd</t>
  </si>
  <si>
    <t>First Quantum Minerals Ltd</t>
  </si>
  <si>
    <t>Franco-Nevada Corp</t>
  </si>
  <si>
    <t>First Majestic Silver Corp</t>
  </si>
  <si>
    <t>Freehold Royalties Ltd</t>
  </si>
  <si>
    <t>FirstService Corp</t>
  </si>
  <si>
    <t>Fortis Inc/Canada</t>
  </si>
  <si>
    <t>Finning International Inc</t>
  </si>
  <si>
    <t>Great Canadian Gaming Corp</t>
  </si>
  <si>
    <t>Gibson Energy Inc</t>
  </si>
  <si>
    <t>CGI Inc</t>
  </si>
  <si>
    <t>Gildan Activewear Inc</t>
  </si>
  <si>
    <t>Canada Goose Holdings Inc</t>
  </si>
  <si>
    <t>Granite Real Estate Investment</t>
  </si>
  <si>
    <t>Gran Tierra Energy Inc</t>
  </si>
  <si>
    <t>Knight Therapeutics Inc</t>
  </si>
  <si>
    <t>Great-West Lifeco Inc</t>
  </si>
  <si>
    <t>Hydro One Ltd</t>
  </si>
  <si>
    <t>Hudson's Bay Co</t>
  </si>
  <si>
    <t>Hudbay Minerals Inc</t>
  </si>
  <si>
    <t>Home Capital Group Inc</t>
  </si>
  <si>
    <t>HEXO Corp</t>
  </si>
  <si>
    <t>H&amp;R Real Estate Investment Tru</t>
  </si>
  <si>
    <t>Husky Energy Inc</t>
  </si>
  <si>
    <t>iA Financial Corp Inc</t>
  </si>
  <si>
    <t>Intact Financial Corp</t>
  </si>
  <si>
    <t>Interfor Corp</t>
  </si>
  <si>
    <t>IGM Financial Inc</t>
  </si>
  <si>
    <t>InterRent Real Estate Investme</t>
  </si>
  <si>
    <t>IAMGOLD Corp</t>
  </si>
  <si>
    <t>Imperial Oil Ltd</t>
  </si>
  <si>
    <t>Innergex Renewable Energy Inc</t>
  </si>
  <si>
    <t>Inter Pipeline Ltd</t>
  </si>
  <si>
    <t>Intertape Polymer Group Inc</t>
  </si>
  <si>
    <t>Ivanhoe Mines Ltd</t>
  </si>
  <si>
    <t>Kinross Gold Corp</t>
  </si>
  <si>
    <t>Kelt Exploration Ltd</t>
  </si>
  <si>
    <t>Keyera Corp</t>
  </si>
  <si>
    <t>Kirkland Lake Gold Ltd</t>
  </si>
  <si>
    <t>Killam Apartment Real Estate I</t>
  </si>
  <si>
    <t>Kinaxis Inc</t>
  </si>
  <si>
    <t>Loblaw Cos Ltd</t>
  </si>
  <si>
    <t>Laurentian Bank of Canada</t>
  </si>
  <si>
    <t>Labrador Iron Ore Royalty Corp</t>
  </si>
  <si>
    <t>Linamar Corp</t>
  </si>
  <si>
    <t>Lundin Mining Corp</t>
  </si>
  <si>
    <t>MAG Silver Corp</t>
  </si>
  <si>
    <t>MEG Energy Corp</t>
  </si>
  <si>
    <t>Manulife Financial Corp</t>
  </si>
  <si>
    <t>Maple Leaf Foods Inc</t>
  </si>
  <si>
    <t>Magna International Inc</t>
  </si>
  <si>
    <t>Genworth MI Canada Inc</t>
  </si>
  <si>
    <t>Martinrea International Inc</t>
  </si>
  <si>
    <t>Metro Inc/CN</t>
  </si>
  <si>
    <t>Morneau Shepell Inc</t>
  </si>
  <si>
    <t>Mullen Group Ltd</t>
  </si>
  <si>
    <t>MTY Food Group Inc</t>
  </si>
  <si>
    <t>Methanex Corp</t>
  </si>
  <si>
    <t>National Bank of Canada</t>
  </si>
  <si>
    <t>NFI Group Inc</t>
  </si>
  <si>
    <t>Novagold Resources Inc</t>
  </si>
  <si>
    <t>Northland Power Inc</t>
  </si>
  <si>
    <t>Nutrien Ltd</t>
  </si>
  <si>
    <t>NuVista Energy Ltd</t>
  </si>
  <si>
    <t>Northview Apartment Real Estat</t>
  </si>
  <si>
    <t>North West Co Inc/The</t>
  </si>
  <si>
    <t>NorthWest Healthcare Propertie</t>
  </si>
  <si>
    <t>NexGen Energy Ltd</t>
  </si>
  <si>
    <t>OceanaGold Corp</t>
  </si>
  <si>
    <t>Onex Corp</t>
  </si>
  <si>
    <t>Osisko Gold Royalties Ltd</t>
  </si>
  <si>
    <t>Norbord Inc</t>
  </si>
  <si>
    <t>Open Text Corp</t>
  </si>
  <si>
    <t>Pan American Silver Corp</t>
  </si>
  <si>
    <t>Premium Brands Holdings Corp</t>
  </si>
  <si>
    <t>Precision Drilling Corp</t>
  </si>
  <si>
    <t>Peyto Exploration &amp; Developmen</t>
  </si>
  <si>
    <t>Parkland Corp/Canada</t>
  </si>
  <si>
    <t>Power Corp of Canada</t>
  </si>
  <si>
    <t>Pembina Pipeline Corp</t>
  </si>
  <si>
    <t>Pason Systems Inc</t>
  </si>
  <si>
    <t>PrairieSky Royalty Ltd</t>
  </si>
  <si>
    <t>Pretium Resources Inc</t>
  </si>
  <si>
    <t>Power Financial Corp</t>
  </si>
  <si>
    <t>Parex Resources Inc</t>
  </si>
  <si>
    <t>Quebecor Inc</t>
  </si>
  <si>
    <t>Restaurant Brands Internationa</t>
  </si>
  <si>
    <t>Ritchie Bros Auctioneers Inc</t>
  </si>
  <si>
    <t>Richelieu Hardware Ltd</t>
  </si>
  <si>
    <t>Rogers Communications Inc</t>
  </si>
  <si>
    <t>RioCan Real Estate Investment</t>
  </si>
  <si>
    <t>TransAlta Renewables Inc</t>
  </si>
  <si>
    <t>Russel Metals Inc</t>
  </si>
  <si>
    <t>Royal Bank of Canada</t>
  </si>
  <si>
    <t>Saputo Inc</t>
  </si>
  <si>
    <t>ShawCor Ltd</t>
  </si>
  <si>
    <t>Secure Energy Services Inc</t>
  </si>
  <si>
    <t>Shopify Inc</t>
  </si>
  <si>
    <t>Sienna Senior Living Inc</t>
  </si>
  <si>
    <t>Stella-Jones Inc</t>
  </si>
  <si>
    <t>Shaw Communications Inc</t>
  </si>
  <si>
    <t>Sun Life Financial Inc</t>
  </si>
  <si>
    <t>SEMAFO Inc</t>
  </si>
  <si>
    <t>Summit Industrial Income REIT</t>
  </si>
  <si>
    <t>SNC-Lavalin Group Inc</t>
  </si>
  <si>
    <t>Superior Plus Corp</t>
  </si>
  <si>
    <t>SmartCentres Real Estate Inves</t>
  </si>
  <si>
    <t>Sandstorm Gold Ltd</t>
  </si>
  <si>
    <t>SSR Mining Inc</t>
  </si>
  <si>
    <t>Stantec Inc</t>
  </si>
  <si>
    <t>Suncor Energy Inc</t>
  </si>
  <si>
    <t>Sierra Wireless Inc</t>
  </si>
  <si>
    <t>TELUS Corp</t>
  </si>
  <si>
    <t>TransAlta Corp</t>
  </si>
  <si>
    <t>Transcontinental Inc</t>
  </si>
  <si>
    <t>Tricon Residential Inc</t>
  </si>
  <si>
    <t>Toronto-Dominion Bank/The</t>
  </si>
  <si>
    <t>Teck Resources Ltd</t>
  </si>
  <si>
    <t>TFI International Inc</t>
  </si>
  <si>
    <t>Toromont Industries Ltd</t>
  </si>
  <si>
    <t>TORC Oil &amp; Gas Ltd</t>
  </si>
  <si>
    <t>Tourmaline Oil Corp</t>
  </si>
  <si>
    <t>Spin Master Corp</t>
  </si>
  <si>
    <t>Thomson Reuters Corp</t>
  </si>
  <si>
    <t>TC Energy Corp</t>
  </si>
  <si>
    <t>Turquoise Hill Resources Ltd</t>
  </si>
  <si>
    <t>CannTrust Holdings Inc</t>
  </si>
  <si>
    <t>Stars Group Inc/The</t>
  </si>
  <si>
    <t>Torex Gold Resources Inc</t>
  </si>
  <si>
    <t>Vermilion Energy Inc</t>
  </si>
  <si>
    <t>Seven Generations Energy Ltd</t>
  </si>
  <si>
    <t>Waste Connections Inc</t>
  </si>
  <si>
    <t>Whitecap Resources Inc</t>
  </si>
  <si>
    <t>Canopy Growth Corp</t>
  </si>
  <si>
    <t>Western Forest Products Inc</t>
  </si>
  <si>
    <t>West Fraser Timber Co Ltd</t>
  </si>
  <si>
    <t>WestJet Airlines Ltd</t>
  </si>
  <si>
    <t>George Weston Ltd</t>
  </si>
  <si>
    <t>Winpak Ltd</t>
  </si>
  <si>
    <t>Wheaton Precious Metals Corp</t>
  </si>
  <si>
    <t>WSP Global Inc</t>
  </si>
  <si>
    <t>Westshore Terminals Investment</t>
  </si>
  <si>
    <t>TMX Group Ltd</t>
  </si>
  <si>
    <t>Yamana Gold Inc</t>
  </si>
  <si>
    <t>Sleep Country Canada Holdings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</si>
</sst>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  <font>
      <sz val="8"/>
      <color rgb="FF000000"/>
      <name val="Segoe UI"/>
      <family val="2"/>
      <charset val="162"/>
    </font>
    <font>
      <sz val="8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hair">
        <color rgb="FF00325A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</cellStyleXfs>
  <cellXfs count="192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20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5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3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2" borderId="0" xfId="0" applyFont="1" applyFill="1" applyProtection="1">
      <protection locked="0" hidden="1"/>
    </xf>
    <xf numFmtId="0" fontId="10" fillId="0" borderId="3" xfId="0" applyFont="1" applyBorder="1" applyProtection="1">
      <protection locked="0" hidden="1"/>
    </xf>
    <xf numFmtId="0" fontId="10" fillId="0" borderId="3" xfId="0" quotePrefix="1" applyFont="1" applyBorder="1" applyProtection="1">
      <protection locked="0" hidden="1"/>
    </xf>
    <xf numFmtId="0" fontId="10" fillId="0" borderId="0" xfId="0" applyFont="1" applyBorder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0" fillId="0" borderId="0" xfId="0" applyFont="1" applyFill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0" fontId="10" fillId="0" borderId="18" xfId="0" applyFont="1" applyBorder="1" applyProtection="1"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0" fontId="10" fillId="0" borderId="1" xfId="0" applyFont="1" applyFill="1" applyBorder="1" applyProtection="1">
      <protection locked="0" hidden="1"/>
    </xf>
    <xf numFmtId="0" fontId="10" fillId="0" borderId="0" xfId="0" applyFont="1" applyFill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10" fillId="0" borderId="2" xfId="0" applyFont="1" applyFill="1" applyBorder="1" applyProtection="1">
      <protection locked="0" hidden="1"/>
    </xf>
    <xf numFmtId="0" fontId="10" fillId="0" borderId="2" xfId="0" applyFont="1" applyBorder="1" applyProtection="1"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0" fontId="11" fillId="0" borderId="0" xfId="0" applyFont="1" applyProtection="1">
      <protection locked="0" hidden="1"/>
    </xf>
    <xf numFmtId="0" fontId="11" fillId="0" borderId="1" xfId="0" applyFont="1" applyBorder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7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11" fillId="0" borderId="3" xfId="0" applyFont="1" applyBorder="1" applyProtection="1">
      <protection locked="0" hidden="1"/>
    </xf>
    <xf numFmtId="0" fontId="10" fillId="0" borderId="3" xfId="0" applyFont="1" applyFill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2" xfId="0" applyNumberFormat="1" applyFont="1" applyBorder="1" applyProtection="1"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2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2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8" fillId="0" borderId="0" xfId="0" applyFont="1" applyProtection="1">
      <protection locked="0" hidden="1"/>
    </xf>
    <xf numFmtId="4" fontId="16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9" fontId="9" fillId="35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2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0" fontId="19" fillId="0" borderId="19" xfId="0" applyFont="1" applyBorder="1" applyAlignment="1" applyProtection="1">
      <alignment horizontal="left"/>
      <protection locked="0" hidden="1"/>
    </xf>
    <xf numFmtId="164" fontId="19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9" fillId="0" borderId="0" xfId="3" applyProtection="1">
      <protection locked="0" hidden="1"/>
    </xf>
    <xf numFmtId="0" fontId="29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9" fillId="0" borderId="0" xfId="3" applyAlignment="1">
      <alignment horizontal="right"/>
    </xf>
    <xf numFmtId="0" fontId="30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165" fontId="19" fillId="0" borderId="19" xfId="0" applyNumberFormat="1" applyFont="1" applyBorder="1" applyAlignment="1" applyProtection="1">
      <alignment horizontal="right"/>
      <protection locked="0" hidden="1"/>
    </xf>
    <xf numFmtId="0" fontId="19" fillId="0" borderId="19" xfId="0" applyFont="1" applyBorder="1" applyAlignment="1" applyProtection="1">
      <alignment horizontal="right"/>
      <protection locked="0" hidden="1"/>
    </xf>
    <xf numFmtId="166" fontId="19" fillId="0" borderId="19" xfId="0" applyNumberFormat="1" applyFont="1" applyBorder="1" applyAlignment="1" applyProtection="1">
      <alignment horizontal="right"/>
      <protection locked="0" hidden="1"/>
    </xf>
    <xf numFmtId="0" fontId="9" fillId="41" borderId="24" xfId="0" applyFont="1" applyFill="1" applyBorder="1" applyAlignment="1" applyProtection="1">
      <alignment vertical="center" wrapText="1"/>
      <protection locked="0"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Protection="1">
      <protection hidden="1"/>
    </xf>
    <xf numFmtId="0" fontId="10" fillId="0" borderId="0" xfId="0" applyFont="1" applyAlignment="1" applyProtection="1">
      <alignment horizontal="center"/>
      <protection hidden="1"/>
    </xf>
    <xf numFmtId="165" fontId="10" fillId="0" borderId="0" xfId="0" applyNumberFormat="1" applyFont="1" applyProtection="1">
      <protection hidden="1"/>
    </xf>
    <xf numFmtId="164" fontId="10" fillId="0" borderId="0" xfId="0" applyNumberFormat="1" applyFont="1" applyProtection="1">
      <protection hidden="1"/>
    </xf>
    <xf numFmtId="0" fontId="9" fillId="41" borderId="16" xfId="0" applyFont="1" applyFill="1" applyBorder="1" applyAlignment="1" applyProtection="1">
      <alignment horizontal="center"/>
      <protection locked="0" hidden="1"/>
    </xf>
    <xf numFmtId="0" fontId="15" fillId="0" borderId="0" xfId="0" applyFont="1" applyFill="1" applyProtection="1">
      <protection locked="0" hidden="1"/>
    </xf>
    <xf numFmtId="0" fontId="32" fillId="0" borderId="0" xfId="0" applyFont="1" applyProtection="1">
      <protection locked="0" hidden="1"/>
    </xf>
    <xf numFmtId="0" fontId="9" fillId="0" borderId="0" xfId="0" applyFont="1" applyFill="1" applyBorder="1" applyProtection="1">
      <protection locked="0" hidden="1"/>
    </xf>
    <xf numFmtId="4" fontId="0" fillId="2" borderId="0" xfId="0" applyNumberFormat="1" applyFill="1" applyAlignment="1">
      <alignment horizontal="right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14" fillId="0" borderId="17" xfId="0" applyFont="1" applyBorder="1" applyAlignment="1" applyProtection="1">
      <alignment horizontal="center"/>
      <protection locked="0" hidden="1"/>
    </xf>
    <xf numFmtId="22" fontId="18" fillId="0" borderId="0" xfId="0" applyNumberFormat="1" applyFont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5">
    <dxf>
      <fill>
        <patternFill>
          <bgColor rgb="FFFFFF66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66"/>
      <color rgb="FFFFFF99"/>
      <color rgb="FFFFFFCC"/>
      <color rgb="FF740000"/>
      <color rgb="FFFAB47D"/>
      <color rgb="FF920000"/>
      <color rgb="FFFF6600"/>
      <color rgb="FFF8B47C"/>
      <color rgb="FF00325A"/>
      <color rgb="FFB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5" val="0"/>
</file>

<file path=xl/ctrlProps/ctrlProp3.xml><?xml version="1.0" encoding="utf-8"?>
<formControlPr xmlns="http://schemas.microsoft.com/office/spreadsheetml/2009/9/main" objectType="Radio" checked="Checked" firstButton="1" fmlaLink="$U$16" lockText="1" noThreeD="1"/>
</file>

<file path=xl/ctrlProps/ctrlProp4.xml><?xml version="1.0" encoding="utf-8"?>
<formControlPr xmlns="http://schemas.microsoft.com/office/spreadsheetml/2009/9/main" objectType="Radio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43</xdr:row>
          <xdr:rowOff>28575</xdr:rowOff>
        </xdr:from>
        <xdr:to>
          <xdr:col>11</xdr:col>
          <xdr:colOff>0</xdr:colOff>
          <xdr:row>44</xdr:row>
          <xdr:rowOff>152400</xdr:rowOff>
        </xdr:to>
        <xdr:sp macro="" textlink="">
          <xdr:nvSpPr>
            <xdr:cNvPr id="5133" name="Option Button 13" descr="Hepsi / Secili Olanlar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Ust Tarafta Gelenleri Goster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43</xdr:row>
          <xdr:rowOff>28575</xdr:rowOff>
        </xdr:from>
        <xdr:to>
          <xdr:col>7</xdr:col>
          <xdr:colOff>685800</xdr:colOff>
          <xdr:row>44</xdr:row>
          <xdr:rowOff>142875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Endeksteki Tum Hisseleri Goster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s://www.youtube.com/watch?v=EId-RhGfRx4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s://www.isyatirim.com.tr/tr-tr/analiz/hisse/Sayfalar/gelismis-hisse-arama.aspx" TargetMode="External"/><Relationship Id="rId1" Type="http://schemas.openxmlformats.org/officeDocument/2006/relationships/hyperlink" Target="https://www.isyatirim.com.tr/tr-tr/analiz/hisse/Sayfalar/gelismis-hisse-arama.aspx" TargetMode="External"/><Relationship Id="rId6" Type="http://schemas.openxmlformats.org/officeDocument/2006/relationships/vmlDrawing" Target="../drawings/vmlDrawing1.vml"/><Relationship Id="rId11" Type="http://schemas.openxmlformats.org/officeDocument/2006/relationships/comments" Target="../comments1.xml"/><Relationship Id="rId5" Type="http://schemas.openxmlformats.org/officeDocument/2006/relationships/drawing" Target="../drawings/drawing1.xml"/><Relationship Id="rId10" Type="http://schemas.openxmlformats.org/officeDocument/2006/relationships/ctrlProp" Target="../ctrlProps/ctrlProp4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P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9" width="11.140625" style="42" customWidth="1"/>
    <col min="20" max="20" width="5.85546875" style="42" customWidth="1"/>
    <col min="21" max="21" width="16.42578125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1" width="9.140625" style="42" hidden="1" customWidth="1"/>
    <col min="32" max="32" width="24.42578125" style="42" hidden="1" customWidth="1"/>
    <col min="33" max="33" width="9.140625" style="42" hidden="1" customWidth="1"/>
    <col min="34" max="35" width="14.85546875" style="42" hidden="1" customWidth="1"/>
    <col min="36" max="36" width="8.42578125" style="42" hidden="1" customWidth="1"/>
    <col min="37" max="68" width="9.140625" style="42" hidden="1" customWidth="1"/>
    <col min="69" max="69" width="8.85546875" style="42" customWidth="1"/>
    <col min="70" max="71" width="9.140625" style="42" customWidth="1"/>
    <col min="72" max="16384" width="9.140625" style="42"/>
  </cols>
  <sheetData>
    <row r="1" spans="2:51" ht="27" thickBot="1" x14ac:dyDescent="0.45">
      <c r="B1" s="40"/>
      <c r="C1" s="40"/>
      <c r="D1" s="40"/>
      <c r="E1" s="186" t="s">
        <v>866</v>
      </c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40"/>
      <c r="R1" s="41">
        <f ca="1">TODAY()</f>
        <v>44026</v>
      </c>
      <c r="S1" s="168" t="s">
        <v>876</v>
      </c>
      <c r="V1" s="43" t="s">
        <v>132</v>
      </c>
      <c r="W1" s="42" t="s">
        <v>134</v>
      </c>
      <c r="X1" s="42">
        <v>1</v>
      </c>
      <c r="Z1" s="44" t="s">
        <v>134</v>
      </c>
      <c r="AA1" s="44" t="s">
        <v>135</v>
      </c>
      <c r="AB1" s="44"/>
      <c r="AC1" s="44"/>
      <c r="AD1" s="44" t="s">
        <v>134</v>
      </c>
      <c r="AE1" s="44" t="s">
        <v>143</v>
      </c>
      <c r="AF1" s="45" t="s">
        <v>141</v>
      </c>
      <c r="AG1" s="45" t="s">
        <v>142</v>
      </c>
      <c r="AH1" s="44" t="s">
        <v>146</v>
      </c>
      <c r="AI1" s="44"/>
      <c r="AJ1" s="44"/>
      <c r="AK1" s="44" t="s">
        <v>151</v>
      </c>
      <c r="AL1" s="44"/>
      <c r="AM1" s="44"/>
      <c r="AN1" s="46"/>
    </row>
    <row r="2" spans="2:51" ht="25.5" customHeight="1" x14ac:dyDescent="0.2">
      <c r="J2" s="47" t="s">
        <v>835</v>
      </c>
      <c r="K2" s="48" t="str">
        <f>VLOOKUP($AB$2,$AC$2:$AJ$37,2,FALSE)</f>
        <v>Türkiye</v>
      </c>
      <c r="L2" s="49"/>
      <c r="M2" s="47" t="s">
        <v>841</v>
      </c>
      <c r="N2" s="48" t="str">
        <f>VLOOKUP($AB$2,$AC$2:$AJ$37,3,FALSE)</f>
        <v>Tahmini Temettü Verimine Göre</v>
      </c>
      <c r="O2" s="49"/>
      <c r="P2" s="49"/>
      <c r="Q2" s="49"/>
      <c r="W2" s="42" t="s">
        <v>136</v>
      </c>
      <c r="Z2" s="42">
        <v>1</v>
      </c>
      <c r="AA2" s="42">
        <v>1</v>
      </c>
      <c r="AB2" s="4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14</v>
      </c>
      <c r="AC2" s="42">
        <v>10</v>
      </c>
      <c r="AD2" s="42" t="s">
        <v>136</v>
      </c>
      <c r="AE2" s="50" t="s">
        <v>15</v>
      </c>
      <c r="AF2" s="50" t="s">
        <v>170</v>
      </c>
      <c r="AG2" s="50" t="s">
        <v>167</v>
      </c>
      <c r="AH2" s="50" t="s">
        <v>861</v>
      </c>
      <c r="AI2" s="50" t="s">
        <v>865</v>
      </c>
      <c r="AJ2" s="50" t="s">
        <v>1239</v>
      </c>
      <c r="AK2" s="42">
        <v>44</v>
      </c>
      <c r="AL2" s="42">
        <v>8</v>
      </c>
      <c r="AM2" s="42">
        <v>9</v>
      </c>
      <c r="AN2" s="51" t="s">
        <v>853</v>
      </c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</row>
    <row r="3" spans="2:51" ht="14.1" customHeight="1" x14ac:dyDescent="0.2">
      <c r="B3" s="53" t="str">
        <f>VLOOKUP($AB$2,$AC$2:$AP$37,12,FALSE)</f>
        <v>Özet tabloda tahmini temettü verimi belirlenen kriterlerden büyük ve küçük olanlar birlikte listelenmiştir. Tamamı aşağıdaki tabloda görüntülenmektedir.</v>
      </c>
      <c r="C3" s="53"/>
      <c r="D3" s="53"/>
      <c r="E3" s="53"/>
      <c r="F3" s="53"/>
      <c r="G3" s="53"/>
      <c r="H3" s="53"/>
      <c r="I3" s="53"/>
      <c r="J3" s="53"/>
      <c r="K3" s="53"/>
      <c r="W3" s="42" t="s">
        <v>138</v>
      </c>
      <c r="Z3" s="42">
        <v>1</v>
      </c>
      <c r="AA3" s="42">
        <v>2</v>
      </c>
      <c r="AC3" s="42">
        <f>AC2+1</f>
        <v>11</v>
      </c>
      <c r="AD3" s="42" t="s">
        <v>136</v>
      </c>
      <c r="AE3" s="50" t="s">
        <v>16</v>
      </c>
      <c r="AF3" s="50" t="s">
        <v>827</v>
      </c>
      <c r="AG3" s="50" t="s">
        <v>828</v>
      </c>
      <c r="AH3" s="50" t="s">
        <v>8</v>
      </c>
      <c r="AI3" s="50" t="s">
        <v>9</v>
      </c>
      <c r="AJ3" s="50" t="s">
        <v>829</v>
      </c>
      <c r="AK3" s="42">
        <v>2</v>
      </c>
      <c r="AL3" s="42">
        <v>3</v>
      </c>
      <c r="AM3" s="42">
        <v>5</v>
      </c>
      <c r="AN3" s="50" t="s">
        <v>857</v>
      </c>
    </row>
    <row r="4" spans="2:51" ht="14.1" customHeight="1" x14ac:dyDescent="0.2">
      <c r="B4" s="54" t="str">
        <f>IF(ISERROR((VLOOKUP(1,$AC$45:$AD$80,2,FALSE)))=TRUE," ",((VLOOKUP(1,$AC$45:$AD$80,2,FALSE))))</f>
        <v>BIMAS TI Equity</v>
      </c>
      <c r="C4" s="55" t="str">
        <f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Consumer Staples</v>
      </c>
      <c r="D4" s="55"/>
      <c r="E4" s="56" t="str">
        <f>IF(ISERROR((VLOOKUP(2,$AC$45:$AD$80,2,FALSE)))=TRUE," ",((VLOOKUP(2,$AC$45:$AD$80,2,FALSE))))</f>
        <v>ENJSA TI Equity</v>
      </c>
      <c r="F4" s="55" t="str">
        <f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Utilities</v>
      </c>
      <c r="G4" s="55"/>
      <c r="H4" s="56" t="str">
        <f>IF(ISERROR((VLOOKUP(3,$AC$45:$AD$80,2,FALSE)))=TRUE," ",((VLOOKUP(3,$AC$45:$AD$80,2,FALSE))))</f>
        <v>ENKAI TI Equity</v>
      </c>
      <c r="I4" s="55" t="str">
        <f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Industrials</v>
      </c>
      <c r="J4" s="55"/>
      <c r="K4" s="56" t="str">
        <f>IF(ISERROR((VLOOKUP(4,$AC$45:$AD$80,2,FALSE)))=TRUE," ",((VLOOKUP(4,$AC$45:$AD$80,2,FALSE))))</f>
        <v>EREGL TI Equity</v>
      </c>
      <c r="L4" s="55" t="str">
        <f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Materials</v>
      </c>
      <c r="M4" s="55"/>
      <c r="N4" s="56" t="str">
        <f>IF(ISERROR((VLOOKUP(5,$AC$45:$AD$80,2,FALSE)))=TRUE," ",((VLOOKUP(5,$AC$45:$AD$80,2,FALSE))))</f>
        <v>FROTO TI Equity</v>
      </c>
      <c r="O4" s="55" t="str">
        <f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Consumer Discretionary</v>
      </c>
      <c r="P4" s="55"/>
      <c r="Q4" s="56" t="str">
        <f>IF(ISERROR((VLOOKUP(6,$AC$45:$AD$80,2,FALSE)))=TRUE," ",((VLOOKUP(6,$AC$45:$AD$80,2,FALSE))))</f>
        <v>INDES TI Equity</v>
      </c>
      <c r="R4" s="55" t="str">
        <f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Information Technology</v>
      </c>
      <c r="S4" s="57"/>
      <c r="W4" s="42" t="s">
        <v>139</v>
      </c>
      <c r="Z4" s="42">
        <v>1</v>
      </c>
      <c r="AA4" s="42">
        <v>3</v>
      </c>
      <c r="AC4" s="42">
        <f t="shared" ref="AC4:AC7" si="0">AC3+1</f>
        <v>12</v>
      </c>
      <c r="AD4" s="42" t="s">
        <v>136</v>
      </c>
      <c r="AE4" s="50" t="s">
        <v>17</v>
      </c>
      <c r="AF4" s="50" t="s">
        <v>1235</v>
      </c>
      <c r="AG4" s="50" t="s">
        <v>1237</v>
      </c>
      <c r="AH4" s="50" t="s">
        <v>880</v>
      </c>
      <c r="AI4" s="50" t="s">
        <v>880</v>
      </c>
      <c r="AJ4" s="50" t="s">
        <v>147</v>
      </c>
      <c r="AK4" s="42">
        <v>9</v>
      </c>
      <c r="AL4" s="42">
        <v>10</v>
      </c>
      <c r="AM4" s="42">
        <v>45</v>
      </c>
      <c r="AN4" s="50" t="s">
        <v>849</v>
      </c>
    </row>
    <row r="5" spans="2:51" ht="14.1" customHeight="1" x14ac:dyDescent="0.2">
      <c r="B5" s="58" t="s">
        <v>120</v>
      </c>
      <c r="C5" s="59" t="s">
        <v>144</v>
      </c>
      <c r="D5" s="60" t="s">
        <v>863</v>
      </c>
      <c r="E5" s="61" t="s">
        <v>120</v>
      </c>
      <c r="F5" s="59" t="s">
        <v>144</v>
      </c>
      <c r="G5" s="60" t="s">
        <v>145</v>
      </c>
      <c r="H5" s="61" t="s">
        <v>120</v>
      </c>
      <c r="I5" s="59" t="s">
        <v>144</v>
      </c>
      <c r="J5" s="60" t="s">
        <v>145</v>
      </c>
      <c r="K5" s="61" t="s">
        <v>120</v>
      </c>
      <c r="L5" s="59" t="s">
        <v>144</v>
      </c>
      <c r="M5" s="60" t="s">
        <v>145</v>
      </c>
      <c r="N5" s="61" t="s">
        <v>120</v>
      </c>
      <c r="O5" s="59" t="s">
        <v>144</v>
      </c>
      <c r="P5" s="60" t="s">
        <v>145</v>
      </c>
      <c r="Q5" s="61" t="s">
        <v>120</v>
      </c>
      <c r="R5" s="59" t="s">
        <v>144</v>
      </c>
      <c r="S5" s="62" t="s">
        <v>145</v>
      </c>
      <c r="T5" s="63"/>
      <c r="U5" s="46"/>
      <c r="W5" s="42" t="s">
        <v>824</v>
      </c>
      <c r="Z5" s="42">
        <v>1</v>
      </c>
      <c r="AA5" s="42">
        <v>4</v>
      </c>
      <c r="AC5" s="42">
        <f t="shared" si="0"/>
        <v>13</v>
      </c>
      <c r="AD5" s="42" t="s">
        <v>136</v>
      </c>
      <c r="AE5" s="50" t="s">
        <v>18</v>
      </c>
      <c r="AF5" s="50" t="s">
        <v>1236</v>
      </c>
      <c r="AG5" s="50" t="s">
        <v>1238</v>
      </c>
      <c r="AH5" s="50" t="s">
        <v>880</v>
      </c>
      <c r="AI5" s="50" t="s">
        <v>880</v>
      </c>
      <c r="AJ5" s="50" t="s">
        <v>147</v>
      </c>
      <c r="AK5" s="42">
        <v>11</v>
      </c>
      <c r="AL5" s="42">
        <v>12</v>
      </c>
      <c r="AM5" s="42">
        <v>46</v>
      </c>
      <c r="AN5" s="50" t="s">
        <v>850</v>
      </c>
    </row>
    <row r="6" spans="2:51" ht="14.1" customHeight="1" x14ac:dyDescent="0.2">
      <c r="B6" s="64">
        <f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70.5</v>
      </c>
      <c r="C6" s="65">
        <f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65</v>
      </c>
      <c r="D6" s="66">
        <f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-7.8014184397163122</v>
      </c>
      <c r="E6" s="67">
        <f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8.8699999999999992</v>
      </c>
      <c r="F6" s="65">
        <f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10.600000381469727</v>
      </c>
      <c r="G6" s="66">
        <f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19.50395018567901</v>
      </c>
      <c r="H6" s="67">
        <f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6.1</v>
      </c>
      <c r="I6" s="65">
        <f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6.2799997329711914</v>
      </c>
      <c r="J6" s="66">
        <f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2.9508152946096988</v>
      </c>
      <c r="K6" s="67">
        <f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8.9</v>
      </c>
      <c r="L6" s="65">
        <f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10.100000381469727</v>
      </c>
      <c r="M6" s="66">
        <f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13.483150353592421</v>
      </c>
      <c r="N6" s="67">
        <f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74.45</v>
      </c>
      <c r="O6" s="65">
        <f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74</v>
      </c>
      <c r="P6" s="66">
        <f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>-0.60443250503694479</v>
      </c>
      <c r="Q6" s="67">
        <f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11.08</v>
      </c>
      <c r="R6" s="65">
        <f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11.199999809265137</v>
      </c>
      <c r="S6" s="68">
        <f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1.0830307695409491</v>
      </c>
      <c r="T6" s="63"/>
      <c r="U6" s="46"/>
      <c r="W6" s="42" t="s">
        <v>825</v>
      </c>
      <c r="Z6" s="42">
        <v>1</v>
      </c>
      <c r="AA6" s="42">
        <v>5</v>
      </c>
      <c r="AC6" s="42">
        <f t="shared" si="0"/>
        <v>14</v>
      </c>
      <c r="AD6" s="42" t="s">
        <v>136</v>
      </c>
      <c r="AE6" s="50" t="s">
        <v>19</v>
      </c>
      <c r="AF6" s="50" t="s">
        <v>1232</v>
      </c>
      <c r="AG6" s="50" t="s">
        <v>1233</v>
      </c>
      <c r="AH6" s="50" t="s">
        <v>862</v>
      </c>
      <c r="AI6" s="50" t="s">
        <v>864</v>
      </c>
      <c r="AJ6" s="50" t="s">
        <v>1239</v>
      </c>
      <c r="AK6" s="42">
        <v>8</v>
      </c>
      <c r="AL6" s="42">
        <v>15</v>
      </c>
      <c r="AM6" s="42">
        <v>9</v>
      </c>
      <c r="AN6" s="50" t="s">
        <v>851</v>
      </c>
      <c r="AO6" s="50"/>
      <c r="AP6" s="50"/>
    </row>
    <row r="7" spans="2:51" ht="14.1" customHeight="1" x14ac:dyDescent="0.2">
      <c r="B7" s="58" t="str">
        <f>VLOOKUP($AB$2,$AC$2:$AJ$37,6,FALSE)</f>
        <v>Piy.Deg.mn$</v>
      </c>
      <c r="C7" s="59" t="str">
        <f>VLOOKUP($AB$2,$AC$2:$AJ$37,7,FALSE)</f>
        <v>Tem.Ver.%</v>
      </c>
      <c r="D7" s="60" t="str">
        <f>VLOOKUP($AB$2,$AC$2:$AJ$37,8,FALSE)</f>
        <v>2020 FK</v>
      </c>
      <c r="E7" s="61" t="str">
        <f>VLOOKUP($AB$2,$AC$2:$AJ$37,6,FALSE)</f>
        <v>Piy.Deg.mn$</v>
      </c>
      <c r="F7" s="59" t="str">
        <f>VLOOKUP($AB$2,$AC$2:$AJ$37,7,FALSE)</f>
        <v>Tem.Ver.%</v>
      </c>
      <c r="G7" s="60" t="str">
        <f>VLOOKUP($AB$2,$AC$2:$AJ$37,8,FALSE)</f>
        <v>2020 FK</v>
      </c>
      <c r="H7" s="61" t="str">
        <f>VLOOKUP($AB$2,$AC$2:$AJ$37,6,FALSE)</f>
        <v>Piy.Deg.mn$</v>
      </c>
      <c r="I7" s="59" t="str">
        <f>VLOOKUP($AB$2,$AC$2:$AJ$37,7,FALSE)</f>
        <v>Tem.Ver.%</v>
      </c>
      <c r="J7" s="60" t="str">
        <f>VLOOKUP($AB$2,$AC$2:$AJ$37,8,FALSE)</f>
        <v>2020 FK</v>
      </c>
      <c r="K7" s="61" t="str">
        <f>VLOOKUP($AB$2,$AC$2:$AJ$37,6,FALSE)</f>
        <v>Piy.Deg.mn$</v>
      </c>
      <c r="L7" s="59" t="str">
        <f>VLOOKUP($AB$2,$AC$2:$AJ$37,7,FALSE)</f>
        <v>Tem.Ver.%</v>
      </c>
      <c r="M7" s="60" t="str">
        <f>VLOOKUP($AB$2,$AC$2:$AJ$37,8,FALSE)</f>
        <v>2020 FK</v>
      </c>
      <c r="N7" s="61" t="str">
        <f>VLOOKUP($AB$2,$AC$2:$AJ$37,6,FALSE)</f>
        <v>Piy.Deg.mn$</v>
      </c>
      <c r="O7" s="59" t="str">
        <f>VLOOKUP($AB$2,$AC$2:$AJ$37,7,FALSE)</f>
        <v>Tem.Ver.%</v>
      </c>
      <c r="P7" s="60" t="str">
        <f>VLOOKUP($AB$2,$AC$2:$AJ$37,8,FALSE)</f>
        <v>2020 FK</v>
      </c>
      <c r="Q7" s="61" t="str">
        <f>VLOOKUP($AB$2,$AC$2:$AJ$37,6,FALSE)</f>
        <v>Piy.Deg.mn$</v>
      </c>
      <c r="R7" s="59" t="str">
        <f>VLOOKUP($AB$2,$AC$2:$AJ$37,7,FALSE)</f>
        <v>Tem.Ver.%</v>
      </c>
      <c r="S7" s="62" t="str">
        <f>VLOOKUP($AB$2,$AC$2:$AJ$37,8,FALSE)</f>
        <v>2020 FK</v>
      </c>
      <c r="T7" s="63"/>
      <c r="U7" s="46"/>
      <c r="W7" s="42" t="s">
        <v>948</v>
      </c>
      <c r="Z7" s="69">
        <v>1</v>
      </c>
      <c r="AA7" s="69">
        <v>6</v>
      </c>
      <c r="AB7" s="69"/>
      <c r="AC7" s="69">
        <f t="shared" si="0"/>
        <v>15</v>
      </c>
      <c r="AD7" s="69" t="s">
        <v>136</v>
      </c>
      <c r="AE7" s="70" t="s">
        <v>131</v>
      </c>
      <c r="AF7" s="70" t="s">
        <v>169</v>
      </c>
      <c r="AG7" s="70" t="s">
        <v>168</v>
      </c>
      <c r="AH7" s="70" t="s">
        <v>148</v>
      </c>
      <c r="AI7" s="70" t="s">
        <v>150</v>
      </c>
      <c r="AJ7" s="70" t="s">
        <v>1239</v>
      </c>
      <c r="AK7" s="69">
        <v>13</v>
      </c>
      <c r="AL7" s="69">
        <v>14</v>
      </c>
      <c r="AM7" s="69">
        <v>9</v>
      </c>
      <c r="AN7" s="71" t="s">
        <v>852</v>
      </c>
    </row>
    <row r="8" spans="2:51" ht="14.1" customHeight="1" x14ac:dyDescent="0.2">
      <c r="B8" s="72">
        <f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6236.3</v>
      </c>
      <c r="C8" s="73">
        <f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3.2</v>
      </c>
      <c r="D8" s="66">
        <f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35.1</v>
      </c>
      <c r="E8" s="74">
        <f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1526.2</v>
      </c>
      <c r="F8" s="73">
        <f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8.5</v>
      </c>
      <c r="G8" s="66">
        <f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>10.1</v>
      </c>
      <c r="H8" s="74">
        <f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4976.5</v>
      </c>
      <c r="I8" s="73">
        <f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4.4000000000000004</v>
      </c>
      <c r="J8" s="66">
        <f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11.7</v>
      </c>
      <c r="K8" s="74">
        <f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4538</v>
      </c>
      <c r="L8" s="73">
        <f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8.6999999999999993</v>
      </c>
      <c r="M8" s="66">
        <f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8.1</v>
      </c>
      <c r="N8" s="74">
        <f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3806</v>
      </c>
      <c r="O8" s="73">
        <f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5.7</v>
      </c>
      <c r="P8" s="66">
        <f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>13</v>
      </c>
      <c r="Q8" s="74">
        <f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90.4</v>
      </c>
      <c r="R8" s="73">
        <f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6.3</v>
      </c>
      <c r="S8" s="68">
        <f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>7.4</v>
      </c>
      <c r="T8" s="63"/>
      <c r="U8" s="46"/>
      <c r="Z8" s="42">
        <v>2</v>
      </c>
      <c r="AA8" s="42">
        <v>1</v>
      </c>
      <c r="AC8" s="42">
        <v>20</v>
      </c>
      <c r="AD8" s="42" t="s">
        <v>138</v>
      </c>
      <c r="AE8" s="50" t="s">
        <v>15</v>
      </c>
      <c r="AF8" s="50" t="s">
        <v>170</v>
      </c>
      <c r="AG8" s="50" t="s">
        <v>167</v>
      </c>
      <c r="AH8" s="50" t="s">
        <v>861</v>
      </c>
      <c r="AI8" s="50" t="s">
        <v>865</v>
      </c>
      <c r="AJ8" s="50" t="s">
        <v>1239</v>
      </c>
      <c r="AK8" s="42">
        <v>44</v>
      </c>
      <c r="AL8" s="42">
        <v>8</v>
      </c>
      <c r="AM8" s="42">
        <v>9</v>
      </c>
      <c r="AN8" s="75" t="s">
        <v>853</v>
      </c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2:51" ht="14.1" customHeight="1" x14ac:dyDescent="0.2">
      <c r="B9" s="58" t="str">
        <f>IF(ISERROR((VLOOKUP(7,$AC$45:$AD$80,2,FALSE)))=TRUE," ",((VLOOKUP(7,$AC$45:$AD$80,2,FALSE))))</f>
        <v>OTKAR TI Equity</v>
      </c>
      <c r="C9" s="77" t="str">
        <f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Industrials</v>
      </c>
      <c r="D9" s="77"/>
      <c r="E9" s="61" t="str">
        <f>IF(ISERROR((VLOOKUP(8,$AC$45:$AD$80,2,FALSE)))=TRUE," ",((VLOOKUP(8,$AC$45:$AD$80,2,FALSE))))</f>
        <v>PETKM TI Equity</v>
      </c>
      <c r="F9" s="77" t="str">
        <f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Materials</v>
      </c>
      <c r="G9" s="77"/>
      <c r="H9" s="61" t="str">
        <f>IF(ISERROR((VLOOKUP(9,$AC$45:$AD$80,2,FALSE)))=TRUE," ",((VLOOKUP(9,$AC$45:$AD$80,2,FALSE))))</f>
        <v>SAHOL TI Equity</v>
      </c>
      <c r="I9" s="77" t="str">
        <f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Financials</v>
      </c>
      <c r="J9" s="77"/>
      <c r="K9" s="61" t="str">
        <f>IF(ISERROR((VLOOKUP(10,$AC$45:$AD$80,2,FALSE)))=TRUE," ",((VLOOKUP(10,$AC$45:$AD$80,2,FALSE))))</f>
        <v>SISE TI Equity</v>
      </c>
      <c r="L9" s="77" t="str">
        <f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Industrials</v>
      </c>
      <c r="M9" s="77"/>
      <c r="N9" s="61" t="str">
        <f>IF(ISERROR((VLOOKUP(11,$AC$45:$AD$80,2,FALSE)))=TRUE," ",((VLOOKUP(11,$AC$45:$AD$80,2,FALSE))))</f>
        <v>TAVHL TI Equity</v>
      </c>
      <c r="O9" s="77" t="str">
        <f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Industrials</v>
      </c>
      <c r="P9" s="77"/>
      <c r="Q9" s="61" t="str">
        <f>IF(ISERROR((VLOOKUP(12,$AC$45:$AD$80,2,FALSE)))=TRUE," ",((VLOOKUP(12,$AC$45:$AD$80,2,FALSE))))</f>
        <v>TCELL TI Equity</v>
      </c>
      <c r="R9" s="77" t="str">
        <f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Communication Services</v>
      </c>
      <c r="S9" s="78"/>
      <c r="T9" s="63"/>
      <c r="U9" s="46"/>
      <c r="Z9" s="42">
        <v>2</v>
      </c>
      <c r="AA9" s="42">
        <v>2</v>
      </c>
      <c r="AC9" s="42">
        <f>AC8+1</f>
        <v>21</v>
      </c>
      <c r="AD9" s="42" t="s">
        <v>138</v>
      </c>
      <c r="AE9" s="50" t="s">
        <v>16</v>
      </c>
      <c r="AF9" s="50" t="s">
        <v>827</v>
      </c>
      <c r="AG9" s="50" t="s">
        <v>828</v>
      </c>
      <c r="AH9" s="50" t="s">
        <v>8</v>
      </c>
      <c r="AI9" s="50" t="s">
        <v>9</v>
      </c>
      <c r="AJ9" s="50" t="s">
        <v>829</v>
      </c>
      <c r="AK9" s="42">
        <v>2</v>
      </c>
      <c r="AL9" s="42">
        <v>3</v>
      </c>
      <c r="AM9" s="42">
        <v>5</v>
      </c>
      <c r="AN9" s="71" t="s">
        <v>857</v>
      </c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</row>
    <row r="10" spans="2:51" ht="14.1" customHeight="1" x14ac:dyDescent="0.2">
      <c r="B10" s="58" t="s">
        <v>120</v>
      </c>
      <c r="C10" s="59" t="s">
        <v>144</v>
      </c>
      <c r="D10" s="60" t="s">
        <v>145</v>
      </c>
      <c r="E10" s="61" t="s">
        <v>120</v>
      </c>
      <c r="F10" s="59" t="s">
        <v>144</v>
      </c>
      <c r="G10" s="60" t="s">
        <v>145</v>
      </c>
      <c r="H10" s="61" t="s">
        <v>120</v>
      </c>
      <c r="I10" s="59" t="s">
        <v>144</v>
      </c>
      <c r="J10" s="60" t="s">
        <v>145</v>
      </c>
      <c r="K10" s="61" t="s">
        <v>120</v>
      </c>
      <c r="L10" s="59" t="s">
        <v>144</v>
      </c>
      <c r="M10" s="60" t="s">
        <v>145</v>
      </c>
      <c r="N10" s="61" t="s">
        <v>120</v>
      </c>
      <c r="O10" s="59" t="s">
        <v>144</v>
      </c>
      <c r="P10" s="60" t="s">
        <v>145</v>
      </c>
      <c r="Q10" s="61" t="s">
        <v>120</v>
      </c>
      <c r="R10" s="59" t="s">
        <v>144</v>
      </c>
      <c r="S10" s="62" t="s">
        <v>145</v>
      </c>
      <c r="T10" s="46"/>
      <c r="U10" s="46"/>
      <c r="Z10" s="42">
        <v>2</v>
      </c>
      <c r="AA10" s="42">
        <v>3</v>
      </c>
      <c r="AC10" s="42">
        <f t="shared" ref="AC10:AC13" si="1">AC9+1</f>
        <v>22</v>
      </c>
      <c r="AD10" s="42" t="s">
        <v>138</v>
      </c>
      <c r="AE10" s="50" t="s">
        <v>17</v>
      </c>
      <c r="AF10" s="50" t="s">
        <v>881</v>
      </c>
      <c r="AG10" s="50" t="s">
        <v>1237</v>
      </c>
      <c r="AH10" s="50" t="s">
        <v>880</v>
      </c>
      <c r="AI10" s="50" t="s">
        <v>880</v>
      </c>
      <c r="AJ10" s="50" t="s">
        <v>147</v>
      </c>
      <c r="AK10" s="42">
        <v>9</v>
      </c>
      <c r="AL10" s="42">
        <v>10</v>
      </c>
      <c r="AM10" s="42">
        <v>45</v>
      </c>
      <c r="AN10" s="71" t="s">
        <v>849</v>
      </c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</row>
    <row r="11" spans="2:51" ht="14.1" customHeight="1" x14ac:dyDescent="0.2">
      <c r="B11" s="64">
        <f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159</v>
      </c>
      <c r="C11" s="65">
        <f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173</v>
      </c>
      <c r="D11" s="66">
        <f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8.8050314465408785</v>
      </c>
      <c r="E11" s="67">
        <f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4.32</v>
      </c>
      <c r="F11" s="65">
        <f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4.2150001525878906</v>
      </c>
      <c r="G11" s="66">
        <f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-2.4305520234284672</v>
      </c>
      <c r="H11" s="67">
        <f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9.33</v>
      </c>
      <c r="I11" s="65">
        <f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12.399999618530273</v>
      </c>
      <c r="J11" s="66">
        <f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32.904604700217298</v>
      </c>
      <c r="K11" s="67">
        <f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6.29</v>
      </c>
      <c r="L11" s="65">
        <f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5.8400001525878906</v>
      </c>
      <c r="M11" s="66">
        <f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-7.1542106106853627</v>
      </c>
      <c r="N11" s="67">
        <f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17.5</v>
      </c>
      <c r="O11" s="65">
        <f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22.649999618530273</v>
      </c>
      <c r="P11" s="66">
        <f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29.428569248744417</v>
      </c>
      <c r="Q11" s="67">
        <f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16.37</v>
      </c>
      <c r="R11" s="65">
        <f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18.5</v>
      </c>
      <c r="S11" s="68">
        <f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13.011606597434323</v>
      </c>
      <c r="T11" s="46"/>
      <c r="U11" s="46"/>
      <c r="W11" s="42" t="s">
        <v>135</v>
      </c>
      <c r="X11" s="42">
        <v>5</v>
      </c>
      <c r="Z11" s="42">
        <v>2</v>
      </c>
      <c r="AA11" s="42">
        <v>4</v>
      </c>
      <c r="AC11" s="42">
        <f t="shared" si="1"/>
        <v>23</v>
      </c>
      <c r="AD11" s="42" t="s">
        <v>138</v>
      </c>
      <c r="AE11" s="50" t="s">
        <v>18</v>
      </c>
      <c r="AF11" s="50" t="s">
        <v>882</v>
      </c>
      <c r="AG11" s="50" t="s">
        <v>1238</v>
      </c>
      <c r="AH11" s="50" t="s">
        <v>880</v>
      </c>
      <c r="AI11" s="50" t="s">
        <v>880</v>
      </c>
      <c r="AJ11" s="50" t="s">
        <v>147</v>
      </c>
      <c r="AK11" s="42">
        <v>11</v>
      </c>
      <c r="AL11" s="42">
        <v>12</v>
      </c>
      <c r="AM11" s="42">
        <v>46</v>
      </c>
      <c r="AN11" s="71" t="s">
        <v>850</v>
      </c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</row>
    <row r="12" spans="2:51" ht="14.1" customHeight="1" x14ac:dyDescent="0.2">
      <c r="B12" s="58" t="str">
        <f>VLOOKUP($AB$2,$AC$2:$AJ$37,6,FALSE)</f>
        <v>Piy.Deg.mn$</v>
      </c>
      <c r="C12" s="59" t="str">
        <f>VLOOKUP($AB$2,$AC$2:$AJ$37,7,FALSE)</f>
        <v>Tem.Ver.%</v>
      </c>
      <c r="D12" s="60" t="str">
        <f>VLOOKUP($AB$2,$AC$2:$AJ$37,8,FALSE)</f>
        <v>2020 FK</v>
      </c>
      <c r="E12" s="61" t="str">
        <f>VLOOKUP($AB$2,$AC$2:$AJ$37,6,FALSE)</f>
        <v>Piy.Deg.mn$</v>
      </c>
      <c r="F12" s="59" t="str">
        <f>VLOOKUP($AB$2,$AC$2:$AJ$37,7,FALSE)</f>
        <v>Tem.Ver.%</v>
      </c>
      <c r="G12" s="60" t="str">
        <f>VLOOKUP($AB$2,$AC$2:$AJ$37,8,FALSE)</f>
        <v>2020 FK</v>
      </c>
      <c r="H12" s="61" t="str">
        <f>VLOOKUP($AB$2,$AC$2:$AJ$37,6,FALSE)</f>
        <v>Piy.Deg.mn$</v>
      </c>
      <c r="I12" s="59" t="str">
        <f>VLOOKUP($AB$2,$AC$2:$AJ$37,7,FALSE)</f>
        <v>Tem.Ver.%</v>
      </c>
      <c r="J12" s="60" t="str">
        <f>VLOOKUP($AB$2,$AC$2:$AJ$37,8,FALSE)</f>
        <v>2020 FK</v>
      </c>
      <c r="K12" s="61" t="str">
        <f>VLOOKUP($AB$2,$AC$2:$AJ$37,6,FALSE)</f>
        <v>Piy.Deg.mn$</v>
      </c>
      <c r="L12" s="59" t="str">
        <f>VLOOKUP($AB$2,$AC$2:$AJ$37,7,FALSE)</f>
        <v>Tem.Ver.%</v>
      </c>
      <c r="M12" s="60" t="str">
        <f>VLOOKUP($AB$2,$AC$2:$AJ$37,8,FALSE)</f>
        <v>2020 FK</v>
      </c>
      <c r="N12" s="61" t="str">
        <f>VLOOKUP($AB$2,$AC$2:$AJ$37,6,FALSE)</f>
        <v>Piy.Deg.mn$</v>
      </c>
      <c r="O12" s="59" t="str">
        <f>VLOOKUP($AB$2,$AC$2:$AJ$37,7,FALSE)</f>
        <v>Tem.Ver.%</v>
      </c>
      <c r="P12" s="60" t="str">
        <f>VLOOKUP($AB$2,$AC$2:$AJ$37,8,FALSE)</f>
        <v>2020 FK</v>
      </c>
      <c r="Q12" s="61" t="str">
        <f>VLOOKUP($AB$2,$AC$2:$AJ$37,6,FALSE)</f>
        <v>Piy.Deg.mn$</v>
      </c>
      <c r="R12" s="59" t="str">
        <f>VLOOKUP($AB$2,$AC$2:$AJ$37,7,FALSE)</f>
        <v>Tem.Ver.%</v>
      </c>
      <c r="S12" s="62" t="str">
        <f>VLOOKUP($AB$2,$AC$2:$AJ$37,8,FALSE)</f>
        <v>2020 FK</v>
      </c>
      <c r="T12" s="46"/>
      <c r="U12" s="46"/>
      <c r="W12" s="42" t="s">
        <v>15</v>
      </c>
      <c r="X12" s="42" t="s">
        <v>137</v>
      </c>
      <c r="Z12" s="42">
        <v>2</v>
      </c>
      <c r="AA12" s="42">
        <v>5</v>
      </c>
      <c r="AC12" s="42">
        <f t="shared" si="1"/>
        <v>24</v>
      </c>
      <c r="AD12" s="42" t="s">
        <v>138</v>
      </c>
      <c r="AE12" s="50" t="s">
        <v>19</v>
      </c>
      <c r="AF12" s="50" t="s">
        <v>1232</v>
      </c>
      <c r="AG12" s="50" t="s">
        <v>1233</v>
      </c>
      <c r="AH12" s="50" t="s">
        <v>862</v>
      </c>
      <c r="AI12" s="50" t="s">
        <v>864</v>
      </c>
      <c r="AJ12" s="50" t="s">
        <v>1239</v>
      </c>
      <c r="AK12" s="42">
        <v>8</v>
      </c>
      <c r="AL12" s="42">
        <v>15</v>
      </c>
      <c r="AM12" s="42">
        <v>9</v>
      </c>
      <c r="AN12" s="50" t="s">
        <v>851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</row>
    <row r="13" spans="2:51" ht="14.1" customHeight="1" x14ac:dyDescent="0.2">
      <c r="B13" s="72">
        <f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555.9</v>
      </c>
      <c r="C13" s="73">
        <f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6.8</v>
      </c>
      <c r="D13" s="66">
        <f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>10.5</v>
      </c>
      <c r="E13" s="74">
        <f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1329.2</v>
      </c>
      <c r="F13" s="73">
        <f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3</v>
      </c>
      <c r="G13" s="66">
        <f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9.6</v>
      </c>
      <c r="H13" s="74">
        <f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2773.3</v>
      </c>
      <c r="I13" s="73">
        <f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4.0999999999999996</v>
      </c>
      <c r="J13" s="66">
        <f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>4.5999999999999996</v>
      </c>
      <c r="K13" s="74">
        <f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2061.8000000000002</v>
      </c>
      <c r="L13" s="73">
        <f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3.5</v>
      </c>
      <c r="M13" s="66">
        <f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7</v>
      </c>
      <c r="N13" s="74">
        <f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926.2</v>
      </c>
      <c r="O13" s="73">
        <f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11</v>
      </c>
      <c r="P13" s="66">
        <f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7.3</v>
      </c>
      <c r="Q13" s="74">
        <f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5246.6</v>
      </c>
      <c r="R13" s="73">
        <f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>6.7</v>
      </c>
      <c r="S13" s="68">
        <f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>11.9</v>
      </c>
      <c r="T13" s="46"/>
      <c r="U13" s="46"/>
      <c r="W13" s="42" t="s">
        <v>16</v>
      </c>
      <c r="X13" s="42" t="s">
        <v>137</v>
      </c>
      <c r="Z13" s="69">
        <v>2</v>
      </c>
      <c r="AA13" s="69">
        <v>6</v>
      </c>
      <c r="AB13" s="69"/>
      <c r="AC13" s="69">
        <f t="shared" si="1"/>
        <v>25</v>
      </c>
      <c r="AD13" s="69" t="s">
        <v>138</v>
      </c>
      <c r="AE13" s="70" t="s">
        <v>131</v>
      </c>
      <c r="AF13" s="70" t="s">
        <v>169</v>
      </c>
      <c r="AG13" s="70" t="s">
        <v>168</v>
      </c>
      <c r="AH13" s="70" t="s">
        <v>148</v>
      </c>
      <c r="AI13" s="70" t="s">
        <v>150</v>
      </c>
      <c r="AJ13" s="70" t="s">
        <v>1239</v>
      </c>
      <c r="AK13" s="69">
        <v>13</v>
      </c>
      <c r="AL13" s="69">
        <v>14</v>
      </c>
      <c r="AM13" s="69">
        <v>9</v>
      </c>
      <c r="AN13" s="70" t="s">
        <v>852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</row>
    <row r="14" spans="2:51" ht="14.1" customHeight="1" x14ac:dyDescent="0.2">
      <c r="B14" s="58" t="str">
        <f>IF(ISERROR((VLOOKUP(13,$AC$45:$AD$80,2,FALSE)))=TRUE," ",((VLOOKUP(13,$AC$45:$AD$80,2,FALSE))))</f>
        <v>TKFEN TI Equity</v>
      </c>
      <c r="C14" s="77" t="str">
        <f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Industrials</v>
      </c>
      <c r="D14" s="77"/>
      <c r="E14" s="61" t="str">
        <f>IF(ISERROR((VLOOKUP(14,$AC$45:$AD$80,2,FALSE)))=TRUE," ",((VLOOKUP(14,$AC$45:$AD$80,2,FALSE))))</f>
        <v>TOASO TI Equity</v>
      </c>
      <c r="F14" s="77" t="str">
        <f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Consumer Discretionary</v>
      </c>
      <c r="G14" s="77"/>
      <c r="H14" s="61" t="str">
        <f>IF(ISERROR((VLOOKUP(15,$AC$45:$AD$80,2,FALSE)))=TRUE," ",((VLOOKUP(15,$AC$45:$AD$80,2,FALSE))))</f>
        <v>TRKCM TI Equity</v>
      </c>
      <c r="I14" s="77" t="str">
        <f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Industrials</v>
      </c>
      <c r="J14" s="77"/>
      <c r="K14" s="61" t="str">
        <f>IF(ISERROR((VLOOKUP(16,$AC$45:$AD$80,2,FALSE)))=TRUE," ",((VLOOKUP(16,$AC$45:$AD$80,2,FALSE))))</f>
        <v>TTKOM TI Equity</v>
      </c>
      <c r="L14" s="77" t="str">
        <f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Communication Services</v>
      </c>
      <c r="M14" s="77"/>
      <c r="N14" s="61" t="str">
        <f>IF(ISERROR((VLOOKUP(17,$AC$45:$AD$80,2,FALSE)))=TRUE," ",((VLOOKUP(17,$AC$45:$AD$80,2,FALSE))))</f>
        <v>TTRAK TI Equity</v>
      </c>
      <c r="O14" s="77" t="str">
        <f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Industrials</v>
      </c>
      <c r="P14" s="77"/>
      <c r="Q14" s="61" t="str">
        <f>IF(ISERROR((VLOOKUP(18,$AC$45:$AD$80,2,FALSE)))=TRUE," ",((VLOOKUP(18,$AC$45:$AD$80,2,FALSE))))</f>
        <v>TUPRS TI Equity</v>
      </c>
      <c r="R14" s="77" t="str">
        <f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Energy</v>
      </c>
      <c r="S14" s="78"/>
      <c r="T14" s="46"/>
      <c r="U14" s="46"/>
      <c r="W14" s="42" t="s">
        <v>17</v>
      </c>
      <c r="X14" s="42" t="s">
        <v>137</v>
      </c>
      <c r="Z14" s="42">
        <v>3</v>
      </c>
      <c r="AA14" s="42">
        <v>1</v>
      </c>
      <c r="AC14" s="42">
        <v>30</v>
      </c>
      <c r="AD14" s="42" t="s">
        <v>139</v>
      </c>
      <c r="AE14" s="50" t="s">
        <v>15</v>
      </c>
      <c r="AF14" s="50" t="s">
        <v>170</v>
      </c>
      <c r="AG14" s="50" t="s">
        <v>167</v>
      </c>
      <c r="AH14" s="50" t="s">
        <v>861</v>
      </c>
      <c r="AI14" s="50" t="s">
        <v>865</v>
      </c>
      <c r="AJ14" s="50" t="s">
        <v>1239</v>
      </c>
      <c r="AK14" s="42">
        <v>44</v>
      </c>
      <c r="AL14" s="42">
        <v>8</v>
      </c>
      <c r="AM14" s="42">
        <v>9</v>
      </c>
      <c r="AN14" s="50" t="s">
        <v>853</v>
      </c>
    </row>
    <row r="15" spans="2:51" ht="14.1" customHeight="1" x14ac:dyDescent="0.2">
      <c r="B15" s="58" t="s">
        <v>120</v>
      </c>
      <c r="C15" s="59" t="s">
        <v>144</v>
      </c>
      <c r="D15" s="60" t="s">
        <v>145</v>
      </c>
      <c r="E15" s="61" t="s">
        <v>120</v>
      </c>
      <c r="F15" s="59" t="s">
        <v>144</v>
      </c>
      <c r="G15" s="60" t="s">
        <v>145</v>
      </c>
      <c r="H15" s="61" t="s">
        <v>120</v>
      </c>
      <c r="I15" s="59" t="s">
        <v>144</v>
      </c>
      <c r="J15" s="60" t="s">
        <v>145</v>
      </c>
      <c r="K15" s="61" t="s">
        <v>120</v>
      </c>
      <c r="L15" s="59" t="s">
        <v>144</v>
      </c>
      <c r="M15" s="60" t="s">
        <v>145</v>
      </c>
      <c r="N15" s="61" t="s">
        <v>120</v>
      </c>
      <c r="O15" s="59" t="s">
        <v>144</v>
      </c>
      <c r="P15" s="60" t="s">
        <v>145</v>
      </c>
      <c r="Q15" s="61" t="s">
        <v>120</v>
      </c>
      <c r="R15" s="59" t="s">
        <v>144</v>
      </c>
      <c r="S15" s="62" t="s">
        <v>145</v>
      </c>
      <c r="T15" s="46"/>
      <c r="U15" s="46"/>
      <c r="W15" s="42" t="s">
        <v>18</v>
      </c>
      <c r="X15" s="42" t="s">
        <v>137</v>
      </c>
      <c r="Z15" s="42">
        <v>3</v>
      </c>
      <c r="AA15" s="42">
        <v>2</v>
      </c>
      <c r="AC15" s="42">
        <f>AC14+1</f>
        <v>31</v>
      </c>
      <c r="AD15" s="42" t="s">
        <v>139</v>
      </c>
      <c r="AE15" s="50" t="s">
        <v>16</v>
      </c>
      <c r="AF15" s="50" t="s">
        <v>827</v>
      </c>
      <c r="AG15" s="50" t="s">
        <v>828</v>
      </c>
      <c r="AH15" s="50" t="s">
        <v>8</v>
      </c>
      <c r="AI15" s="50" t="s">
        <v>9</v>
      </c>
      <c r="AJ15" s="50" t="s">
        <v>829</v>
      </c>
      <c r="AK15" s="42">
        <v>2</v>
      </c>
      <c r="AL15" s="42">
        <v>3</v>
      </c>
      <c r="AM15" s="42">
        <v>5</v>
      </c>
      <c r="AN15" s="50" t="s">
        <v>857</v>
      </c>
    </row>
    <row r="16" spans="2:51" ht="14.1" customHeight="1" x14ac:dyDescent="0.2">
      <c r="B16" s="64">
        <f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17.77</v>
      </c>
      <c r="C16" s="65">
        <f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18.950000762939453</v>
      </c>
      <c r="D16" s="66">
        <f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6.6404094706778549</v>
      </c>
      <c r="E16" s="67">
        <f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>26.78</v>
      </c>
      <c r="F16" s="65">
        <f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28.450000762939453</v>
      </c>
      <c r="G16" s="66">
        <f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>6.2359998616110968</v>
      </c>
      <c r="H16" s="67">
        <f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>4.55</v>
      </c>
      <c r="I16" s="65">
        <f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>3.309999942779541</v>
      </c>
      <c r="J16" s="66">
        <f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>-27.252748510339753</v>
      </c>
      <c r="K16" s="67">
        <f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>8.16</v>
      </c>
      <c r="L16" s="65">
        <f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9.8000001907348633</v>
      </c>
      <c r="M16" s="66">
        <f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>20.098041553123313</v>
      </c>
      <c r="N16" s="67">
        <f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>93.6</v>
      </c>
      <c r="O16" s="65">
        <f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78</v>
      </c>
      <c r="P16" s="66">
        <f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>-16.666666666666664</v>
      </c>
      <c r="Q16" s="67">
        <f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>87.95</v>
      </c>
      <c r="R16" s="65">
        <f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100</v>
      </c>
      <c r="S16" s="68">
        <f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>13.70096645821488</v>
      </c>
      <c r="T16" s="46"/>
      <c r="U16" s="181">
        <v>1</v>
      </c>
      <c r="W16" s="42" t="s">
        <v>19</v>
      </c>
      <c r="X16" s="42" t="s">
        <v>137</v>
      </c>
      <c r="Z16" s="42">
        <v>3</v>
      </c>
      <c r="AA16" s="42">
        <v>3</v>
      </c>
      <c r="AC16" s="42">
        <f t="shared" ref="AC16:AC19" si="2">AC15+1</f>
        <v>32</v>
      </c>
      <c r="AD16" s="42" t="s">
        <v>139</v>
      </c>
      <c r="AE16" s="50" t="s">
        <v>17</v>
      </c>
      <c r="AF16" s="50" t="s">
        <v>881</v>
      </c>
      <c r="AG16" s="50" t="s">
        <v>1237</v>
      </c>
      <c r="AH16" s="50" t="s">
        <v>880</v>
      </c>
      <c r="AI16" s="50" t="s">
        <v>880</v>
      </c>
      <c r="AJ16" s="50" t="s">
        <v>147</v>
      </c>
      <c r="AK16" s="42">
        <v>9</v>
      </c>
      <c r="AL16" s="42">
        <v>10</v>
      </c>
      <c r="AM16" s="42">
        <v>45</v>
      </c>
      <c r="AN16" s="50" t="s">
        <v>849</v>
      </c>
    </row>
    <row r="17" spans="2:51" ht="14.1" customHeight="1" x14ac:dyDescent="0.2">
      <c r="B17" s="58" t="str">
        <f>VLOOKUP($AB$2,$AC$2:$AJ$37,6,FALSE)</f>
        <v>Piy.Deg.mn$</v>
      </c>
      <c r="C17" s="59" t="str">
        <f>VLOOKUP($AB$2,$AC$2:$AJ$37,7,FALSE)</f>
        <v>Tem.Ver.%</v>
      </c>
      <c r="D17" s="60" t="str">
        <f>VLOOKUP($AB$2,$AC$2:$AJ$37,8,FALSE)</f>
        <v>2020 FK</v>
      </c>
      <c r="E17" s="61" t="str">
        <f>VLOOKUP($AB$2,$AC$2:$AJ$37,6,FALSE)</f>
        <v>Piy.Deg.mn$</v>
      </c>
      <c r="F17" s="59" t="str">
        <f>VLOOKUP($AB$2,$AC$2:$AJ$37,7,FALSE)</f>
        <v>Tem.Ver.%</v>
      </c>
      <c r="G17" s="60" t="str">
        <f>VLOOKUP($AB$2,$AC$2:$AJ$37,8,FALSE)</f>
        <v>2020 FK</v>
      </c>
      <c r="H17" s="61" t="str">
        <f>VLOOKUP($AB$2,$AC$2:$AJ$37,6,FALSE)</f>
        <v>Piy.Deg.mn$</v>
      </c>
      <c r="I17" s="59" t="str">
        <f>VLOOKUP($AB$2,$AC$2:$AJ$37,7,FALSE)</f>
        <v>Tem.Ver.%</v>
      </c>
      <c r="J17" s="60" t="str">
        <f>VLOOKUP($AB$2,$AC$2:$AJ$37,8,FALSE)</f>
        <v>2020 FK</v>
      </c>
      <c r="K17" s="61" t="str">
        <f>VLOOKUP($AB$2,$AC$2:$AJ$37,6,FALSE)</f>
        <v>Piy.Deg.mn$</v>
      </c>
      <c r="L17" s="59" t="str">
        <f>VLOOKUP($AB$2,$AC$2:$AJ$37,7,FALSE)</f>
        <v>Tem.Ver.%</v>
      </c>
      <c r="M17" s="60" t="str">
        <f>VLOOKUP($AB$2,$AC$2:$AJ$37,8,FALSE)</f>
        <v>2020 FK</v>
      </c>
      <c r="N17" s="61" t="str">
        <f>VLOOKUP($AB$2,$AC$2:$AJ$37,6,FALSE)</f>
        <v>Piy.Deg.mn$</v>
      </c>
      <c r="O17" s="59" t="str">
        <f>VLOOKUP($AB$2,$AC$2:$AJ$37,7,FALSE)</f>
        <v>Tem.Ver.%</v>
      </c>
      <c r="P17" s="60" t="str">
        <f>VLOOKUP($AB$2,$AC$2:$AJ$37,8,FALSE)</f>
        <v>2020 FK</v>
      </c>
      <c r="Q17" s="61" t="str">
        <f>VLOOKUP($AB$2,$AC$2:$AJ$37,6,FALSE)</f>
        <v>Piy.Deg.mn$</v>
      </c>
      <c r="R17" s="59" t="str">
        <f>VLOOKUP($AB$2,$AC$2:$AJ$37,7,FALSE)</f>
        <v>Tem.Ver.%</v>
      </c>
      <c r="S17" s="62" t="str">
        <f>VLOOKUP($AB$2,$AC$2:$AJ$37,8,FALSE)</f>
        <v>2020 FK</v>
      </c>
      <c r="T17" s="46"/>
      <c r="U17" s="46"/>
      <c r="W17" s="42" t="s">
        <v>131</v>
      </c>
      <c r="X17" s="42" t="s">
        <v>137</v>
      </c>
      <c r="Z17" s="42">
        <v>3</v>
      </c>
      <c r="AA17" s="42">
        <v>4</v>
      </c>
      <c r="AC17" s="42">
        <f t="shared" si="2"/>
        <v>33</v>
      </c>
      <c r="AD17" s="42" t="s">
        <v>139</v>
      </c>
      <c r="AE17" s="50" t="s">
        <v>18</v>
      </c>
      <c r="AF17" s="50" t="s">
        <v>882</v>
      </c>
      <c r="AG17" s="50" t="s">
        <v>1238</v>
      </c>
      <c r="AH17" s="50" t="s">
        <v>880</v>
      </c>
      <c r="AI17" s="50" t="s">
        <v>880</v>
      </c>
      <c r="AJ17" s="50" t="s">
        <v>147</v>
      </c>
      <c r="AK17" s="42">
        <v>11</v>
      </c>
      <c r="AL17" s="42">
        <v>12</v>
      </c>
      <c r="AM17" s="42">
        <v>46</v>
      </c>
      <c r="AN17" s="50" t="s">
        <v>850</v>
      </c>
    </row>
    <row r="18" spans="2:51" ht="14.1" customHeight="1" x14ac:dyDescent="0.2">
      <c r="B18" s="72">
        <f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957.8</v>
      </c>
      <c r="C18" s="73">
        <f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3.5</v>
      </c>
      <c r="D18" s="66">
        <f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>3.8</v>
      </c>
      <c r="E18" s="74">
        <f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>1950.7</v>
      </c>
      <c r="F18" s="73">
        <f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>7.1</v>
      </c>
      <c r="G18" s="66">
        <f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>9.1999999999999993</v>
      </c>
      <c r="H18" s="74">
        <f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>828.6</v>
      </c>
      <c r="I18" s="73">
        <f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>3.5</v>
      </c>
      <c r="J18" s="66">
        <f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>7.3</v>
      </c>
      <c r="K18" s="74">
        <f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>4160.7</v>
      </c>
      <c r="L18" s="73">
        <f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>8</v>
      </c>
      <c r="M18" s="66">
        <f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>12</v>
      </c>
      <c r="N18" s="74">
        <f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>727.7</v>
      </c>
      <c r="O18" s="73">
        <f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>3.3</v>
      </c>
      <c r="P18" s="66" t="str">
        <f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 xml:space="preserve"> </v>
      </c>
      <c r="Q18" s="74">
        <f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>3208.5</v>
      </c>
      <c r="R18" s="73">
        <f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>9.6</v>
      </c>
      <c r="S18" s="68" t="str">
        <f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 xml:space="preserve"> </v>
      </c>
      <c r="T18" s="46"/>
      <c r="U18" s="46"/>
      <c r="Z18" s="42">
        <v>3</v>
      </c>
      <c r="AA18" s="42">
        <v>5</v>
      </c>
      <c r="AC18" s="42">
        <f t="shared" si="2"/>
        <v>34</v>
      </c>
      <c r="AD18" s="42" t="s">
        <v>139</v>
      </c>
      <c r="AE18" s="50" t="s">
        <v>19</v>
      </c>
      <c r="AF18" s="50" t="s">
        <v>1232</v>
      </c>
      <c r="AG18" s="50" t="s">
        <v>1233</v>
      </c>
      <c r="AH18" s="50" t="s">
        <v>862</v>
      </c>
      <c r="AI18" s="50" t="s">
        <v>864</v>
      </c>
      <c r="AJ18" s="50" t="s">
        <v>1239</v>
      </c>
      <c r="AK18" s="42">
        <v>8</v>
      </c>
      <c r="AL18" s="42">
        <v>15</v>
      </c>
      <c r="AM18" s="42">
        <v>9</v>
      </c>
      <c r="AN18" s="50" t="s">
        <v>851</v>
      </c>
    </row>
    <row r="19" spans="2:51" ht="14.1" customHeight="1" x14ac:dyDescent="0.2">
      <c r="B19" s="79" t="str">
        <f>IF(ISERROR((VLOOKUP(19,$AC$45:$AD$80,2,FALSE)))=TRUE," ",((VLOOKUP(19,$AC$45:$AD$80,2,FALSE))))</f>
        <v/>
      </c>
      <c r="C19" s="77" t="e">
        <f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#N/A</v>
      </c>
      <c r="D19" s="77"/>
      <c r="E19" s="61" t="str">
        <f>IF(ISERROR((VLOOKUP(20,$AC$45:$AD$80,2,FALSE)))=TRUE," ",((VLOOKUP(20,$AC$45:$AD$80,2,FALSE))))</f>
        <v/>
      </c>
      <c r="F19" s="77" t="e">
        <f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77"/>
      <c r="H19" s="61" t="str">
        <f>IF(ISERROR((VLOOKUP(21,$AC$45:$AD$80,2,FALSE)))=TRUE," ",((VLOOKUP(21,$AC$45:$AD$80,2,FALSE))))</f>
        <v/>
      </c>
      <c r="I19" s="77" t="e">
        <f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77"/>
      <c r="K19" s="61" t="str">
        <f>IF(ISERROR((VLOOKUP(22,$AC$45:$AD$80,2,FALSE)))=TRUE," ",((VLOOKUP(22,$AC$45:$AD$80,2,FALSE))))</f>
        <v/>
      </c>
      <c r="L19" s="77" t="e">
        <f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77"/>
      <c r="N19" s="61" t="str">
        <f>IF(ISERROR((VLOOKUP(23,$AC$45:$AD$80,2,FALSE)))=TRUE," ",((VLOOKUP(23,$AC$45:$AD$80,2,FALSE))))</f>
        <v/>
      </c>
      <c r="O19" s="77" t="e">
        <f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77"/>
      <c r="Q19" s="61" t="str">
        <f>IF(ISERROR((VLOOKUP(24,$AC$45:$AD$80,2,FALSE)))=TRUE," ",((VLOOKUP(24,$AC$45:$AD$80,2,FALSE))))</f>
        <v/>
      </c>
      <c r="R19" s="77" t="e">
        <f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78"/>
      <c r="T19" s="46"/>
      <c r="U19" s="46"/>
      <c r="Z19" s="69">
        <v>3</v>
      </c>
      <c r="AA19" s="69">
        <v>6</v>
      </c>
      <c r="AB19" s="69"/>
      <c r="AC19" s="69">
        <f t="shared" si="2"/>
        <v>35</v>
      </c>
      <c r="AD19" s="69" t="s">
        <v>139</v>
      </c>
      <c r="AE19" s="70" t="s">
        <v>131</v>
      </c>
      <c r="AF19" s="70" t="s">
        <v>169</v>
      </c>
      <c r="AG19" s="70" t="s">
        <v>168</v>
      </c>
      <c r="AH19" s="70" t="s">
        <v>148</v>
      </c>
      <c r="AI19" s="70" t="s">
        <v>150</v>
      </c>
      <c r="AJ19" s="70" t="s">
        <v>1239</v>
      </c>
      <c r="AK19" s="69">
        <v>13</v>
      </c>
      <c r="AL19" s="69">
        <v>14</v>
      </c>
      <c r="AM19" s="69">
        <v>9</v>
      </c>
      <c r="AN19" s="71" t="s">
        <v>852</v>
      </c>
    </row>
    <row r="20" spans="2:51" ht="14.1" customHeight="1" x14ac:dyDescent="0.25">
      <c r="B20" s="58" t="s">
        <v>120</v>
      </c>
      <c r="C20" s="59" t="s">
        <v>144</v>
      </c>
      <c r="D20" s="60" t="s">
        <v>145</v>
      </c>
      <c r="E20" s="61" t="s">
        <v>120</v>
      </c>
      <c r="F20" s="59" t="s">
        <v>144</v>
      </c>
      <c r="G20" s="60" t="s">
        <v>145</v>
      </c>
      <c r="H20" s="61" t="s">
        <v>120</v>
      </c>
      <c r="I20" s="59" t="s">
        <v>144</v>
      </c>
      <c r="J20" s="60" t="s">
        <v>145</v>
      </c>
      <c r="K20" s="61" t="s">
        <v>120</v>
      </c>
      <c r="L20" s="59" t="s">
        <v>144</v>
      </c>
      <c r="M20" s="60" t="s">
        <v>145</v>
      </c>
      <c r="N20" s="61" t="s">
        <v>120</v>
      </c>
      <c r="O20" s="59" t="s">
        <v>144</v>
      </c>
      <c r="P20" s="60" t="s">
        <v>145</v>
      </c>
      <c r="Q20" s="61" t="s">
        <v>120</v>
      </c>
      <c r="R20" s="59" t="s">
        <v>144</v>
      </c>
      <c r="S20" s="62" t="s">
        <v>145</v>
      </c>
      <c r="T20" s="46"/>
      <c r="U20" s="46"/>
      <c r="Y20" s="42" t="str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B</v>
      </c>
      <c r="Z20" s="80">
        <v>4</v>
      </c>
      <c r="AA20" s="80">
        <v>1</v>
      </c>
      <c r="AC20" s="42">
        <v>40</v>
      </c>
      <c r="AD20" s="42" t="s">
        <v>824</v>
      </c>
      <c r="AE20" s="50" t="s">
        <v>15</v>
      </c>
      <c r="AF20" s="50" t="s">
        <v>170</v>
      </c>
      <c r="AG20" s="50" t="s">
        <v>167</v>
      </c>
      <c r="AH20" s="50" t="s">
        <v>861</v>
      </c>
      <c r="AI20" s="50" t="s">
        <v>865</v>
      </c>
      <c r="AJ20" s="50" t="s">
        <v>1239</v>
      </c>
      <c r="AK20" s="42">
        <v>44</v>
      </c>
      <c r="AL20" s="42">
        <v>8</v>
      </c>
      <c r="AM20" s="42">
        <v>9</v>
      </c>
      <c r="AN20" s="75" t="s">
        <v>853</v>
      </c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2:51" ht="14.1" customHeight="1" x14ac:dyDescent="0.25">
      <c r="B21" s="64" t="str">
        <f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 xml:space="preserve"> </v>
      </c>
      <c r="C21" s="65" t="e">
        <f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#N/A</v>
      </c>
      <c r="D21" s="66" t="str">
        <f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 xml:space="preserve"> </v>
      </c>
      <c r="E21" s="67" t="str">
        <f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65" t="e">
        <f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6" t="str">
        <f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7" t="str">
        <f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65" t="e">
        <f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6" t="str">
        <f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7" t="str">
        <f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65" t="e">
        <f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6" t="str">
        <f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7" t="str">
        <f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65" t="e">
        <f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6" t="str">
        <f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7" t="str">
        <f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65" t="e">
        <f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8" t="str">
        <f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6"/>
      <c r="U21" s="46"/>
      <c r="Z21" s="80">
        <v>4</v>
      </c>
      <c r="AA21" s="80">
        <v>2</v>
      </c>
      <c r="AC21" s="42">
        <f>AC20+1</f>
        <v>41</v>
      </c>
      <c r="AD21" s="42" t="s">
        <v>824</v>
      </c>
      <c r="AE21" s="50" t="s">
        <v>16</v>
      </c>
      <c r="AF21" s="50" t="s">
        <v>827</v>
      </c>
      <c r="AG21" s="50" t="s">
        <v>828</v>
      </c>
      <c r="AH21" s="50" t="s">
        <v>8</v>
      </c>
      <c r="AI21" s="50" t="s">
        <v>9</v>
      </c>
      <c r="AJ21" s="50" t="s">
        <v>829</v>
      </c>
      <c r="AK21" s="42">
        <v>2</v>
      </c>
      <c r="AL21" s="42">
        <v>3</v>
      </c>
      <c r="AM21" s="42">
        <v>5</v>
      </c>
      <c r="AN21" s="71" t="s">
        <v>857</v>
      </c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</row>
    <row r="22" spans="2:51" ht="14.1" customHeight="1" x14ac:dyDescent="0.25">
      <c r="B22" s="58" t="str">
        <f>VLOOKUP($AB$2,$AC$2:$AJ$37,6,FALSE)</f>
        <v>Piy.Deg.mn$</v>
      </c>
      <c r="C22" s="59" t="str">
        <f>VLOOKUP($AB$2,$AC$2:$AJ$37,7,FALSE)</f>
        <v>Tem.Ver.%</v>
      </c>
      <c r="D22" s="60" t="str">
        <f>VLOOKUP($AB$2,$AC$2:$AJ$37,8,FALSE)</f>
        <v>2020 FK</v>
      </c>
      <c r="E22" s="61" t="str">
        <f>VLOOKUP($AB$2,$AC$2:$AJ$37,6,FALSE)</f>
        <v>Piy.Deg.mn$</v>
      </c>
      <c r="F22" s="59" t="str">
        <f>VLOOKUP($AB$2,$AC$2:$AJ$37,7,FALSE)</f>
        <v>Tem.Ver.%</v>
      </c>
      <c r="G22" s="60" t="str">
        <f>VLOOKUP($AB$2,$AC$2:$AJ$37,8,FALSE)</f>
        <v>2020 FK</v>
      </c>
      <c r="H22" s="61" t="str">
        <f>VLOOKUP($AB$2,$AC$2:$AJ$37,6,FALSE)</f>
        <v>Piy.Deg.mn$</v>
      </c>
      <c r="I22" s="59" t="str">
        <f>VLOOKUP($AB$2,$AC$2:$AJ$37,7,FALSE)</f>
        <v>Tem.Ver.%</v>
      </c>
      <c r="J22" s="60" t="str">
        <f>VLOOKUP($AB$2,$AC$2:$AJ$37,8,FALSE)</f>
        <v>2020 FK</v>
      </c>
      <c r="K22" s="61" t="str">
        <f>VLOOKUP($AB$2,$AC$2:$AJ$37,6,FALSE)</f>
        <v>Piy.Deg.mn$</v>
      </c>
      <c r="L22" s="59" t="str">
        <f>VLOOKUP($AB$2,$AC$2:$AJ$37,7,FALSE)</f>
        <v>Tem.Ver.%</v>
      </c>
      <c r="M22" s="60" t="str">
        <f>VLOOKUP($AB$2,$AC$2:$AJ$37,8,FALSE)</f>
        <v>2020 FK</v>
      </c>
      <c r="N22" s="61" t="str">
        <f>VLOOKUP($AB$2,$AC$2:$AJ$37,6,FALSE)</f>
        <v>Piy.Deg.mn$</v>
      </c>
      <c r="O22" s="59" t="str">
        <f>VLOOKUP($AB$2,$AC$2:$AJ$37,7,FALSE)</f>
        <v>Tem.Ver.%</v>
      </c>
      <c r="P22" s="60" t="str">
        <f>VLOOKUP($AB$2,$AC$2:$AJ$37,8,FALSE)</f>
        <v>2020 FK</v>
      </c>
      <c r="Q22" s="61" t="str">
        <f>VLOOKUP($AB$2,$AC$2:$AJ$37,6,FALSE)</f>
        <v>Piy.Deg.mn$</v>
      </c>
      <c r="R22" s="59" t="str">
        <f>VLOOKUP($AB$2,$AC$2:$AJ$37,7,FALSE)</f>
        <v>Tem.Ver.%</v>
      </c>
      <c r="S22" s="62" t="str">
        <f>VLOOKUP($AB$2,$AC$2:$AJ$37,8,FALSE)</f>
        <v>2020 FK</v>
      </c>
      <c r="T22" s="46"/>
      <c r="U22" s="46"/>
      <c r="Z22" s="80">
        <v>4</v>
      </c>
      <c r="AA22" s="80">
        <v>3</v>
      </c>
      <c r="AC22" s="42">
        <f t="shared" ref="AC22:AC25" si="3">AC21+1</f>
        <v>42</v>
      </c>
      <c r="AD22" s="42" t="s">
        <v>824</v>
      </c>
      <c r="AE22" s="50" t="s">
        <v>17</v>
      </c>
      <c r="AF22" s="50" t="s">
        <v>881</v>
      </c>
      <c r="AG22" s="50" t="s">
        <v>1237</v>
      </c>
      <c r="AH22" s="50" t="s">
        <v>880</v>
      </c>
      <c r="AI22" s="50" t="s">
        <v>880</v>
      </c>
      <c r="AJ22" s="50" t="s">
        <v>147</v>
      </c>
      <c r="AK22" s="42">
        <v>9</v>
      </c>
      <c r="AL22" s="42">
        <v>10</v>
      </c>
      <c r="AM22" s="42">
        <v>45</v>
      </c>
      <c r="AN22" s="71" t="s">
        <v>849</v>
      </c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</row>
    <row r="23" spans="2:51" ht="14.1" customHeight="1" x14ac:dyDescent="0.25">
      <c r="B23" s="72" t="str">
        <f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 xml:space="preserve"> </v>
      </c>
      <c r="C23" s="73" t="str">
        <f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 xml:space="preserve"> </v>
      </c>
      <c r="D23" s="66" t="str">
        <f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 xml:space="preserve"> </v>
      </c>
      <c r="E23" s="74" t="str">
        <f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73" t="str">
        <f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6" t="str">
        <f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74" t="str">
        <f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73" t="str">
        <f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6" t="str">
        <f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74" t="str">
        <f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73" t="str">
        <f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6" t="str">
        <f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74" t="str">
        <f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73" t="str">
        <f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6" t="str">
        <f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74" t="str">
        <f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73" t="str">
        <f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8" t="str">
        <f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6"/>
      <c r="U23" s="46"/>
      <c r="Z23" s="80">
        <v>4</v>
      </c>
      <c r="AA23" s="80">
        <v>4</v>
      </c>
      <c r="AC23" s="42">
        <f t="shared" si="3"/>
        <v>43</v>
      </c>
      <c r="AD23" s="42" t="s">
        <v>824</v>
      </c>
      <c r="AE23" s="50" t="s">
        <v>18</v>
      </c>
      <c r="AF23" s="50" t="s">
        <v>882</v>
      </c>
      <c r="AG23" s="50" t="s">
        <v>1238</v>
      </c>
      <c r="AH23" s="50" t="s">
        <v>880</v>
      </c>
      <c r="AI23" s="50" t="s">
        <v>880</v>
      </c>
      <c r="AJ23" s="50" t="s">
        <v>147</v>
      </c>
      <c r="AK23" s="42">
        <v>11</v>
      </c>
      <c r="AL23" s="42">
        <v>12</v>
      </c>
      <c r="AM23" s="42">
        <v>46</v>
      </c>
      <c r="AN23" s="71" t="s">
        <v>850</v>
      </c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</row>
    <row r="24" spans="2:51" ht="14.1" customHeight="1" x14ac:dyDescent="0.25">
      <c r="B24" s="58" t="str">
        <f>IF(ISERROR((VLOOKUP(25,$AC$45:$AD$80,2,FALSE)))=TRUE," ",((VLOOKUP(25,$AC$45:$AD$80,2,FALSE))))</f>
        <v/>
      </c>
      <c r="C24" s="77" t="e">
        <f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77"/>
      <c r="E24" s="61" t="str">
        <f>IF(ISERROR((VLOOKUP(26,$AC$45:$AD$80,2,FALSE)))=TRUE," ",((VLOOKUP(26,$AC$45:$AD$80,2,FALSE))))</f>
        <v/>
      </c>
      <c r="F24" s="77" t="e">
        <f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77"/>
      <c r="H24" s="61" t="str">
        <f>IF(ISERROR((VLOOKUP(27,$AC$45:$AD$80,2,FALSE)))=TRUE," ",((VLOOKUP(27,$AC$45:$AD$80,2,FALSE))))</f>
        <v/>
      </c>
      <c r="I24" s="77" t="e">
        <f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77"/>
      <c r="K24" s="61" t="str">
        <f>IF(ISERROR((VLOOKUP(28,$AC$45:$AD$80,2,FALSE)))=TRUE," ",((VLOOKUP(28,$AC$45:$AD$80,2,FALSE))))</f>
        <v/>
      </c>
      <c r="L24" s="77" t="e">
        <f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77"/>
      <c r="N24" s="61" t="str">
        <f>IF(ISERROR((VLOOKUP(29,$AC$45:$AD$80,2,FALSE)))=TRUE," ",((VLOOKUP(29,$AC$45:$AD$80,2,FALSE))))</f>
        <v/>
      </c>
      <c r="O24" s="77" t="e">
        <f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77"/>
      <c r="Q24" s="61" t="str">
        <f>IF(ISERROR((VLOOKUP(30,$AC$45:$AD$80,2,FALSE)))=TRUE," ",((VLOOKUP(30,$AC$45:$AD$80,2,FALSE))))</f>
        <v/>
      </c>
      <c r="R24" s="77" t="e">
        <f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78"/>
      <c r="T24" s="46"/>
      <c r="U24" s="46"/>
      <c r="Z24" s="80">
        <v>4</v>
      </c>
      <c r="AA24" s="80">
        <v>5</v>
      </c>
      <c r="AC24" s="42">
        <f t="shared" si="3"/>
        <v>44</v>
      </c>
      <c r="AD24" s="42" t="s">
        <v>824</v>
      </c>
      <c r="AE24" s="50" t="s">
        <v>19</v>
      </c>
      <c r="AF24" s="50" t="s">
        <v>1232</v>
      </c>
      <c r="AG24" s="50" t="s">
        <v>1233</v>
      </c>
      <c r="AH24" s="50" t="s">
        <v>862</v>
      </c>
      <c r="AI24" s="50" t="s">
        <v>864</v>
      </c>
      <c r="AJ24" s="50" t="s">
        <v>1239</v>
      </c>
      <c r="AK24" s="42">
        <v>8</v>
      </c>
      <c r="AL24" s="42">
        <v>15</v>
      </c>
      <c r="AM24" s="42">
        <v>9</v>
      </c>
      <c r="AN24" s="50" t="s">
        <v>851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</row>
    <row r="25" spans="2:51" ht="14.1" customHeight="1" x14ac:dyDescent="0.25">
      <c r="B25" s="64" t="s">
        <v>120</v>
      </c>
      <c r="C25" s="59" t="s">
        <v>144</v>
      </c>
      <c r="D25" s="60" t="s">
        <v>145</v>
      </c>
      <c r="E25" s="67" t="s">
        <v>120</v>
      </c>
      <c r="F25" s="59" t="s">
        <v>144</v>
      </c>
      <c r="G25" s="60" t="s">
        <v>145</v>
      </c>
      <c r="H25" s="61" t="s">
        <v>120</v>
      </c>
      <c r="I25" s="59" t="s">
        <v>144</v>
      </c>
      <c r="J25" s="60" t="s">
        <v>145</v>
      </c>
      <c r="K25" s="61" t="s">
        <v>120</v>
      </c>
      <c r="L25" s="59" t="s">
        <v>144</v>
      </c>
      <c r="M25" s="60" t="s">
        <v>145</v>
      </c>
      <c r="N25" s="61" t="s">
        <v>120</v>
      </c>
      <c r="O25" s="59" t="s">
        <v>144</v>
      </c>
      <c r="P25" s="60" t="s">
        <v>145</v>
      </c>
      <c r="Q25" s="61" t="s">
        <v>120</v>
      </c>
      <c r="R25" s="59" t="s">
        <v>144</v>
      </c>
      <c r="S25" s="62" t="s">
        <v>145</v>
      </c>
      <c r="T25" s="46"/>
      <c r="U25" s="46"/>
      <c r="Z25" s="81">
        <v>4</v>
      </c>
      <c r="AA25" s="81">
        <v>6</v>
      </c>
      <c r="AB25" s="69"/>
      <c r="AC25" s="69">
        <f t="shared" si="3"/>
        <v>45</v>
      </c>
      <c r="AD25" s="69" t="s">
        <v>824</v>
      </c>
      <c r="AE25" s="70" t="s">
        <v>131</v>
      </c>
      <c r="AF25" s="70" t="s">
        <v>169</v>
      </c>
      <c r="AG25" s="70" t="s">
        <v>168</v>
      </c>
      <c r="AH25" s="70" t="s">
        <v>148</v>
      </c>
      <c r="AI25" s="70" t="s">
        <v>150</v>
      </c>
      <c r="AJ25" s="70" t="s">
        <v>1239</v>
      </c>
      <c r="AK25" s="69">
        <v>13</v>
      </c>
      <c r="AL25" s="69">
        <v>14</v>
      </c>
      <c r="AM25" s="69">
        <v>9</v>
      </c>
      <c r="AN25" s="70" t="s">
        <v>852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</row>
    <row r="26" spans="2:51" ht="14.1" customHeight="1" x14ac:dyDescent="0.25">
      <c r="B26" s="64" t="str">
        <f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65" t="e">
        <f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6" t="str">
        <f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7" t="str">
        <f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65" t="e">
        <f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6" t="str">
        <f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7" t="str">
        <f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65" t="e">
        <f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6" t="str">
        <f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7" t="str">
        <f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65" t="e">
        <f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6" t="str">
        <f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7" t="str">
        <f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65" t="e">
        <f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6" t="str">
        <f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7" t="str">
        <f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65" t="e">
        <f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8" t="str">
        <f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6"/>
      <c r="U26" s="46"/>
      <c r="Z26" s="80">
        <v>5</v>
      </c>
      <c r="AA26" s="80">
        <v>1</v>
      </c>
      <c r="AC26" s="42">
        <v>50</v>
      </c>
      <c r="AD26" s="42" t="s">
        <v>825</v>
      </c>
      <c r="AE26" s="50" t="s">
        <v>15</v>
      </c>
      <c r="AF26" s="50" t="s">
        <v>170</v>
      </c>
      <c r="AG26" s="50" t="s">
        <v>167</v>
      </c>
      <c r="AH26" s="50" t="s">
        <v>861</v>
      </c>
      <c r="AI26" s="50" t="s">
        <v>865</v>
      </c>
      <c r="AJ26" s="50" t="s">
        <v>1239</v>
      </c>
      <c r="AK26" s="42">
        <v>44</v>
      </c>
      <c r="AL26" s="42">
        <v>8</v>
      </c>
      <c r="AM26" s="42">
        <v>9</v>
      </c>
      <c r="AN26" s="50" t="s">
        <v>853</v>
      </c>
    </row>
    <row r="27" spans="2:51" ht="14.1" customHeight="1" x14ac:dyDescent="0.25">
      <c r="B27" s="58" t="str">
        <f>VLOOKUP($AB$2,$AC$2:$AJ$37,6,FALSE)</f>
        <v>Piy.Deg.mn$</v>
      </c>
      <c r="C27" s="59" t="str">
        <f>VLOOKUP($AB$2,$AC$2:$AJ$37,7,FALSE)</f>
        <v>Tem.Ver.%</v>
      </c>
      <c r="D27" s="60" t="str">
        <f>VLOOKUP($AB$2,$AC$2:$AJ$37,8,FALSE)</f>
        <v>2020 FK</v>
      </c>
      <c r="E27" s="61" t="str">
        <f>VLOOKUP($AB$2,$AC$2:$AJ$37,6,FALSE)</f>
        <v>Piy.Deg.mn$</v>
      </c>
      <c r="F27" s="59" t="str">
        <f>VLOOKUP($AB$2,$AC$2:$AJ$37,7,FALSE)</f>
        <v>Tem.Ver.%</v>
      </c>
      <c r="G27" s="60" t="str">
        <f>VLOOKUP($AB$2,$AC$2:$AJ$37,8,FALSE)</f>
        <v>2020 FK</v>
      </c>
      <c r="H27" s="61" t="str">
        <f>VLOOKUP($AB$2,$AC$2:$AJ$37,6,FALSE)</f>
        <v>Piy.Deg.mn$</v>
      </c>
      <c r="I27" s="59" t="str">
        <f>VLOOKUP($AB$2,$AC$2:$AJ$37,7,FALSE)</f>
        <v>Tem.Ver.%</v>
      </c>
      <c r="J27" s="60" t="str">
        <f>VLOOKUP($AB$2,$AC$2:$AJ$37,8,FALSE)</f>
        <v>2020 FK</v>
      </c>
      <c r="K27" s="61" t="str">
        <f>VLOOKUP($AB$2,$AC$2:$AJ$37,6,FALSE)</f>
        <v>Piy.Deg.mn$</v>
      </c>
      <c r="L27" s="59" t="str">
        <f>VLOOKUP($AB$2,$AC$2:$AJ$37,7,FALSE)</f>
        <v>Tem.Ver.%</v>
      </c>
      <c r="M27" s="60" t="str">
        <f>VLOOKUP($AB$2,$AC$2:$AJ$37,8,FALSE)</f>
        <v>2020 FK</v>
      </c>
      <c r="N27" s="61" t="str">
        <f>VLOOKUP($AB$2,$AC$2:$AJ$37,6,FALSE)</f>
        <v>Piy.Deg.mn$</v>
      </c>
      <c r="O27" s="59" t="str">
        <f>VLOOKUP($AB$2,$AC$2:$AJ$37,7,FALSE)</f>
        <v>Tem.Ver.%</v>
      </c>
      <c r="P27" s="60" t="str">
        <f>VLOOKUP($AB$2,$AC$2:$AJ$37,8,FALSE)</f>
        <v>2020 FK</v>
      </c>
      <c r="Q27" s="61" t="str">
        <f>VLOOKUP($AB$2,$AC$2:$AJ$37,6,FALSE)</f>
        <v>Piy.Deg.mn$</v>
      </c>
      <c r="R27" s="59" t="str">
        <f>VLOOKUP($AB$2,$AC$2:$AJ$37,7,FALSE)</f>
        <v>Tem.Ver.%</v>
      </c>
      <c r="S27" s="62" t="str">
        <f>VLOOKUP($AB$2,$AC$2:$AJ$37,8,FALSE)</f>
        <v>2020 FK</v>
      </c>
      <c r="T27" s="46"/>
      <c r="U27" s="46"/>
      <c r="Z27" s="80">
        <v>5</v>
      </c>
      <c r="AA27" s="80">
        <v>2</v>
      </c>
      <c r="AC27" s="42">
        <f>AC26+1</f>
        <v>51</v>
      </c>
      <c r="AD27" s="42" t="s">
        <v>825</v>
      </c>
      <c r="AE27" s="50" t="s">
        <v>16</v>
      </c>
      <c r="AF27" s="50" t="s">
        <v>827</v>
      </c>
      <c r="AG27" s="50" t="s">
        <v>828</v>
      </c>
      <c r="AH27" s="50" t="s">
        <v>8</v>
      </c>
      <c r="AI27" s="50" t="s">
        <v>9</v>
      </c>
      <c r="AJ27" s="50" t="s">
        <v>829</v>
      </c>
      <c r="AK27" s="42">
        <v>2</v>
      </c>
      <c r="AL27" s="42">
        <v>3</v>
      </c>
      <c r="AM27" s="42">
        <v>5</v>
      </c>
      <c r="AN27" s="50" t="s">
        <v>857</v>
      </c>
    </row>
    <row r="28" spans="2:51" ht="14.1" customHeight="1" x14ac:dyDescent="0.25">
      <c r="B28" s="72" t="str">
        <f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73" t="str">
        <f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6" t="str">
        <f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74" t="str">
        <f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73" t="str">
        <f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6" t="str">
        <f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74" t="str">
        <f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73" t="str">
        <f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6" t="str">
        <f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74" t="str">
        <f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73" t="str">
        <f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6" t="str">
        <f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74" t="str">
        <f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73" t="str">
        <f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6" t="str">
        <f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74" t="str">
        <f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73" t="str">
        <f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8" t="str">
        <f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6"/>
      <c r="U28" s="46"/>
      <c r="Z28" s="80">
        <v>5</v>
      </c>
      <c r="AA28" s="80">
        <v>3</v>
      </c>
      <c r="AC28" s="42">
        <f t="shared" ref="AC28:AC31" si="4">AC27+1</f>
        <v>52</v>
      </c>
      <c r="AD28" s="42" t="s">
        <v>825</v>
      </c>
      <c r="AE28" s="50" t="s">
        <v>17</v>
      </c>
      <c r="AF28" s="50" t="s">
        <v>881</v>
      </c>
      <c r="AG28" s="50" t="s">
        <v>1237</v>
      </c>
      <c r="AH28" s="50" t="s">
        <v>880</v>
      </c>
      <c r="AI28" s="50" t="s">
        <v>880</v>
      </c>
      <c r="AJ28" s="50" t="s">
        <v>147</v>
      </c>
      <c r="AK28" s="42">
        <v>9</v>
      </c>
      <c r="AL28" s="42">
        <v>10</v>
      </c>
      <c r="AM28" s="42">
        <v>45</v>
      </c>
      <c r="AN28" s="50" t="s">
        <v>849</v>
      </c>
    </row>
    <row r="29" spans="2:51" ht="14.1" customHeight="1" x14ac:dyDescent="0.25">
      <c r="B29" s="58" t="str">
        <f>IF(ISERROR((VLOOKUP(31,$AC$45:$AD$80,2,FALSE)))=TRUE," ",((VLOOKUP(31,$AC$45:$AD$80,2,FALSE))))</f>
        <v/>
      </c>
      <c r="C29" s="77" t="e">
        <f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77"/>
      <c r="E29" s="61" t="str">
        <f>IF(ISERROR((VLOOKUP(32,$AC$45:$AD$80,2,FALSE)))=TRUE," ",((VLOOKUP(32,$AC$45:$AD$80,2,FALSE))))</f>
        <v/>
      </c>
      <c r="F29" s="77" t="e">
        <f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77"/>
      <c r="H29" s="61" t="str">
        <f>IF(ISERROR((VLOOKUP(33,$AC$45:$AD$80,2,FALSE)))=TRUE," ",((VLOOKUP(33,$AC$45:$AD$80,2,FALSE))))</f>
        <v/>
      </c>
      <c r="I29" s="77" t="e">
        <f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77"/>
      <c r="K29" s="61" t="str">
        <f>IF(ISERROR((VLOOKUP(34,$AC$45:$AD$80,2,FALSE)))=TRUE," ",((VLOOKUP(34,$AC$45:$AD$80,2,FALSE))))</f>
        <v/>
      </c>
      <c r="L29" s="77" t="e">
        <f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77"/>
      <c r="N29" s="61" t="str">
        <f>IF(ISERROR((VLOOKUP(35,$AC$45:$AD$80,2,FALSE)))=TRUE," ",((VLOOKUP(35,$AC$45:$AD$80,2,FALSE))))</f>
        <v/>
      </c>
      <c r="O29" s="77" t="e">
        <f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77"/>
      <c r="Q29" s="61" t="str">
        <f>IF(ISERROR((VLOOKUP(36,$AC$45:$AD$80,2,FALSE)))=TRUE," ",((VLOOKUP(36,$AC$45:$AD$80,2,FALSE))))</f>
        <v/>
      </c>
      <c r="R29" s="77" t="e">
        <f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78"/>
      <c r="T29" s="46"/>
      <c r="U29" s="46"/>
      <c r="Z29" s="80">
        <v>5</v>
      </c>
      <c r="AA29" s="80">
        <v>4</v>
      </c>
      <c r="AC29" s="42">
        <f t="shared" si="4"/>
        <v>53</v>
      </c>
      <c r="AD29" s="42" t="s">
        <v>825</v>
      </c>
      <c r="AE29" s="50" t="s">
        <v>18</v>
      </c>
      <c r="AF29" s="50" t="s">
        <v>882</v>
      </c>
      <c r="AG29" s="50" t="s">
        <v>1238</v>
      </c>
      <c r="AH29" s="50" t="s">
        <v>880</v>
      </c>
      <c r="AI29" s="50" t="s">
        <v>880</v>
      </c>
      <c r="AJ29" s="50" t="s">
        <v>147</v>
      </c>
      <c r="AK29" s="42">
        <v>11</v>
      </c>
      <c r="AL29" s="42">
        <v>12</v>
      </c>
      <c r="AM29" s="42">
        <v>46</v>
      </c>
      <c r="AN29" s="50" t="s">
        <v>850</v>
      </c>
    </row>
    <row r="30" spans="2:51" ht="14.1" customHeight="1" x14ac:dyDescent="0.25">
      <c r="B30" s="58" t="s">
        <v>120</v>
      </c>
      <c r="C30" s="59" t="s">
        <v>144</v>
      </c>
      <c r="D30" s="60" t="s">
        <v>145</v>
      </c>
      <c r="E30" s="61" t="s">
        <v>120</v>
      </c>
      <c r="F30" s="59" t="s">
        <v>144</v>
      </c>
      <c r="G30" s="60" t="s">
        <v>145</v>
      </c>
      <c r="H30" s="61" t="s">
        <v>120</v>
      </c>
      <c r="I30" s="59" t="s">
        <v>144</v>
      </c>
      <c r="J30" s="60" t="s">
        <v>145</v>
      </c>
      <c r="K30" s="61" t="s">
        <v>120</v>
      </c>
      <c r="L30" s="59" t="s">
        <v>144</v>
      </c>
      <c r="M30" s="60" t="s">
        <v>145</v>
      </c>
      <c r="N30" s="61" t="s">
        <v>120</v>
      </c>
      <c r="O30" s="59" t="s">
        <v>144</v>
      </c>
      <c r="P30" s="60" t="s">
        <v>145</v>
      </c>
      <c r="Q30" s="61" t="s">
        <v>120</v>
      </c>
      <c r="R30" s="59" t="s">
        <v>144</v>
      </c>
      <c r="S30" s="62" t="s">
        <v>145</v>
      </c>
      <c r="T30" s="46"/>
      <c r="U30" s="46"/>
      <c r="Z30" s="80">
        <v>5</v>
      </c>
      <c r="AA30" s="80">
        <v>5</v>
      </c>
      <c r="AC30" s="42">
        <f t="shared" si="4"/>
        <v>54</v>
      </c>
      <c r="AD30" s="42" t="s">
        <v>825</v>
      </c>
      <c r="AE30" s="50" t="s">
        <v>19</v>
      </c>
      <c r="AF30" s="50" t="s">
        <v>1232</v>
      </c>
      <c r="AG30" s="50" t="s">
        <v>1233</v>
      </c>
      <c r="AH30" s="50" t="s">
        <v>862</v>
      </c>
      <c r="AI30" s="50" t="s">
        <v>864</v>
      </c>
      <c r="AJ30" s="50" t="s">
        <v>1239</v>
      </c>
      <c r="AK30" s="42">
        <v>8</v>
      </c>
      <c r="AL30" s="42">
        <v>15</v>
      </c>
      <c r="AM30" s="42">
        <v>9</v>
      </c>
      <c r="AN30" s="50" t="s">
        <v>851</v>
      </c>
    </row>
    <row r="31" spans="2:51" ht="14.1" customHeight="1" x14ac:dyDescent="0.25">
      <c r="B31" s="64" t="str">
        <f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65" t="e">
        <f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6" t="str">
        <f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7" t="str">
        <f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65" t="e">
        <f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6" t="str">
        <f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7" t="str">
        <f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65" t="e">
        <f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6" t="str">
        <f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7" t="str">
        <f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65" t="e">
        <f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6" t="str">
        <f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7" t="str">
        <f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65" t="e">
        <f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6" t="str">
        <f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7" t="str">
        <f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65" t="e">
        <f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8" t="str">
        <f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6"/>
      <c r="U31" s="46"/>
      <c r="Z31" s="81">
        <v>5</v>
      </c>
      <c r="AA31" s="81">
        <v>6</v>
      </c>
      <c r="AB31" s="69"/>
      <c r="AC31" s="69">
        <f t="shared" si="4"/>
        <v>55</v>
      </c>
      <c r="AD31" s="69" t="s">
        <v>825</v>
      </c>
      <c r="AE31" s="70" t="s">
        <v>131</v>
      </c>
      <c r="AF31" s="70" t="s">
        <v>169</v>
      </c>
      <c r="AG31" s="70" t="s">
        <v>168</v>
      </c>
      <c r="AH31" s="70" t="s">
        <v>148</v>
      </c>
      <c r="AI31" s="70" t="s">
        <v>150</v>
      </c>
      <c r="AJ31" s="70" t="s">
        <v>1239</v>
      </c>
      <c r="AK31" s="69">
        <v>13</v>
      </c>
      <c r="AL31" s="69">
        <v>14</v>
      </c>
      <c r="AM31" s="69">
        <v>9</v>
      </c>
      <c r="AN31" s="70" t="s">
        <v>852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</row>
    <row r="32" spans="2:51" ht="14.1" customHeight="1" x14ac:dyDescent="0.25">
      <c r="B32" s="58" t="str">
        <f>VLOOKUP($AB$2,$AC$2:$AJ$37,6,FALSE)</f>
        <v>Piy.Deg.mn$</v>
      </c>
      <c r="C32" s="59" t="str">
        <f>VLOOKUP($AB$2,$AC$2:$AJ$37,7,FALSE)</f>
        <v>Tem.Ver.%</v>
      </c>
      <c r="D32" s="60" t="str">
        <f>VLOOKUP($AB$2,$AC$2:$AJ$37,8,FALSE)</f>
        <v>2020 FK</v>
      </c>
      <c r="E32" s="61" t="str">
        <f>VLOOKUP($AB$2,$AC$2:$AJ$37,6,FALSE)</f>
        <v>Piy.Deg.mn$</v>
      </c>
      <c r="F32" s="59" t="str">
        <f>VLOOKUP($AB$2,$AC$2:$AJ$37,7,FALSE)</f>
        <v>Tem.Ver.%</v>
      </c>
      <c r="G32" s="60" t="str">
        <f>VLOOKUP($AB$2,$AC$2:$AJ$37,8,FALSE)</f>
        <v>2020 FK</v>
      </c>
      <c r="H32" s="61" t="str">
        <f>VLOOKUP($AB$2,$AC$2:$AJ$37,6,FALSE)</f>
        <v>Piy.Deg.mn$</v>
      </c>
      <c r="I32" s="59" t="str">
        <f>VLOOKUP($AB$2,$AC$2:$AJ$37,7,FALSE)</f>
        <v>Tem.Ver.%</v>
      </c>
      <c r="J32" s="60" t="str">
        <f>VLOOKUP($AB$2,$AC$2:$AJ$37,8,FALSE)</f>
        <v>2020 FK</v>
      </c>
      <c r="K32" s="61" t="str">
        <f>VLOOKUP($AB$2,$AC$2:$AJ$37,6,FALSE)</f>
        <v>Piy.Deg.mn$</v>
      </c>
      <c r="L32" s="59" t="str">
        <f>VLOOKUP($AB$2,$AC$2:$AJ$37,7,FALSE)</f>
        <v>Tem.Ver.%</v>
      </c>
      <c r="M32" s="60" t="str">
        <f>VLOOKUP($AB$2,$AC$2:$AJ$37,8,FALSE)</f>
        <v>2020 FK</v>
      </c>
      <c r="N32" s="61" t="str">
        <f>VLOOKUP($AB$2,$AC$2:$AJ$37,6,FALSE)</f>
        <v>Piy.Deg.mn$</v>
      </c>
      <c r="O32" s="59" t="str">
        <f>VLOOKUP($AB$2,$AC$2:$AJ$37,7,FALSE)</f>
        <v>Tem.Ver.%</v>
      </c>
      <c r="P32" s="60" t="str">
        <f>VLOOKUP($AB$2,$AC$2:$AJ$37,8,FALSE)</f>
        <v>2020 FK</v>
      </c>
      <c r="Q32" s="61" t="str">
        <f>VLOOKUP($AB$2,$AC$2:$AJ$37,6,FALSE)</f>
        <v>Piy.Deg.mn$</v>
      </c>
      <c r="R32" s="59" t="str">
        <f>VLOOKUP($AB$2,$AC$2:$AJ$37,7,FALSE)</f>
        <v>Tem.Ver.%</v>
      </c>
      <c r="S32" s="62" t="str">
        <f>VLOOKUP($AB$2,$AC$2:$AJ$37,8,FALSE)</f>
        <v>2020 FK</v>
      </c>
      <c r="Z32" s="80">
        <v>6</v>
      </c>
      <c r="AA32" s="80">
        <v>1</v>
      </c>
      <c r="AC32" s="42">
        <v>60</v>
      </c>
      <c r="AD32" s="42" t="s">
        <v>948</v>
      </c>
      <c r="AE32" s="50" t="s">
        <v>15</v>
      </c>
      <c r="AF32" s="50" t="s">
        <v>170</v>
      </c>
      <c r="AG32" s="50" t="s">
        <v>167</v>
      </c>
      <c r="AH32" s="50" t="s">
        <v>861</v>
      </c>
      <c r="AI32" s="50" t="s">
        <v>865</v>
      </c>
      <c r="AJ32" s="50" t="s">
        <v>1239</v>
      </c>
      <c r="AK32" s="42">
        <v>44</v>
      </c>
      <c r="AL32" s="42">
        <v>8</v>
      </c>
      <c r="AM32" s="42">
        <v>9</v>
      </c>
      <c r="AN32" s="50" t="s">
        <v>853</v>
      </c>
    </row>
    <row r="33" spans="1:67" ht="14.1" customHeight="1" x14ac:dyDescent="0.25">
      <c r="B33" s="82" t="str">
        <f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83" t="str">
        <f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59" t="str">
        <f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84" t="str">
        <f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83" t="str">
        <f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59" t="str">
        <f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84" t="str">
        <f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83" t="str">
        <f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59" t="str">
        <f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84" t="str">
        <f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83" t="str">
        <f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59" t="str">
        <f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84" t="str">
        <f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83" t="str">
        <f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59" t="str">
        <f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84" t="str">
        <f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83" t="str">
        <f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60" t="str">
        <f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Z33" s="80">
        <v>6</v>
      </c>
      <c r="AA33" s="80">
        <v>2</v>
      </c>
      <c r="AC33" s="42">
        <f>AC32+1</f>
        <v>61</v>
      </c>
      <c r="AD33" s="42" t="s">
        <v>948</v>
      </c>
      <c r="AE33" s="50" t="s">
        <v>16</v>
      </c>
      <c r="AF33" s="50" t="s">
        <v>827</v>
      </c>
      <c r="AG33" s="50" t="s">
        <v>828</v>
      </c>
      <c r="AH33" s="50" t="s">
        <v>8</v>
      </c>
      <c r="AI33" s="50" t="s">
        <v>9</v>
      </c>
      <c r="AJ33" s="50" t="s">
        <v>829</v>
      </c>
      <c r="AK33" s="42">
        <v>2</v>
      </c>
      <c r="AL33" s="42">
        <v>3</v>
      </c>
      <c r="AM33" s="42">
        <v>5</v>
      </c>
      <c r="AN33" s="50" t="s">
        <v>857</v>
      </c>
    </row>
    <row r="34" spans="1:67" ht="14.1" customHeight="1" x14ac:dyDescent="0.25">
      <c r="B34" s="162" t="str">
        <f>IF(K2="Türkiye","Türkiye için internet sitemizdeki `Gelişmiş Hisse Arama` sayfasında daha detaylı arama yapabilir, şablonlarınızı kayıt edebilirsiniz.","")</f>
        <v>Türkiye için internet sitemizdeki `Gelişmiş Hisse Arama` sayfasında daha detaylı arama yapabilir, şablonlarınızı kayıt edebilirsiniz.</v>
      </c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Z34" s="80">
        <v>6</v>
      </c>
      <c r="AA34" s="80">
        <v>3</v>
      </c>
      <c r="AC34" s="42">
        <f t="shared" ref="AC34:AC37" si="5">AC33+1</f>
        <v>62</v>
      </c>
      <c r="AD34" s="42" t="s">
        <v>948</v>
      </c>
      <c r="AE34" s="50" t="s">
        <v>17</v>
      </c>
      <c r="AF34" s="50" t="s">
        <v>881</v>
      </c>
      <c r="AG34" s="50" t="s">
        <v>1237</v>
      </c>
      <c r="AH34" s="50" t="s">
        <v>880</v>
      </c>
      <c r="AI34" s="50" t="s">
        <v>880</v>
      </c>
      <c r="AJ34" s="50" t="s">
        <v>147</v>
      </c>
      <c r="AK34" s="42">
        <v>9</v>
      </c>
      <c r="AL34" s="42">
        <v>10</v>
      </c>
      <c r="AM34" s="42">
        <v>45</v>
      </c>
      <c r="AN34" s="50" t="s">
        <v>849</v>
      </c>
    </row>
    <row r="35" spans="1:67" ht="14.1" customHeight="1" x14ac:dyDescent="0.25">
      <c r="B35" s="85" t="s">
        <v>848</v>
      </c>
      <c r="C35" s="86"/>
      <c r="D35" s="86"/>
      <c r="E35" s="86"/>
      <c r="F35" s="86"/>
      <c r="G35" s="86"/>
      <c r="H35" s="86"/>
      <c r="I35" s="86"/>
      <c r="J35" s="86"/>
      <c r="K35" s="86"/>
      <c r="L35" s="165"/>
      <c r="M35" s="164"/>
      <c r="N35" s="163"/>
      <c r="O35" s="164" t="s">
        <v>873</v>
      </c>
      <c r="P35" s="163"/>
      <c r="Q35" s="163"/>
      <c r="R35" s="163"/>
      <c r="S35" s="166" t="s">
        <v>1189</v>
      </c>
      <c r="Z35" s="80">
        <v>6</v>
      </c>
      <c r="AA35" s="80">
        <v>4</v>
      </c>
      <c r="AC35" s="42">
        <f t="shared" si="5"/>
        <v>63</v>
      </c>
      <c r="AD35" s="42" t="s">
        <v>948</v>
      </c>
      <c r="AE35" s="50" t="s">
        <v>18</v>
      </c>
      <c r="AF35" s="50" t="s">
        <v>882</v>
      </c>
      <c r="AG35" s="50" t="s">
        <v>1238</v>
      </c>
      <c r="AH35" s="50" t="s">
        <v>880</v>
      </c>
      <c r="AI35" s="50" t="s">
        <v>880</v>
      </c>
      <c r="AJ35" s="50" t="s">
        <v>147</v>
      </c>
      <c r="AK35" s="42">
        <v>11</v>
      </c>
      <c r="AL35" s="42">
        <v>12</v>
      </c>
      <c r="AM35" s="42">
        <v>46</v>
      </c>
      <c r="AN35" s="50" t="s">
        <v>850</v>
      </c>
    </row>
    <row r="36" spans="1:67" ht="14.1" customHeight="1" x14ac:dyDescent="0.25">
      <c r="B36" s="184" t="s">
        <v>842</v>
      </c>
      <c r="C36" s="183"/>
      <c r="D36" s="183"/>
      <c r="E36" s="183"/>
      <c r="F36" s="183"/>
      <c r="G36" s="183"/>
      <c r="H36" s="184" t="s">
        <v>858</v>
      </c>
      <c r="I36" s="183"/>
      <c r="J36" s="183"/>
      <c r="K36" s="183"/>
      <c r="L36" s="183"/>
      <c r="M36" s="183"/>
      <c r="N36" s="183"/>
      <c r="O36" s="185"/>
      <c r="P36" s="184" t="s">
        <v>845</v>
      </c>
      <c r="Q36" s="183"/>
      <c r="R36" s="183"/>
      <c r="S36" s="185"/>
      <c r="Z36" s="80">
        <v>6</v>
      </c>
      <c r="AA36" s="80">
        <v>5</v>
      </c>
      <c r="AC36" s="42">
        <f t="shared" si="5"/>
        <v>64</v>
      </c>
      <c r="AD36" s="42" t="s">
        <v>948</v>
      </c>
      <c r="AE36" s="50" t="s">
        <v>19</v>
      </c>
      <c r="AF36" s="50" t="s">
        <v>1232</v>
      </c>
      <c r="AG36" s="50" t="s">
        <v>1233</v>
      </c>
      <c r="AH36" s="50" t="s">
        <v>862</v>
      </c>
      <c r="AI36" s="50" t="s">
        <v>864</v>
      </c>
      <c r="AJ36" s="50" t="s">
        <v>1239</v>
      </c>
      <c r="AK36" s="42">
        <v>8</v>
      </c>
      <c r="AL36" s="42">
        <v>15</v>
      </c>
      <c r="AM36" s="42">
        <v>9</v>
      </c>
      <c r="AN36" s="50" t="s">
        <v>851</v>
      </c>
    </row>
    <row r="37" spans="1:67" ht="14.1" customHeight="1" thickBot="1" x14ac:dyDescent="0.3">
      <c r="B37" s="184" t="s">
        <v>843</v>
      </c>
      <c r="C37" s="183"/>
      <c r="D37" s="183"/>
      <c r="E37" s="183" t="s">
        <v>844</v>
      </c>
      <c r="F37" s="183"/>
      <c r="G37" s="183"/>
      <c r="H37" s="184" t="s">
        <v>871</v>
      </c>
      <c r="I37" s="183"/>
      <c r="J37" s="183"/>
      <c r="K37" s="183"/>
      <c r="L37" s="183" t="s">
        <v>872</v>
      </c>
      <c r="M37" s="183"/>
      <c r="N37" s="183"/>
      <c r="O37" s="185"/>
      <c r="P37" s="87" t="s">
        <v>860</v>
      </c>
      <c r="Q37" s="88"/>
      <c r="R37" s="88" t="s">
        <v>846</v>
      </c>
      <c r="S37" s="89"/>
      <c r="V37" s="46"/>
      <c r="W37" s="46"/>
      <c r="X37" s="46"/>
      <c r="Y37" s="46"/>
      <c r="Z37" s="90">
        <v>6</v>
      </c>
      <c r="AA37" s="90">
        <v>6</v>
      </c>
      <c r="AB37" s="44"/>
      <c r="AC37" s="44">
        <f t="shared" si="5"/>
        <v>65</v>
      </c>
      <c r="AD37" s="44" t="s">
        <v>948</v>
      </c>
      <c r="AE37" s="91" t="s">
        <v>131</v>
      </c>
      <c r="AF37" s="91" t="s">
        <v>169</v>
      </c>
      <c r="AG37" s="91" t="s">
        <v>168</v>
      </c>
      <c r="AH37" s="91" t="s">
        <v>148</v>
      </c>
      <c r="AI37" s="91" t="s">
        <v>150</v>
      </c>
      <c r="AJ37" s="91" t="s">
        <v>1239</v>
      </c>
      <c r="AK37" s="44">
        <v>13</v>
      </c>
      <c r="AL37" s="44">
        <v>14</v>
      </c>
      <c r="AM37" s="44">
        <v>9</v>
      </c>
      <c r="AN37" s="91" t="s">
        <v>852</v>
      </c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</row>
    <row r="38" spans="1:67" ht="14.1" customHeight="1" x14ac:dyDescent="0.2">
      <c r="B38" s="184">
        <v>15</v>
      </c>
      <c r="C38" s="183"/>
      <c r="D38" s="183"/>
      <c r="E38" s="183">
        <v>-15</v>
      </c>
      <c r="F38" s="183"/>
      <c r="G38" s="185"/>
      <c r="H38" s="184">
        <v>-30</v>
      </c>
      <c r="I38" s="183"/>
      <c r="J38" s="183"/>
      <c r="K38" s="86"/>
      <c r="L38" s="86"/>
      <c r="M38" s="183">
        <v>300</v>
      </c>
      <c r="N38" s="183"/>
      <c r="O38" s="92"/>
      <c r="P38" s="93">
        <v>2</v>
      </c>
      <c r="Q38" s="93">
        <v>50</v>
      </c>
      <c r="R38" s="184">
        <v>0</v>
      </c>
      <c r="S38" s="185"/>
      <c r="V38" s="46"/>
      <c r="W38" s="46"/>
      <c r="X38" s="46"/>
      <c r="Y38" s="46"/>
    </row>
    <row r="39" spans="1:67" ht="14.1" customHeight="1" x14ac:dyDescent="0.2">
      <c r="B39" s="184" t="s">
        <v>859</v>
      </c>
      <c r="C39" s="183"/>
      <c r="D39" s="183"/>
      <c r="E39" s="183"/>
      <c r="F39" s="183"/>
      <c r="G39" s="183"/>
      <c r="H39" s="188" t="s">
        <v>854</v>
      </c>
      <c r="I39" s="189"/>
      <c r="J39" s="189"/>
      <c r="K39" s="189"/>
      <c r="L39" s="189"/>
      <c r="M39" s="189"/>
      <c r="N39" s="189"/>
      <c r="O39" s="190"/>
      <c r="P39" s="184" t="s">
        <v>847</v>
      </c>
      <c r="Q39" s="183"/>
      <c r="R39" s="183"/>
      <c r="S39" s="185"/>
      <c r="V39" s="46"/>
      <c r="W39" s="46"/>
      <c r="X39" s="46"/>
      <c r="Y39" s="46"/>
      <c r="AD39" s="76" t="s">
        <v>157</v>
      </c>
      <c r="AE39" s="94">
        <f>MAX(AE$45:AE$80)</f>
        <v>10.971428571428572</v>
      </c>
      <c r="AF39" s="94">
        <f t="shared" ref="AF39:BO39" si="6">MAX(AF$45:AF$80)</f>
        <v>0.32904604700217299</v>
      </c>
      <c r="AG39" s="94">
        <f t="shared" si="6"/>
        <v>100</v>
      </c>
      <c r="AH39" s="94">
        <f t="shared" si="6"/>
        <v>63.448145849670304</v>
      </c>
      <c r="AI39" s="94">
        <f t="shared" si="6"/>
        <v>84.165260139124868</v>
      </c>
      <c r="AJ39" s="94">
        <f t="shared" si="6"/>
        <v>10.971428571428572</v>
      </c>
      <c r="AK39" s="94">
        <f t="shared" si="6"/>
        <v>144.39675727229374</v>
      </c>
      <c r="AL39" s="94">
        <f t="shared" ca="1" si="6"/>
        <v>0</v>
      </c>
      <c r="AM39" s="94">
        <f t="shared" ca="1" si="6"/>
        <v>0</v>
      </c>
      <c r="AN39" s="94">
        <f t="shared" ca="1" si="6"/>
        <v>0</v>
      </c>
      <c r="AO39" s="94">
        <f t="shared" ca="1" si="6"/>
        <v>0</v>
      </c>
      <c r="AP39" s="94">
        <f t="shared" ca="1" si="6"/>
        <v>0</v>
      </c>
      <c r="AQ39" s="94">
        <f t="shared" ca="1" si="6"/>
        <v>0</v>
      </c>
      <c r="AR39" s="94">
        <f t="shared" ca="1" si="6"/>
        <v>0</v>
      </c>
      <c r="AS39" s="94">
        <f t="shared" ca="1" si="6"/>
        <v>0</v>
      </c>
      <c r="AT39" s="94">
        <f t="shared" ca="1" si="6"/>
        <v>0</v>
      </c>
      <c r="AU39" s="94">
        <f t="shared" ca="1" si="6"/>
        <v>0</v>
      </c>
      <c r="AV39" s="94">
        <f t="shared" ca="1" si="6"/>
        <v>0</v>
      </c>
      <c r="AW39" s="94">
        <f t="shared" ca="1" si="6"/>
        <v>0</v>
      </c>
      <c r="AX39" s="94">
        <f t="shared" ca="1" si="6"/>
        <v>0</v>
      </c>
      <c r="AY39" s="94">
        <f t="shared" ca="1" si="6"/>
        <v>0</v>
      </c>
      <c r="AZ39" s="94">
        <f t="shared" ca="1" si="6"/>
        <v>0</v>
      </c>
      <c r="BA39" s="94">
        <f t="shared" ca="1" si="6"/>
        <v>0</v>
      </c>
      <c r="BB39" s="94">
        <f t="shared" ca="1" si="6"/>
        <v>0</v>
      </c>
      <c r="BC39" s="94">
        <f t="shared" ca="1" si="6"/>
        <v>0</v>
      </c>
      <c r="BD39" s="94">
        <f t="shared" ca="1" si="6"/>
        <v>0</v>
      </c>
      <c r="BE39" s="94">
        <f t="shared" ca="1" si="6"/>
        <v>0</v>
      </c>
      <c r="BF39" s="94">
        <f t="shared" ca="1" si="6"/>
        <v>0</v>
      </c>
      <c r="BG39" s="94">
        <f t="shared" ca="1" si="6"/>
        <v>0</v>
      </c>
      <c r="BH39" s="94">
        <f t="shared" ca="1" si="6"/>
        <v>0</v>
      </c>
      <c r="BI39" s="94">
        <f t="shared" ca="1" si="6"/>
        <v>0</v>
      </c>
      <c r="BJ39" s="94">
        <f t="shared" ca="1" si="6"/>
        <v>0</v>
      </c>
      <c r="BK39" s="94">
        <f t="shared" ca="1" si="6"/>
        <v>0</v>
      </c>
      <c r="BL39" s="94">
        <f t="shared" ca="1" si="6"/>
        <v>0</v>
      </c>
      <c r="BM39" s="94">
        <f t="shared" ca="1" si="6"/>
        <v>0</v>
      </c>
      <c r="BN39" s="94">
        <f t="shared" ca="1" si="6"/>
        <v>0</v>
      </c>
      <c r="BO39" s="94">
        <f t="shared" ca="1" si="6"/>
        <v>0</v>
      </c>
    </row>
    <row r="40" spans="1:67" ht="14.1" customHeight="1" x14ac:dyDescent="0.2">
      <c r="B40" s="184" t="s">
        <v>871</v>
      </c>
      <c r="C40" s="183"/>
      <c r="D40" s="183"/>
      <c r="E40" s="183" t="s">
        <v>872</v>
      </c>
      <c r="F40" s="183"/>
      <c r="G40" s="183"/>
      <c r="H40" s="184" t="s">
        <v>855</v>
      </c>
      <c r="I40" s="183"/>
      <c r="J40" s="183"/>
      <c r="K40" s="183"/>
      <c r="L40" s="183" t="s">
        <v>856</v>
      </c>
      <c r="M40" s="183"/>
      <c r="N40" s="183"/>
      <c r="O40" s="185"/>
      <c r="P40" s="87" t="s">
        <v>860</v>
      </c>
      <c r="Q40" s="88"/>
      <c r="R40" s="88" t="s">
        <v>846</v>
      </c>
      <c r="S40" s="89"/>
      <c r="V40" s="46"/>
      <c r="W40" s="46"/>
      <c r="X40" s="46"/>
      <c r="Y40" s="46"/>
      <c r="AD40" s="46" t="s">
        <v>158</v>
      </c>
      <c r="AE40" s="95">
        <f>MIN(AE$45:AE$80)</f>
        <v>3.0092592592592591</v>
      </c>
      <c r="AF40" s="95">
        <f t="shared" ref="AF40:BO40" si="7">MIN(AF$45:AF$80)</f>
        <v>-0.27252748510339753</v>
      </c>
      <c r="AG40" s="95">
        <f t="shared" si="7"/>
        <v>18.181818181818183</v>
      </c>
      <c r="AH40" s="95">
        <f t="shared" si="7"/>
        <v>-233.89383025907807</v>
      </c>
      <c r="AI40" s="95">
        <f t="shared" si="7"/>
        <v>-100.34393257662693</v>
      </c>
      <c r="AJ40" s="95">
        <f t="shared" si="7"/>
        <v>3.0092592592592591</v>
      </c>
      <c r="AK40" s="95">
        <f t="shared" si="7"/>
        <v>-58.333333333333329</v>
      </c>
      <c r="AL40" s="95">
        <f t="shared" ca="1" si="7"/>
        <v>0</v>
      </c>
      <c r="AM40" s="95">
        <f t="shared" ca="1" si="7"/>
        <v>0</v>
      </c>
      <c r="AN40" s="95">
        <f t="shared" ca="1" si="7"/>
        <v>0</v>
      </c>
      <c r="AO40" s="95">
        <f t="shared" ca="1" si="7"/>
        <v>0</v>
      </c>
      <c r="AP40" s="95">
        <f t="shared" ca="1" si="7"/>
        <v>0</v>
      </c>
      <c r="AQ40" s="95">
        <f t="shared" ca="1" si="7"/>
        <v>0</v>
      </c>
      <c r="AR40" s="95">
        <f t="shared" ca="1" si="7"/>
        <v>0</v>
      </c>
      <c r="AS40" s="95">
        <f t="shared" ca="1" si="7"/>
        <v>0</v>
      </c>
      <c r="AT40" s="95">
        <f t="shared" ca="1" si="7"/>
        <v>0</v>
      </c>
      <c r="AU40" s="95">
        <f t="shared" ca="1" si="7"/>
        <v>0</v>
      </c>
      <c r="AV40" s="95">
        <f t="shared" ca="1" si="7"/>
        <v>0</v>
      </c>
      <c r="AW40" s="95">
        <f t="shared" ca="1" si="7"/>
        <v>0</v>
      </c>
      <c r="AX40" s="95">
        <f t="shared" ca="1" si="7"/>
        <v>0</v>
      </c>
      <c r="AY40" s="95">
        <f t="shared" ca="1" si="7"/>
        <v>0</v>
      </c>
      <c r="AZ40" s="95">
        <f t="shared" ca="1" si="7"/>
        <v>0</v>
      </c>
      <c r="BA40" s="95">
        <f t="shared" ca="1" si="7"/>
        <v>0</v>
      </c>
      <c r="BB40" s="95">
        <f t="shared" ca="1" si="7"/>
        <v>0</v>
      </c>
      <c r="BC40" s="95">
        <f t="shared" ca="1" si="7"/>
        <v>0</v>
      </c>
      <c r="BD40" s="95">
        <f t="shared" ca="1" si="7"/>
        <v>0</v>
      </c>
      <c r="BE40" s="95">
        <f t="shared" ca="1" si="7"/>
        <v>0</v>
      </c>
      <c r="BF40" s="95">
        <f t="shared" ca="1" si="7"/>
        <v>0</v>
      </c>
      <c r="BG40" s="95">
        <f t="shared" ca="1" si="7"/>
        <v>0</v>
      </c>
      <c r="BH40" s="95">
        <f t="shared" ca="1" si="7"/>
        <v>0</v>
      </c>
      <c r="BI40" s="95">
        <f t="shared" ca="1" si="7"/>
        <v>0</v>
      </c>
      <c r="BJ40" s="95">
        <f t="shared" ca="1" si="7"/>
        <v>0</v>
      </c>
      <c r="BK40" s="95">
        <f t="shared" ca="1" si="7"/>
        <v>0</v>
      </c>
      <c r="BL40" s="95">
        <f t="shared" ca="1" si="7"/>
        <v>0</v>
      </c>
      <c r="BM40" s="95">
        <f t="shared" ca="1" si="7"/>
        <v>0</v>
      </c>
      <c r="BN40" s="95">
        <f t="shared" ca="1" si="7"/>
        <v>0</v>
      </c>
      <c r="BO40" s="95">
        <f t="shared" ca="1" si="7"/>
        <v>0</v>
      </c>
    </row>
    <row r="41" spans="1:67" ht="14.1" customHeight="1" x14ac:dyDescent="0.2">
      <c r="B41" s="184">
        <v>-30</v>
      </c>
      <c r="C41" s="183"/>
      <c r="D41" s="183"/>
      <c r="E41" s="183">
        <v>200</v>
      </c>
      <c r="F41" s="183"/>
      <c r="G41" s="185"/>
      <c r="H41" s="184">
        <v>70</v>
      </c>
      <c r="I41" s="183"/>
      <c r="J41" s="183"/>
      <c r="K41" s="96"/>
      <c r="L41" s="96"/>
      <c r="M41" s="183">
        <v>70</v>
      </c>
      <c r="N41" s="183"/>
      <c r="O41" s="97"/>
      <c r="P41" s="93">
        <v>50</v>
      </c>
      <c r="Q41" s="93">
        <v>100</v>
      </c>
      <c r="R41" s="184">
        <v>-50</v>
      </c>
      <c r="S41" s="185"/>
      <c r="V41" s="46"/>
      <c r="W41" s="46"/>
      <c r="X41" s="46"/>
      <c r="Y41" s="46" t="s">
        <v>837</v>
      </c>
      <c r="Z41" s="98" t="str">
        <f>(IF((AND(AE40&lt;0,AE39&lt;0))=TRUE,"A",IF((AND(AE40&gt;=0,AE39&gt;=0))=TRUE,"B","C")))</f>
        <v>B</v>
      </c>
      <c r="AD41" s="46" t="s">
        <v>159</v>
      </c>
      <c r="AE41" s="95">
        <f>AE39-AE40</f>
        <v>7.962169312169312</v>
      </c>
      <c r="AF41" s="95">
        <f t="shared" ref="AF41:AW41" si="8">AF39-AF40</f>
        <v>0.60157353210557052</v>
      </c>
      <c r="AG41" s="95">
        <f t="shared" si="8"/>
        <v>81.818181818181813</v>
      </c>
      <c r="AH41" s="95">
        <f t="shared" si="8"/>
        <v>297.34197610874838</v>
      </c>
      <c r="AI41" s="95">
        <f t="shared" si="8"/>
        <v>184.50919271575179</v>
      </c>
      <c r="AJ41" s="95">
        <f t="shared" si="8"/>
        <v>7.962169312169312</v>
      </c>
      <c r="AK41" s="95">
        <f t="shared" si="8"/>
        <v>202.73009060562708</v>
      </c>
      <c r="AL41" s="95">
        <f t="shared" ca="1" si="8"/>
        <v>0</v>
      </c>
      <c r="AM41" s="95">
        <f t="shared" ca="1" si="8"/>
        <v>0</v>
      </c>
      <c r="AN41" s="95">
        <f t="shared" ca="1" si="8"/>
        <v>0</v>
      </c>
      <c r="AO41" s="95">
        <f t="shared" ca="1" si="8"/>
        <v>0</v>
      </c>
      <c r="AP41" s="95">
        <f t="shared" ca="1" si="8"/>
        <v>0</v>
      </c>
      <c r="AQ41" s="95">
        <f t="shared" ca="1" si="8"/>
        <v>0</v>
      </c>
      <c r="AR41" s="95">
        <f t="shared" ca="1" si="8"/>
        <v>0</v>
      </c>
      <c r="AS41" s="95">
        <f t="shared" ca="1" si="8"/>
        <v>0</v>
      </c>
      <c r="AT41" s="95">
        <f t="shared" ca="1" si="8"/>
        <v>0</v>
      </c>
      <c r="AU41" s="95">
        <f t="shared" ca="1" si="8"/>
        <v>0</v>
      </c>
      <c r="AV41" s="95">
        <f t="shared" ca="1" si="8"/>
        <v>0</v>
      </c>
      <c r="AW41" s="95">
        <f t="shared" ca="1" si="8"/>
        <v>0</v>
      </c>
      <c r="AX41" s="95">
        <f t="shared" ref="AX41:BO41" ca="1" si="9">AX39-AX40</f>
        <v>0</v>
      </c>
      <c r="AY41" s="95">
        <f t="shared" ca="1" si="9"/>
        <v>0</v>
      </c>
      <c r="AZ41" s="95">
        <f t="shared" ca="1" si="9"/>
        <v>0</v>
      </c>
      <c r="BA41" s="95">
        <f t="shared" ca="1" si="9"/>
        <v>0</v>
      </c>
      <c r="BB41" s="95">
        <f t="shared" ca="1" si="9"/>
        <v>0</v>
      </c>
      <c r="BC41" s="95">
        <f t="shared" ca="1" si="9"/>
        <v>0</v>
      </c>
      <c r="BD41" s="95">
        <f t="shared" ca="1" si="9"/>
        <v>0</v>
      </c>
      <c r="BE41" s="95">
        <f t="shared" ca="1" si="9"/>
        <v>0</v>
      </c>
      <c r="BF41" s="95">
        <f t="shared" ca="1" si="9"/>
        <v>0</v>
      </c>
      <c r="BG41" s="95">
        <f t="shared" ca="1" si="9"/>
        <v>0</v>
      </c>
      <c r="BH41" s="95">
        <f t="shared" ca="1" si="9"/>
        <v>0</v>
      </c>
      <c r="BI41" s="95">
        <f t="shared" ca="1" si="9"/>
        <v>0</v>
      </c>
      <c r="BJ41" s="95">
        <f t="shared" ca="1" si="9"/>
        <v>0</v>
      </c>
      <c r="BK41" s="95">
        <f t="shared" ca="1" si="9"/>
        <v>0</v>
      </c>
      <c r="BL41" s="95">
        <f t="shared" ca="1" si="9"/>
        <v>0</v>
      </c>
      <c r="BM41" s="95">
        <f t="shared" ca="1" si="9"/>
        <v>0</v>
      </c>
      <c r="BN41" s="95">
        <f t="shared" ca="1" si="9"/>
        <v>0</v>
      </c>
      <c r="BO41" s="95">
        <f t="shared" ca="1" si="9"/>
        <v>0</v>
      </c>
    </row>
    <row r="42" spans="1:67" ht="14.1" customHeight="1" x14ac:dyDescent="0.2">
      <c r="V42" s="46"/>
      <c r="W42" s="46"/>
      <c r="X42" s="46"/>
      <c r="Y42" s="46" t="s">
        <v>838</v>
      </c>
      <c r="Z42" s="98">
        <f>(IF($Z$41="A",(($AE$39-$AE$40)/17),IF($Z$41="B",(($AE$39-$AE$40)/17),$AE$43)))</f>
        <v>0.46836290071584186</v>
      </c>
      <c r="AD42" s="46" t="s">
        <v>160</v>
      </c>
      <c r="AE42" s="95">
        <v>35</v>
      </c>
      <c r="AF42" s="95">
        <v>36</v>
      </c>
      <c r="AG42" s="95">
        <v>36</v>
      </c>
      <c r="AH42" s="95">
        <v>36</v>
      </c>
      <c r="AI42" s="95">
        <v>36</v>
      </c>
      <c r="AJ42" s="95">
        <v>36</v>
      </c>
      <c r="AK42" s="95">
        <v>36</v>
      </c>
      <c r="AL42" s="95">
        <v>36</v>
      </c>
      <c r="AM42" s="95">
        <v>36</v>
      </c>
      <c r="AN42" s="95">
        <v>36</v>
      </c>
      <c r="AO42" s="95">
        <v>36</v>
      </c>
      <c r="AP42" s="95">
        <v>36</v>
      </c>
      <c r="AQ42" s="95">
        <v>36</v>
      </c>
      <c r="AR42" s="95">
        <v>36</v>
      </c>
      <c r="AS42" s="95">
        <v>36</v>
      </c>
      <c r="AT42" s="95">
        <v>36</v>
      </c>
      <c r="AU42" s="95">
        <v>36</v>
      </c>
      <c r="AV42" s="95">
        <v>36</v>
      </c>
      <c r="AW42" s="95">
        <v>36</v>
      </c>
      <c r="AX42" s="95">
        <v>37</v>
      </c>
      <c r="AY42" s="95">
        <v>38</v>
      </c>
      <c r="AZ42" s="95">
        <v>39</v>
      </c>
      <c r="BA42" s="95">
        <v>40</v>
      </c>
      <c r="BB42" s="95">
        <v>41</v>
      </c>
      <c r="BC42" s="95">
        <v>42</v>
      </c>
      <c r="BD42" s="95">
        <v>43</v>
      </c>
      <c r="BE42" s="95">
        <v>44</v>
      </c>
      <c r="BF42" s="95">
        <v>45</v>
      </c>
      <c r="BG42" s="95">
        <v>46</v>
      </c>
      <c r="BH42" s="95">
        <v>47</v>
      </c>
      <c r="BI42" s="95">
        <v>48</v>
      </c>
      <c r="BJ42" s="95">
        <v>49</v>
      </c>
      <c r="BK42" s="95">
        <v>50</v>
      </c>
      <c r="BL42" s="95">
        <v>51</v>
      </c>
      <c r="BM42" s="95">
        <v>52</v>
      </c>
      <c r="BN42" s="95">
        <v>53</v>
      </c>
      <c r="BO42" s="95">
        <v>54</v>
      </c>
    </row>
    <row r="43" spans="1:67" ht="14.1" customHeight="1" x14ac:dyDescent="0.2">
      <c r="B43" s="99"/>
      <c r="C43" s="100"/>
      <c r="D43" s="101"/>
      <c r="E43" s="102"/>
      <c r="F43" s="103"/>
      <c r="G43" s="104"/>
      <c r="H43" s="105"/>
      <c r="I43" s="106"/>
      <c r="J43" s="107"/>
      <c r="K43" s="107"/>
      <c r="L43" s="108"/>
      <c r="M43" s="109"/>
      <c r="N43" s="110"/>
      <c r="O43" s="111"/>
      <c r="P43" s="112"/>
      <c r="Q43" s="113"/>
      <c r="R43" s="114"/>
      <c r="S43" s="115"/>
      <c r="V43" s="46"/>
      <c r="W43" s="46" t="s">
        <v>826</v>
      </c>
      <c r="X43" s="46"/>
      <c r="Y43" s="46" t="s">
        <v>161</v>
      </c>
      <c r="AD43" s="69" t="s">
        <v>156</v>
      </c>
      <c r="AE43" s="116">
        <f>(AE41/AE42)</f>
        <v>0.22749055177626606</v>
      </c>
      <c r="AF43" s="116">
        <f t="shared" ref="AF43:AW43" si="10">AF41/AF42</f>
        <v>1.6710375891821404E-2</v>
      </c>
      <c r="AG43" s="116">
        <f t="shared" si="10"/>
        <v>2.2727272727272725</v>
      </c>
      <c r="AH43" s="116">
        <f t="shared" si="10"/>
        <v>8.2594993363541214</v>
      </c>
      <c r="AI43" s="116">
        <f t="shared" si="10"/>
        <v>5.1252553532153273</v>
      </c>
      <c r="AJ43" s="116">
        <f t="shared" si="10"/>
        <v>0.22117136978248089</v>
      </c>
      <c r="AK43" s="116">
        <f t="shared" si="10"/>
        <v>5.631391405711863</v>
      </c>
      <c r="AL43" s="116">
        <f t="shared" ca="1" si="10"/>
        <v>0</v>
      </c>
      <c r="AM43" s="116">
        <f t="shared" ca="1" si="10"/>
        <v>0</v>
      </c>
      <c r="AN43" s="116">
        <f t="shared" ca="1" si="10"/>
        <v>0</v>
      </c>
      <c r="AO43" s="116">
        <f t="shared" ca="1" si="10"/>
        <v>0</v>
      </c>
      <c r="AP43" s="116">
        <f t="shared" ca="1" si="10"/>
        <v>0</v>
      </c>
      <c r="AQ43" s="116">
        <f t="shared" ca="1" si="10"/>
        <v>0</v>
      </c>
      <c r="AR43" s="116">
        <f t="shared" ca="1" si="10"/>
        <v>0</v>
      </c>
      <c r="AS43" s="116">
        <f t="shared" ca="1" si="10"/>
        <v>0</v>
      </c>
      <c r="AT43" s="116">
        <f t="shared" ca="1" si="10"/>
        <v>0</v>
      </c>
      <c r="AU43" s="116">
        <f t="shared" ca="1" si="10"/>
        <v>0</v>
      </c>
      <c r="AV43" s="116">
        <f t="shared" ca="1" si="10"/>
        <v>0</v>
      </c>
      <c r="AW43" s="116">
        <f t="shared" ca="1" si="10"/>
        <v>0</v>
      </c>
      <c r="AX43" s="116">
        <f t="shared" ref="AX43:BO43" ca="1" si="11">AX41/AX42</f>
        <v>0</v>
      </c>
      <c r="AY43" s="116">
        <f t="shared" ca="1" si="11"/>
        <v>0</v>
      </c>
      <c r="AZ43" s="116">
        <f t="shared" ca="1" si="11"/>
        <v>0</v>
      </c>
      <c r="BA43" s="116">
        <f t="shared" ca="1" si="11"/>
        <v>0</v>
      </c>
      <c r="BB43" s="116">
        <f t="shared" ca="1" si="11"/>
        <v>0</v>
      </c>
      <c r="BC43" s="116">
        <f t="shared" ca="1" si="11"/>
        <v>0</v>
      </c>
      <c r="BD43" s="116">
        <f t="shared" ca="1" si="11"/>
        <v>0</v>
      </c>
      <c r="BE43" s="116">
        <f t="shared" ca="1" si="11"/>
        <v>0</v>
      </c>
      <c r="BF43" s="116">
        <f t="shared" ca="1" si="11"/>
        <v>0</v>
      </c>
      <c r="BG43" s="116">
        <f t="shared" ca="1" si="11"/>
        <v>0</v>
      </c>
      <c r="BH43" s="116">
        <f t="shared" ca="1" si="11"/>
        <v>0</v>
      </c>
      <c r="BI43" s="116">
        <f t="shared" ca="1" si="11"/>
        <v>0</v>
      </c>
      <c r="BJ43" s="116">
        <f t="shared" ca="1" si="11"/>
        <v>0</v>
      </c>
      <c r="BK43" s="116">
        <f t="shared" ca="1" si="11"/>
        <v>0</v>
      </c>
      <c r="BL43" s="116">
        <f t="shared" ca="1" si="11"/>
        <v>0</v>
      </c>
      <c r="BM43" s="116">
        <f t="shared" ca="1" si="11"/>
        <v>0</v>
      </c>
      <c r="BN43" s="116">
        <f t="shared" ca="1" si="11"/>
        <v>0</v>
      </c>
      <c r="BO43" s="116">
        <f t="shared" ca="1" si="11"/>
        <v>0</v>
      </c>
    </row>
    <row r="44" spans="1:67" ht="14.1" customHeight="1" x14ac:dyDescent="0.2">
      <c r="B44" s="117" t="str">
        <f>VLOOKUP($AB$2,$AC$2:$AJ$37,4,FALSE)</f>
        <v>2020T Temettü verimi düşük.</v>
      </c>
      <c r="C44" s="118"/>
      <c r="D44" s="118"/>
      <c r="E44" s="118"/>
      <c r="S44" s="119" t="str">
        <f>VLOOKUP($AB$2,$AC$2:$AJ$37,5,FALSE)</f>
        <v>2020T Temettü verimi yüksek.</v>
      </c>
      <c r="V44" s="46"/>
      <c r="W44" s="46"/>
      <c r="X44" s="46"/>
      <c r="Y44" s="95"/>
      <c r="AB44" s="120" t="s">
        <v>166</v>
      </c>
      <c r="AD44" s="42">
        <f>AB2</f>
        <v>14</v>
      </c>
      <c r="AE44" s="121" t="s">
        <v>154</v>
      </c>
      <c r="AF44" s="122">
        <v>10</v>
      </c>
      <c r="AG44" s="122">
        <v>11</v>
      </c>
      <c r="AH44" s="122">
        <v>12</v>
      </c>
      <c r="AI44" s="122">
        <v>13</v>
      </c>
      <c r="AJ44" s="122">
        <v>14</v>
      </c>
      <c r="AK44" s="122">
        <v>15</v>
      </c>
      <c r="AL44" s="123">
        <v>20</v>
      </c>
      <c r="AM44" s="123">
        <v>21</v>
      </c>
      <c r="AN44" s="123">
        <v>22</v>
      </c>
      <c r="AO44" s="123">
        <v>23</v>
      </c>
      <c r="AP44" s="123">
        <v>24</v>
      </c>
      <c r="AQ44" s="123">
        <v>25</v>
      </c>
      <c r="AR44" s="122">
        <v>30</v>
      </c>
      <c r="AS44" s="122">
        <v>31</v>
      </c>
      <c r="AT44" s="122">
        <v>32</v>
      </c>
      <c r="AU44" s="122">
        <v>33</v>
      </c>
      <c r="AV44" s="122">
        <v>34</v>
      </c>
      <c r="AW44" s="122">
        <v>35</v>
      </c>
      <c r="AX44" s="123">
        <v>40</v>
      </c>
      <c r="AY44" s="123">
        <f>AX44+1</f>
        <v>41</v>
      </c>
      <c r="AZ44" s="123">
        <f t="shared" ref="AZ44:BO44" si="12">AY44+1</f>
        <v>42</v>
      </c>
      <c r="BA44" s="123">
        <f t="shared" si="12"/>
        <v>43</v>
      </c>
      <c r="BB44" s="123">
        <f t="shared" si="12"/>
        <v>44</v>
      </c>
      <c r="BC44" s="123">
        <f t="shared" si="12"/>
        <v>45</v>
      </c>
      <c r="BD44" s="122">
        <v>50</v>
      </c>
      <c r="BE44" s="122">
        <f t="shared" si="12"/>
        <v>51</v>
      </c>
      <c r="BF44" s="122">
        <f t="shared" si="12"/>
        <v>52</v>
      </c>
      <c r="BG44" s="122">
        <f t="shared" si="12"/>
        <v>53</v>
      </c>
      <c r="BH44" s="122">
        <f t="shared" si="12"/>
        <v>54</v>
      </c>
      <c r="BI44" s="122">
        <f t="shared" si="12"/>
        <v>55</v>
      </c>
      <c r="BJ44" s="123">
        <v>60</v>
      </c>
      <c r="BK44" s="123">
        <f t="shared" si="12"/>
        <v>61</v>
      </c>
      <c r="BL44" s="123">
        <f t="shared" si="12"/>
        <v>62</v>
      </c>
      <c r="BM44" s="123">
        <f t="shared" si="12"/>
        <v>63</v>
      </c>
      <c r="BN44" s="123">
        <f t="shared" si="12"/>
        <v>64</v>
      </c>
      <c r="BO44" s="123">
        <f t="shared" si="12"/>
        <v>65</v>
      </c>
    </row>
    <row r="45" spans="1:67" ht="14.1" customHeight="1" x14ac:dyDescent="0.2">
      <c r="A45" s="179"/>
      <c r="B45" s="187">
        <f>'X1'!B3</f>
        <v>44026.082056481479</v>
      </c>
      <c r="C45" s="187"/>
      <c r="D45" s="124" t="s">
        <v>833</v>
      </c>
      <c r="E45" s="124"/>
      <c r="S45" s="167" t="s">
        <v>874</v>
      </c>
      <c r="V45" s="46"/>
      <c r="W45" s="46">
        <v>2</v>
      </c>
      <c r="X45" s="46"/>
      <c r="Y45" s="125">
        <f>(IF($Z$41="A",$AE$40,IF($Z$41="B",0,$AE$40)))-0.000001</f>
        <v>-9.9999999999999995E-7</v>
      </c>
      <c r="Z45" s="99" t="s">
        <v>162</v>
      </c>
      <c r="AB45" s="42">
        <f>IF(AD45="",2,1)</f>
        <v>1</v>
      </c>
      <c r="AC45" s="42">
        <v>1</v>
      </c>
      <c r="AD45" s="126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BIMAS TI Equity</v>
      </c>
      <c r="AE45" s="127">
        <f>IF(ISERROR((HLOOKUP($AD$44,$AF$44:$BO$80,W45,FALSE)))=TRUE," ",((HLOOKUP($AD$44,$AF$44:$BO$80,W45,FALSE))))</f>
        <v>3.1957446808510639</v>
      </c>
      <c r="AF45" s="128">
        <f>IF(ISERROR(((VLOOKUP(AD45,'X1'!$B:$AO,6,FALSE))/(VLOOKUP(AD45,'X1'!$B:$AO,7,FALSE))-1))=TRUE," ",(((VLOOKUP(AD45,'X1'!$B:$AO,6,FALSE))/(VLOOKUP(AD45,'X1'!$B:$AO,7,FALSE))-1)))</f>
        <v>-7.8014184397163122E-2</v>
      </c>
      <c r="AG45" s="128">
        <f>IF(ISERROR((((VLOOKUP(AD45,'X1'!$B:$G,2,FALSE))-(VLOOKUP(AD45,'X1'!$B:$G,3,FALSE)))*100)/(VLOOKUP(AD45,'X1'!$B:$G,5,FALSE)))=TRUE," ",((((VLOOKUP(AD45,'X1'!$B:$G,2,FALSE))-(VLOOKUP(AD45,'X1'!$B:$G,3,FALSE)))*100)/(VLOOKUP(AD45,'X1'!$B:$G,5,FALSE))))</f>
        <v>23.076923076923077</v>
      </c>
      <c r="AH45" s="128">
        <f>IF(ISERROR(((VLOOKUP(AD45,'X1'!$B:$AZ,42,FALSE))))=TRUE," ",(((VLOOKUP(AD45,'X1'!$B:$AZ,42,FALSE)))))</f>
        <v>-233.89383025907807</v>
      </c>
      <c r="AI45" s="128">
        <f>IF(ISERROR(((VLOOKUP(AD45,'X1'!$B:$AZ,43,FALSE))))=TRUE," ",(((VLOOKUP(AD45,'X1'!$B:$AZ,43,FALSE)))))</f>
        <v>-87.168796164086572</v>
      </c>
      <c r="AJ45" s="128">
        <f>IF(ISERROR(((VLOOKUP(AD45,'X1'!$B:$AZ,15,FALSE))))=TRUE," ",(((VLOOKUP(AD45,'X1'!$B:$AZ,15,FALSE)))))</f>
        <v>3.1957446808510639</v>
      </c>
      <c r="AK45" s="128">
        <f>IF(ISERROR(((VLOOKUP(AD45,'X1'!$B:$AZ,14,FALSE))))=TRUE," ",(((VLOOKUP(AD45,'X1'!$B:$AZ,14,FALSE)))))</f>
        <v>44.986737400530508</v>
      </c>
      <c r="AL45" s="128" t="str">
        <f ca="1">IF(ISERROR(((VLOOKUP(AD45,'X2'!$B:$AO,6,FALSE))/(VLOOKUP(AD45,'X2'!$B:$AO,7,FALSE))-1))=TRUE," ",(((VLOOKUP(AD45,'X2'!$B:$AO,6,FALSE))/(VLOOKUP(AD45,'X2'!$B:$AO,7,FALSE))-1)))</f>
        <v xml:space="preserve"> </v>
      </c>
      <c r="AM45" s="128" t="str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 xml:space="preserve"> </v>
      </c>
      <c r="AN45" s="128" t="str">
        <f ca="1">IF(ISERROR(((VLOOKUP(AD45,'X2'!$B:$AZ,42,FALSE))))=TRUE," ",(((VLOOKUP(AD45,'X2'!$B:$AZ,42,FALSE)))))</f>
        <v xml:space="preserve"> </v>
      </c>
      <c r="AO45" s="128" t="str">
        <f ca="1">IF(ISERROR(((VLOOKUP(AD45,'X2'!$B:$AZ,43,FALSE))))=TRUE," ",(((VLOOKUP(AD45,'X2'!$B:$AZ,43,FALSE)))))</f>
        <v xml:space="preserve"> </v>
      </c>
      <c r="AP45" s="128" t="str">
        <f ca="1">IF(ISERROR(((VLOOKUP(AD45,'X2'!$B:$AZ,15,FALSE))))=TRUE," ",(((VLOOKUP(AD45,'X2'!$B:$AZ,15,FALSE)))))</f>
        <v xml:space="preserve"> </v>
      </c>
      <c r="AQ45" s="128" t="str">
        <f ca="1">IF(ISERROR(((VLOOKUP(AD45,'X2'!$B:$AZ,14,FALSE))))=TRUE," ",(((VLOOKUP(AD45,'X2'!$B:$AZ,14,FALSE)))))</f>
        <v xml:space="preserve"> </v>
      </c>
      <c r="AR45" s="128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28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28" t="str">
        <f ca="1">IF(ISERROR(((VLOOKUP(AD45,'X3'!$B:$AZ,42,FALSE))))=TRUE," ",(((VLOOKUP(AD45,'X3'!$B:$AZ,42,FALSE)))))</f>
        <v xml:space="preserve"> </v>
      </c>
      <c r="AU45" s="128" t="str">
        <f ca="1">IF(ISERROR(((VLOOKUP(AD45,'X3'!$B:$AZ,43,FALSE))))=TRUE," ",(((VLOOKUP(AD45,'X3'!$B:$AZ,43,FALSE)))))</f>
        <v xml:space="preserve"> </v>
      </c>
      <c r="AV45" s="128" t="str">
        <f ca="1">IF(ISERROR(((VLOOKUP(AD45,'X3'!$B:$AZ,15,FALSE))))=TRUE," ",(((VLOOKUP(AD45,'X3'!$B:$AZ,15,FALSE)))))</f>
        <v xml:space="preserve"> </v>
      </c>
      <c r="AW45" s="128" t="str">
        <f ca="1">IF(ISERROR(((VLOOKUP(AD45,'X3'!$B:$AZ,14,FALSE))))=TRUE," ",(((VLOOKUP(AD45,'X3'!$B:$AZ,14,FALSE)))))</f>
        <v xml:space="preserve"> </v>
      </c>
      <c r="AX45" s="128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28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28" t="str">
        <f ca="1">IF(ISERROR(((VLOOKUP(AD45,'X4'!$B:$AZ,42,FALSE))))=TRUE," ",(((VLOOKUP(AD45,'X4'!$B:$AZ,42,FALSE)))))</f>
        <v xml:space="preserve"> </v>
      </c>
      <c r="BA45" s="128" t="str">
        <f ca="1">IF(ISERROR(((VLOOKUP(AD45,'X4'!$B:$AZ,43,FALSE))))=TRUE," ",(((VLOOKUP(AD45,'X4'!$B:$AZ,43,FALSE)))))</f>
        <v xml:space="preserve"> </v>
      </c>
      <c r="BB45" s="128" t="str">
        <f ca="1">IF(ISERROR(((VLOOKUP(AD45,'X4'!$B:$AZ,15,FALSE))))=TRUE," ",(((VLOOKUP(AD45,'X4'!$B:$AZ,15,FALSE)))))</f>
        <v xml:space="preserve"> </v>
      </c>
      <c r="BC45" s="128" t="str">
        <f ca="1">IF(ISERROR(((VLOOKUP(AD45,'X4'!$B:$AZ,14,FALSE))))=TRUE," ",(((VLOOKUP(AD45,'X4'!$B:$AZ,14,FALSE)))))</f>
        <v xml:space="preserve"> </v>
      </c>
      <c r="BD45" s="128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28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28" t="str">
        <f ca="1">IF(ISERROR(((VLOOKUP(AD45,'X5'!$B:$AZ,42,FALSE))))=TRUE," ",(((VLOOKUP(AD45,'X5'!$B:$AZ,42,FALSE)))))</f>
        <v xml:space="preserve"> </v>
      </c>
      <c r="BG45" s="128" t="str">
        <f ca="1">IF(ISERROR(((VLOOKUP(AD45,'X5'!$B:$AZ,43,FALSE))))=TRUE," ",(((VLOOKUP(AD45,'X5'!$B:$AZ,43,FALSE)))))</f>
        <v xml:space="preserve"> </v>
      </c>
      <c r="BH45" s="128" t="str">
        <f ca="1">IF(ISERROR(((VLOOKUP(AD45,'X5'!$B:$AZ,15,FALSE))))=TRUE," ",(((VLOOKUP(AD45,'X5'!$B:$AZ,15,FALSE)))))</f>
        <v xml:space="preserve"> </v>
      </c>
      <c r="BI45" s="128" t="str">
        <f ca="1">IF(ISERROR(((VLOOKUP(AD45,'X5'!$B:$AZ,14,FALSE))))=TRUE," ",(((VLOOKUP(AD45,'X5'!$B:$AZ,14,FALSE)))))</f>
        <v xml:space="preserve"> </v>
      </c>
      <c r="BJ45" s="128" t="str">
        <f ca="1">IF(ISERROR(((VLOOKUP(AD45,'X6'!$B:$AO,6,FALSE))/(VLOOKUP(AD45,'X6'!$B:$AO,7,FALSE))-1))=TRUE," ",(((VLOOKUP(AD45,'X6'!$B:$AO,6,FALSE))/(VLOOKUP(AD45,'X6'!$B:$AO,7,FALSE))-1)))</f>
        <v xml:space="preserve"> </v>
      </c>
      <c r="BK45" s="128" t="str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 xml:space="preserve"> </v>
      </c>
      <c r="BL45" s="128" t="str">
        <f ca="1">IF(ISERROR(((VLOOKUP(AD45,'X6'!$B:$AZ,42,FALSE))))=TRUE," ",(((VLOOKUP(AD45,'X6'!$B:$AZ,42,FALSE)))))</f>
        <v xml:space="preserve"> </v>
      </c>
      <c r="BM45" s="128" t="str">
        <f ca="1">IF(ISERROR(((VLOOKUP(AD45,'X6'!$B:$AZ,43,FALSE))))=TRUE," ",(((VLOOKUP(AD45,'X6'!$B:$AZ,43,FALSE)))))</f>
        <v xml:space="preserve"> </v>
      </c>
      <c r="BN45" s="128" t="str">
        <f ca="1">IF(ISERROR(((VLOOKUP(AD45,'X6'!$B:$AZ,15,FALSE))))=TRUE," ",(((VLOOKUP(AD45,'X6'!$B:$AZ,15,FALSE)))))</f>
        <v xml:space="preserve"> </v>
      </c>
      <c r="BO45" s="128" t="str">
        <f ca="1">IF(ISERROR(((VLOOKUP(AD45,'X6'!$B:$AZ,14,FALSE))))=TRUE," ",(((VLOOKUP(AD45,'X6'!$B:$AZ,14,FALSE)))))</f>
        <v xml:space="preserve"> </v>
      </c>
    </row>
    <row r="46" spans="1:67" ht="14.1" customHeight="1" x14ac:dyDescent="0.2">
      <c r="A46" s="179"/>
      <c r="B46" s="129"/>
      <c r="C46" s="130"/>
      <c r="D46" s="130"/>
      <c r="E46" s="130"/>
      <c r="F46" s="130"/>
      <c r="G46" s="130"/>
      <c r="H46" s="130"/>
      <c r="I46" s="131" t="s">
        <v>830</v>
      </c>
      <c r="J46" s="132"/>
      <c r="K46" s="133"/>
      <c r="L46" s="131" t="s">
        <v>831</v>
      </c>
      <c r="M46" s="132"/>
      <c r="N46" s="133"/>
      <c r="O46" s="131" t="s">
        <v>832</v>
      </c>
      <c r="P46" s="132"/>
      <c r="Q46" s="133"/>
      <c r="R46" s="130" t="s">
        <v>880</v>
      </c>
      <c r="S46" s="129"/>
      <c r="V46" s="46"/>
      <c r="W46" s="46">
        <f>W45+1</f>
        <v>3</v>
      </c>
      <c r="X46" s="46"/>
      <c r="Y46" s="134">
        <f>IF($Z$41="A",(Y45+$Z$42),IF($Z$41="B",0,Y45+$AE$43))</f>
        <v>0</v>
      </c>
      <c r="Z46" s="135" t="s">
        <v>162</v>
      </c>
      <c r="AB46" s="42">
        <f t="shared" ref="AB46:AB80" si="13">IF(AD46="",2,1)</f>
        <v>1</v>
      </c>
      <c r="AC46" s="42">
        <f>AC45+1</f>
        <v>2</v>
      </c>
      <c r="AD46" s="126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ENJSA TI Equity</v>
      </c>
      <c r="AE46" s="127">
        <f t="shared" ref="AE46:AE80" si="14">IF(ISERROR((HLOOKUP($AD$44,$AF$44:$BO$80,W46,FALSE)))=TRUE," ",((HLOOKUP($AD$44,$AF$44:$BO$80,W46,FALSE))))</f>
        <v>8.4554678692220975</v>
      </c>
      <c r="AF46" s="128">
        <f>IF(ISERROR(((VLOOKUP(AD46,'X1'!$B:$AO,6,FALSE))/(VLOOKUP(AD46,'X1'!$B:$AO,7,FALSE))-1))=TRUE," ",(((VLOOKUP(AD46,'X1'!$B:$AO,6,FALSE))/(VLOOKUP(AD46,'X1'!$B:$AO,7,FALSE))-1)))</f>
        <v>0.19503950185679009</v>
      </c>
      <c r="AG46" s="128">
        <f>IF(ISERROR((((VLOOKUP(AD46,'X1'!$B:$G,2,FALSE))-(VLOOKUP(AD46,'X1'!$B:$G,3,FALSE)))*100)/(VLOOKUP(AD46,'X1'!$B:$G,5,FALSE)))=TRUE," ",((((VLOOKUP(AD46,'X1'!$B:$G,2,FALSE))-(VLOOKUP(AD46,'X1'!$B:$G,3,FALSE)))*100)/(VLOOKUP(AD46,'X1'!$B:$G,5,FALSE))))</f>
        <v>100</v>
      </c>
      <c r="AH46" s="128">
        <f>IF(ISERROR(((VLOOKUP(AD46,'X1'!$B:$AZ,42,FALSE))))=TRUE," ",(((VLOOKUP(AD46,'X1'!$B:$AZ,42,FALSE)))))</f>
        <v>3.8289321064956749</v>
      </c>
      <c r="AI46" s="128">
        <f>IF(ISERROR(((VLOOKUP(AD46,'X1'!$B:$AZ,43,FALSE))))=TRUE," ",(((VLOOKUP(AD46,'X1'!$B:$AZ,43,FALSE)))))</f>
        <v>31.985639167166834</v>
      </c>
      <c r="AJ46" s="128">
        <f>IF(ISERROR(((VLOOKUP(AD46,'X1'!$B:$AZ,15,FALSE))))=TRUE," ",(((VLOOKUP(AD46,'X1'!$B:$AZ,15,FALSE)))))</f>
        <v>8.4554678692220975</v>
      </c>
      <c r="AK46" s="128">
        <f>IF(ISERROR(((VLOOKUP(AD46,'X1'!$B:$AZ,14,FALSE))))=TRUE," ",(((VLOOKUP(AD46,'X1'!$B:$AZ,14,FALSE)))))</f>
        <v>36.800000000000004</v>
      </c>
      <c r="AL46" s="128" t="str">
        <f ca="1">IF(ISERROR(((VLOOKUP(AD46,'X2'!$B:$AO,6,FALSE))/(VLOOKUP(AD46,'X2'!$B:$AO,7,FALSE))-1))=TRUE," ",(((VLOOKUP(AD46,'X2'!$B:$AO,6,FALSE))/(VLOOKUP(AD46,'X2'!$B:$AO,7,FALSE))-1)))</f>
        <v xml:space="preserve"> </v>
      </c>
      <c r="AM46" s="128" t="str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 xml:space="preserve"> </v>
      </c>
      <c r="AN46" s="128" t="str">
        <f ca="1">IF(ISERROR(((VLOOKUP(AD46,'X2'!$B:$AZ,42,FALSE))))=TRUE," ",(((VLOOKUP(AD46,'X2'!$B:$AZ,42,FALSE)))))</f>
        <v xml:space="preserve"> </v>
      </c>
      <c r="AO46" s="128" t="str">
        <f ca="1">IF(ISERROR(((VLOOKUP(AD46,'X2'!$B:$AZ,43,FALSE))))=TRUE," ",(((VLOOKUP(AD46,'X2'!$B:$AZ,43,FALSE)))))</f>
        <v xml:space="preserve"> </v>
      </c>
      <c r="AP46" s="128" t="str">
        <f ca="1">IF(ISERROR(((VLOOKUP(AD46,'X2'!$B:$AZ,15,FALSE))))=TRUE," ",(((VLOOKUP(AD46,'X2'!$B:$AZ,15,FALSE)))))</f>
        <v xml:space="preserve"> </v>
      </c>
      <c r="AQ46" s="128" t="str">
        <f ca="1">IF(ISERROR(((VLOOKUP(AD46,'X2'!$B:$AZ,14,FALSE))))=TRUE," ",(((VLOOKUP(AD46,'X2'!$B:$AZ,14,FALSE)))))</f>
        <v xml:space="preserve"> </v>
      </c>
      <c r="AR46" s="128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28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28" t="str">
        <f ca="1">IF(ISERROR(((VLOOKUP(AD46,'X3'!$B:$AZ,42,FALSE))))=TRUE," ",(((VLOOKUP(AD46,'X3'!$B:$AZ,42,FALSE)))))</f>
        <v xml:space="preserve"> </v>
      </c>
      <c r="AU46" s="128" t="str">
        <f ca="1">IF(ISERROR(((VLOOKUP(AD46,'X3'!$B:$AZ,43,FALSE))))=TRUE," ",(((VLOOKUP(AD46,'X3'!$B:$AZ,43,FALSE)))))</f>
        <v xml:space="preserve"> </v>
      </c>
      <c r="AV46" s="128" t="str">
        <f ca="1">IF(ISERROR(((VLOOKUP(AD46,'X3'!$B:$AZ,15,FALSE))))=TRUE," ",(((VLOOKUP(AD46,'X3'!$B:$AZ,15,FALSE)))))</f>
        <v xml:space="preserve"> </v>
      </c>
      <c r="AW46" s="128" t="str">
        <f ca="1">IF(ISERROR(((VLOOKUP(AD46,'X3'!$B:$AZ,14,FALSE))))=TRUE," ",(((VLOOKUP(AD46,'X3'!$B:$AZ,14,FALSE)))))</f>
        <v xml:space="preserve"> </v>
      </c>
      <c r="AX46" s="128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28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28" t="str">
        <f ca="1">IF(ISERROR(((VLOOKUP(AD46,'X4'!$B:$AZ,42,FALSE))))=TRUE," ",(((VLOOKUP(AD46,'X4'!$B:$AZ,42,FALSE)))))</f>
        <v xml:space="preserve"> </v>
      </c>
      <c r="BA46" s="128" t="str">
        <f ca="1">IF(ISERROR(((VLOOKUP(AD46,'X4'!$B:$AZ,43,FALSE))))=TRUE," ",(((VLOOKUP(AD46,'X4'!$B:$AZ,43,FALSE)))))</f>
        <v xml:space="preserve"> </v>
      </c>
      <c r="BB46" s="128" t="str">
        <f ca="1">IF(ISERROR(((VLOOKUP(AD46,'X4'!$B:$AZ,15,FALSE))))=TRUE," ",(((VLOOKUP(AD46,'X4'!$B:$AZ,15,FALSE)))))</f>
        <v xml:space="preserve"> </v>
      </c>
      <c r="BC46" s="128" t="str">
        <f ca="1">IF(ISERROR(((VLOOKUP(AD46,'X4'!$B:$AZ,14,FALSE))))=TRUE," ",(((VLOOKUP(AD46,'X4'!$B:$AZ,14,FALSE)))))</f>
        <v xml:space="preserve"> </v>
      </c>
      <c r="BD46" s="128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28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28" t="str">
        <f ca="1">IF(ISERROR(((VLOOKUP(AD46,'X5'!$B:$AZ,42,FALSE))))=TRUE," ",(((VLOOKUP(AD46,'X5'!$B:$AZ,42,FALSE)))))</f>
        <v xml:space="preserve"> </v>
      </c>
      <c r="BG46" s="128" t="str">
        <f ca="1">IF(ISERROR(((VLOOKUP(AD46,'X5'!$B:$AZ,43,FALSE))))=TRUE," ",(((VLOOKUP(AD46,'X5'!$B:$AZ,43,FALSE)))))</f>
        <v xml:space="preserve"> </v>
      </c>
      <c r="BH46" s="128" t="str">
        <f ca="1">IF(ISERROR(((VLOOKUP(AD46,'X5'!$B:$AZ,15,FALSE))))=TRUE," ",(((VLOOKUP(AD46,'X5'!$B:$AZ,15,FALSE)))))</f>
        <v xml:space="preserve"> </v>
      </c>
      <c r="BI46" s="128" t="str">
        <f ca="1">IF(ISERROR(((VLOOKUP(AD46,'X5'!$B:$AZ,14,FALSE))))=TRUE," ",(((VLOOKUP(AD46,'X5'!$B:$AZ,14,FALSE)))))</f>
        <v xml:space="preserve"> </v>
      </c>
      <c r="BJ46" s="128" t="str">
        <f ca="1">IF(ISERROR(((VLOOKUP(AD46,'X6'!$B:$AO,6,FALSE))/(VLOOKUP(AD46,'X6'!$B:$AO,7,FALSE))-1))=TRUE," ",(((VLOOKUP(AD46,'X6'!$B:$AO,6,FALSE))/(VLOOKUP(AD46,'X6'!$B:$AO,7,FALSE))-1)))</f>
        <v xml:space="preserve"> </v>
      </c>
      <c r="BK46" s="128" t="str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 xml:space="preserve"> </v>
      </c>
      <c r="BL46" s="128" t="str">
        <f ca="1">IF(ISERROR(((VLOOKUP(AD46,'X6'!$B:$AZ,42,FALSE))))=TRUE," ",(((VLOOKUP(AD46,'X6'!$B:$AZ,42,FALSE)))))</f>
        <v xml:space="preserve"> </v>
      </c>
      <c r="BM46" s="128" t="str">
        <f ca="1">IF(ISERROR(((VLOOKUP(AD46,'X6'!$B:$AZ,43,FALSE))))=TRUE," ",(((VLOOKUP(AD46,'X6'!$B:$AZ,43,FALSE)))))</f>
        <v xml:space="preserve"> </v>
      </c>
      <c r="BN46" s="128" t="str">
        <f ca="1">IF(ISERROR(((VLOOKUP(AD46,'X6'!$B:$AZ,15,FALSE))))=TRUE," ",(((VLOOKUP(AD46,'X6'!$B:$AZ,15,FALSE)))))</f>
        <v xml:space="preserve"> </v>
      </c>
      <c r="BO46" s="128" t="str">
        <f ca="1">IF(ISERROR(((VLOOKUP(AD46,'X6'!$B:$AZ,14,FALSE))))=TRUE," ",(((VLOOKUP(AD46,'X6'!$B:$AZ,14,FALSE)))))</f>
        <v xml:space="preserve"> </v>
      </c>
    </row>
    <row r="47" spans="1:67" ht="14.1" customHeight="1" x14ac:dyDescent="0.2">
      <c r="B47" s="129" t="s">
        <v>119</v>
      </c>
      <c r="C47" s="130" t="s">
        <v>840</v>
      </c>
      <c r="D47" s="130" t="s">
        <v>122</v>
      </c>
      <c r="E47" s="130" t="s">
        <v>120</v>
      </c>
      <c r="F47" s="130" t="s">
        <v>121</v>
      </c>
      <c r="G47" s="130" t="s">
        <v>861</v>
      </c>
      <c r="H47" s="130" t="s">
        <v>1190</v>
      </c>
      <c r="I47" s="178" t="s">
        <v>140</v>
      </c>
      <c r="J47" s="178" t="s">
        <v>9</v>
      </c>
      <c r="K47" s="178" t="s">
        <v>836</v>
      </c>
      <c r="L47" s="178" t="s">
        <v>880</v>
      </c>
      <c r="M47" s="178" t="s">
        <v>1234</v>
      </c>
      <c r="N47" s="178" t="s">
        <v>123</v>
      </c>
      <c r="O47" s="178" t="s">
        <v>880</v>
      </c>
      <c r="P47" s="178" t="s">
        <v>1234</v>
      </c>
      <c r="Q47" s="178" t="s">
        <v>123</v>
      </c>
      <c r="R47" s="172" t="s">
        <v>149</v>
      </c>
      <c r="S47" s="129" t="s">
        <v>175</v>
      </c>
      <c r="V47" s="46"/>
      <c r="W47" s="46">
        <f t="shared" ref="W47:W80" si="15">W46+1</f>
        <v>4</v>
      </c>
      <c r="X47" s="46"/>
      <c r="Y47" s="134">
        <f t="shared" ref="Y47:Y61" si="16">IF($Z$41="A",(Y46+$Z$42),IF($Z$41="B",0,Y46+$AE$43))</f>
        <v>0</v>
      </c>
      <c r="Z47" s="136" t="s">
        <v>162</v>
      </c>
      <c r="AB47" s="42">
        <f t="shared" si="13"/>
        <v>1</v>
      </c>
      <c r="AC47" s="42">
        <f t="shared" ref="AC47:AC80" si="17">AC46+1</f>
        <v>3</v>
      </c>
      <c r="AD47" s="126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ENKAI TI Equity</v>
      </c>
      <c r="AE47" s="127">
        <f t="shared" si="14"/>
        <v>4.4262295081967213</v>
      </c>
      <c r="AF47" s="128">
        <f>IF(ISERROR(((VLOOKUP(AD47,'X1'!$B:$AO,6,FALSE))/(VLOOKUP(AD47,'X1'!$B:$AO,7,FALSE))-1))=TRUE," ",(((VLOOKUP(AD47,'X1'!$B:$AO,6,FALSE))/(VLOOKUP(AD47,'X1'!$B:$AO,7,FALSE))-1)))</f>
        <v>2.9508152946096988E-2</v>
      </c>
      <c r="AG47" s="128">
        <f>IF(ISERROR((((VLOOKUP(AD47,'X1'!$B:$G,2,FALSE))-(VLOOKUP(AD47,'X1'!$B:$G,3,FALSE)))*100)/(VLOOKUP(AD47,'X1'!$B:$G,5,FALSE)))=TRUE," ",((((VLOOKUP(AD47,'X1'!$B:$G,2,FALSE))-(VLOOKUP(AD47,'X1'!$B:$G,3,FALSE)))*100)/(VLOOKUP(AD47,'X1'!$B:$G,5,FALSE))))</f>
        <v>18.181818181818183</v>
      </c>
      <c r="AH47" s="128">
        <f>IF(ISERROR(((VLOOKUP(AD47,'X1'!$B:$AZ,42,FALSE))))=TRUE," ",(((VLOOKUP(AD47,'X1'!$B:$AZ,42,FALSE)))))</f>
        <v>-11.030802999784539</v>
      </c>
      <c r="AI47" s="128">
        <f>IF(ISERROR(((VLOOKUP(AD47,'X1'!$B:$AZ,43,FALSE))))=TRUE," ",(((VLOOKUP(AD47,'X1'!$B:$AZ,43,FALSE)))))</f>
        <v>-13.525002785736429</v>
      </c>
      <c r="AJ47" s="128">
        <f>IF(ISERROR(((VLOOKUP(AD47,'X1'!$B:$AZ,15,FALSE))))=TRUE," ",(((VLOOKUP(AD47,'X1'!$B:$AZ,15,FALSE)))))</f>
        <v>4.4262295081967213</v>
      </c>
      <c r="AK47" s="128">
        <f>IF(ISERROR(((VLOOKUP(AD47,'X1'!$B:$AZ,14,FALSE))))=TRUE," ",(((VLOOKUP(AD47,'X1'!$B:$AZ,14,FALSE)))))</f>
        <v>-24.746743849493491</v>
      </c>
      <c r="AL47" s="128" t="str">
        <f ca="1">IF(ISERROR(((VLOOKUP(AD47,'X2'!$B:$AO,6,FALSE))/(VLOOKUP(AD47,'X2'!$B:$AO,7,FALSE))-1))=TRUE," ",(((VLOOKUP(AD47,'X2'!$B:$AO,6,FALSE))/(VLOOKUP(AD47,'X2'!$B:$AO,7,FALSE))-1)))</f>
        <v xml:space="preserve"> </v>
      </c>
      <c r="AM47" s="128" t="str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 xml:space="preserve"> </v>
      </c>
      <c r="AN47" s="128" t="str">
        <f ca="1">IF(ISERROR(((VLOOKUP(AD47,'X2'!$B:$AZ,42,FALSE))))=TRUE," ",(((VLOOKUP(AD47,'X2'!$B:$AZ,42,FALSE)))))</f>
        <v xml:space="preserve"> </v>
      </c>
      <c r="AO47" s="128" t="str">
        <f ca="1">IF(ISERROR(((VLOOKUP(AD47,'X2'!$B:$AZ,43,FALSE))))=TRUE," ",(((VLOOKUP(AD47,'X2'!$B:$AZ,43,FALSE)))))</f>
        <v xml:space="preserve"> </v>
      </c>
      <c r="AP47" s="128" t="str">
        <f ca="1">IF(ISERROR(((VLOOKUP(AD47,'X2'!$B:$AZ,15,FALSE))))=TRUE," ",(((VLOOKUP(AD47,'X2'!$B:$AZ,15,FALSE)))))</f>
        <v xml:space="preserve"> </v>
      </c>
      <c r="AQ47" s="128" t="str">
        <f ca="1">IF(ISERROR(((VLOOKUP(AD47,'X2'!$B:$AZ,14,FALSE))))=TRUE," ",(((VLOOKUP(AD47,'X2'!$B:$AZ,14,FALSE)))))</f>
        <v xml:space="preserve"> </v>
      </c>
      <c r="AR47" s="128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28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28" t="str">
        <f ca="1">IF(ISERROR(((VLOOKUP(AD47,'X3'!$B:$AZ,42,FALSE))))=TRUE," ",(((VLOOKUP(AD47,'X3'!$B:$AZ,42,FALSE)))))</f>
        <v xml:space="preserve"> </v>
      </c>
      <c r="AU47" s="128" t="str">
        <f ca="1">IF(ISERROR(((VLOOKUP(AD47,'X3'!$B:$AZ,43,FALSE))))=TRUE," ",(((VLOOKUP(AD47,'X3'!$B:$AZ,43,FALSE)))))</f>
        <v xml:space="preserve"> </v>
      </c>
      <c r="AV47" s="128" t="str">
        <f ca="1">IF(ISERROR(((VLOOKUP(AD47,'X3'!$B:$AZ,15,FALSE))))=TRUE," ",(((VLOOKUP(AD47,'X3'!$B:$AZ,15,FALSE)))))</f>
        <v xml:space="preserve"> </v>
      </c>
      <c r="AW47" s="128" t="str">
        <f ca="1">IF(ISERROR(((VLOOKUP(AD47,'X3'!$B:$AZ,14,FALSE))))=TRUE," ",(((VLOOKUP(AD47,'X3'!$B:$AZ,14,FALSE)))))</f>
        <v xml:space="preserve"> </v>
      </c>
      <c r="AX47" s="128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28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28" t="str">
        <f ca="1">IF(ISERROR(((VLOOKUP(AD47,'X4'!$B:$AZ,42,FALSE))))=TRUE," ",(((VLOOKUP(AD47,'X4'!$B:$AZ,42,FALSE)))))</f>
        <v xml:space="preserve"> </v>
      </c>
      <c r="BA47" s="128" t="str">
        <f ca="1">IF(ISERROR(((VLOOKUP(AD47,'X4'!$B:$AZ,43,FALSE))))=TRUE," ",(((VLOOKUP(AD47,'X4'!$B:$AZ,43,FALSE)))))</f>
        <v xml:space="preserve"> </v>
      </c>
      <c r="BB47" s="128" t="str">
        <f ca="1">IF(ISERROR(((VLOOKUP(AD47,'X4'!$B:$AZ,15,FALSE))))=TRUE," ",(((VLOOKUP(AD47,'X4'!$B:$AZ,15,FALSE)))))</f>
        <v xml:space="preserve"> </v>
      </c>
      <c r="BC47" s="128" t="str">
        <f ca="1">IF(ISERROR(((VLOOKUP(AD47,'X4'!$B:$AZ,14,FALSE))))=TRUE," ",(((VLOOKUP(AD47,'X4'!$B:$AZ,14,FALSE)))))</f>
        <v xml:space="preserve"> </v>
      </c>
      <c r="BD47" s="128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28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28" t="str">
        <f ca="1">IF(ISERROR(((VLOOKUP(AD47,'X5'!$B:$AZ,42,FALSE))))=TRUE," ",(((VLOOKUP(AD47,'X5'!$B:$AZ,42,FALSE)))))</f>
        <v xml:space="preserve"> </v>
      </c>
      <c r="BG47" s="128" t="str">
        <f ca="1">IF(ISERROR(((VLOOKUP(AD47,'X5'!$B:$AZ,43,FALSE))))=TRUE," ",(((VLOOKUP(AD47,'X5'!$B:$AZ,43,FALSE)))))</f>
        <v xml:space="preserve"> </v>
      </c>
      <c r="BH47" s="128" t="str">
        <f ca="1">IF(ISERROR(((VLOOKUP(AD47,'X5'!$B:$AZ,15,FALSE))))=TRUE," ",(((VLOOKUP(AD47,'X5'!$B:$AZ,15,FALSE)))))</f>
        <v xml:space="preserve"> </v>
      </c>
      <c r="BI47" s="128" t="str">
        <f ca="1">IF(ISERROR(((VLOOKUP(AD47,'X5'!$B:$AZ,14,FALSE))))=TRUE," ",(((VLOOKUP(AD47,'X5'!$B:$AZ,14,FALSE)))))</f>
        <v xml:space="preserve"> </v>
      </c>
      <c r="BJ47" s="128" t="str">
        <f ca="1">IF(ISERROR(((VLOOKUP(AD47,'X6'!$B:$AO,6,FALSE))/(VLOOKUP(AD47,'X6'!$B:$AO,7,FALSE))-1))=TRUE," ",(((VLOOKUP(AD47,'X6'!$B:$AO,6,FALSE))/(VLOOKUP(AD47,'X6'!$B:$AO,7,FALSE))-1)))</f>
        <v xml:space="preserve"> </v>
      </c>
      <c r="BK47" s="128" t="str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 xml:space="preserve"> </v>
      </c>
      <c r="BL47" s="128" t="str">
        <f ca="1">IF(ISERROR(((VLOOKUP(AD47,'X6'!$B:$AZ,42,FALSE))))=TRUE," ",(((VLOOKUP(AD47,'X6'!$B:$AZ,42,FALSE)))))</f>
        <v xml:space="preserve"> </v>
      </c>
      <c r="BM47" s="128" t="str">
        <f ca="1">IF(ISERROR(((VLOOKUP(AD47,'X6'!$B:$AZ,43,FALSE))))=TRUE," ",(((VLOOKUP(AD47,'X6'!$B:$AZ,43,FALSE)))))</f>
        <v xml:space="preserve"> </v>
      </c>
      <c r="BN47" s="128" t="str">
        <f ca="1">IF(ISERROR(((VLOOKUP(AD47,'X6'!$B:$AZ,15,FALSE))))=TRUE," ",(((VLOOKUP(AD47,'X6'!$B:$AZ,15,FALSE)))))</f>
        <v xml:space="preserve"> </v>
      </c>
      <c r="BO47" s="128" t="str">
        <f ca="1">IF(ISERROR(((VLOOKUP(AD47,'X6'!$B:$AZ,14,FALSE))))=TRUE," ",(((VLOOKUP(AD47,'X6'!$B:$AZ,14,FALSE)))))</f>
        <v xml:space="preserve"> </v>
      </c>
    </row>
    <row r="48" spans="1:67" ht="14.1" customHeight="1" x14ac:dyDescent="0.2">
      <c r="A48" s="180">
        <v>1</v>
      </c>
      <c r="B48" s="137" t="str">
        <f>IF($U$16=1,(VLOOKUP(A48,$AC$44:$AH$80,2,FALSE)),IF((IF($X$1=1,'X1'!B7,(IF($X$1=2,'X2'!B7,(IF($X$1=3,'X3'!B7,(IF($X$1=4,'X4'!B7,(IF($X$1=5,'X5'!B7,'X6'!B7))))))))))="","",(IF($X$1=1,'X1'!B7,(IF($X$1=2,'X2'!B7,(IF($X$1=3,'X3'!B7,(IF($X$1=4,'X4'!B7,(IF($X$1=5,'X5'!B7,'X6'!B7))))))))))))</f>
        <v>BIMAS TI Equity</v>
      </c>
      <c r="C48" s="137" t="str">
        <f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BIM Birlesik Magazalar AS</v>
      </c>
      <c r="D48" s="137" t="str">
        <f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Consumer Staples</v>
      </c>
      <c r="E48" s="138">
        <f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70.5</v>
      </c>
      <c r="F48" s="138">
        <f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65</v>
      </c>
      <c r="G48" s="138">
        <f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-7.8014184397163122</v>
      </c>
      <c r="H48" s="138">
        <f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6236.2661026377727</v>
      </c>
      <c r="I48" s="139">
        <f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7</v>
      </c>
      <c r="J48" s="139">
        <f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1</v>
      </c>
      <c r="K48" s="139">
        <f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26</v>
      </c>
      <c r="L48" s="140">
        <f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35.07462686567164</v>
      </c>
      <c r="M48" s="140">
        <f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25.795828759604827</v>
      </c>
      <c r="N48" s="141">
        <f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233.89383025907807</v>
      </c>
      <c r="O48" s="140">
        <f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13.907077072744125</v>
      </c>
      <c r="P48" s="140">
        <f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11.030337573059121</v>
      </c>
      <c r="Q48" s="141">
        <f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>87.168796164086572</v>
      </c>
      <c r="R48" s="141">
        <f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3.1957446808510639</v>
      </c>
      <c r="S48" s="141">
        <f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44.986737400530508</v>
      </c>
      <c r="V48" s="46"/>
      <c r="W48" s="46">
        <f t="shared" si="15"/>
        <v>5</v>
      </c>
      <c r="X48" s="46"/>
      <c r="Y48" s="134">
        <f t="shared" si="16"/>
        <v>0</v>
      </c>
      <c r="Z48" s="100" t="s">
        <v>162</v>
      </c>
      <c r="AB48" s="42">
        <f t="shared" si="13"/>
        <v>1</v>
      </c>
      <c r="AC48" s="42">
        <f t="shared" si="17"/>
        <v>4</v>
      </c>
      <c r="AD48" s="126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EREGL TI Equity</v>
      </c>
      <c r="AE48" s="127">
        <f t="shared" si="14"/>
        <v>8.7415730337078639</v>
      </c>
      <c r="AF48" s="128">
        <f>IF(ISERROR(((VLOOKUP(AD48,'X1'!$B:$AO,6,FALSE))/(VLOOKUP(AD48,'X1'!$B:$AO,7,FALSE))-1))=TRUE," ",(((VLOOKUP(AD48,'X1'!$B:$AO,6,FALSE))/(VLOOKUP(AD48,'X1'!$B:$AO,7,FALSE))-1)))</f>
        <v>0.13483150353592421</v>
      </c>
      <c r="AG48" s="128">
        <f>IF(ISERROR((((VLOOKUP(AD48,'X1'!$B:$G,2,FALSE))-(VLOOKUP(AD48,'X1'!$B:$G,3,FALSE)))*100)/(VLOOKUP(AD48,'X1'!$B:$G,5,FALSE)))=TRUE," ",((((VLOOKUP(AD48,'X1'!$B:$G,2,FALSE))-(VLOOKUP(AD48,'X1'!$B:$G,3,FALSE)))*100)/(VLOOKUP(AD48,'X1'!$B:$G,5,FALSE))))</f>
        <v>59.090909090909093</v>
      </c>
      <c r="AH48" s="128">
        <f>IF(ISERROR(((VLOOKUP(AD48,'X1'!$B:$AZ,42,FALSE))))=TRUE," ",(((VLOOKUP(AD48,'X1'!$B:$AZ,42,FALSE)))))</f>
        <v>22.555956675293388</v>
      </c>
      <c r="AI48" s="128">
        <f>IF(ISERROR(((VLOOKUP(AD48,'X1'!$B:$AZ,43,FALSE))))=TRUE," ",(((VLOOKUP(AD48,'X1'!$B:$AZ,43,FALSE)))))</f>
        <v>36.94165130047876</v>
      </c>
      <c r="AJ48" s="128">
        <f>IF(ISERROR(((VLOOKUP(AD48,'X1'!$B:$AZ,15,FALSE))))=TRUE," ",(((VLOOKUP(AD48,'X1'!$B:$AZ,15,FALSE)))))</f>
        <v>8.7415730337078639</v>
      </c>
      <c r="AK48" s="128">
        <f>IF(ISERROR(((VLOOKUP(AD48,'X1'!$B:$AZ,14,FALSE))))=TRUE," ",(((VLOOKUP(AD48,'X1'!$B:$AZ,14,FALSE)))))</f>
        <v>-34.088568486096804</v>
      </c>
      <c r="AL48" s="128" t="str">
        <f ca="1">IF(ISERROR(((VLOOKUP(AD48,'X2'!$B:$AO,6,FALSE))/(VLOOKUP(AD48,'X2'!$B:$AO,7,FALSE))-1))=TRUE," ",(((VLOOKUP(AD48,'X2'!$B:$AO,6,FALSE))/(VLOOKUP(AD48,'X2'!$B:$AO,7,FALSE))-1)))</f>
        <v xml:space="preserve"> </v>
      </c>
      <c r="AM48" s="128" t="str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 xml:space="preserve"> </v>
      </c>
      <c r="AN48" s="128" t="str">
        <f ca="1">IF(ISERROR(((VLOOKUP(AD48,'X2'!$B:$AZ,42,FALSE))))=TRUE," ",(((VLOOKUP(AD48,'X2'!$B:$AZ,42,FALSE)))))</f>
        <v xml:space="preserve"> </v>
      </c>
      <c r="AO48" s="128" t="str">
        <f ca="1">IF(ISERROR(((VLOOKUP(AD48,'X2'!$B:$AZ,43,FALSE))))=TRUE," ",(((VLOOKUP(AD48,'X2'!$B:$AZ,43,FALSE)))))</f>
        <v xml:space="preserve"> </v>
      </c>
      <c r="AP48" s="128" t="str">
        <f ca="1">IF(ISERROR(((VLOOKUP(AD48,'X2'!$B:$AZ,15,FALSE))))=TRUE," ",(((VLOOKUP(AD48,'X2'!$B:$AZ,15,FALSE)))))</f>
        <v xml:space="preserve"> </v>
      </c>
      <c r="AQ48" s="128" t="str">
        <f ca="1">IF(ISERROR(((VLOOKUP(AD48,'X2'!$B:$AZ,14,FALSE))))=TRUE," ",(((VLOOKUP(AD48,'X2'!$B:$AZ,14,FALSE)))))</f>
        <v xml:space="preserve"> </v>
      </c>
      <c r="AR48" s="128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28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28" t="str">
        <f ca="1">IF(ISERROR(((VLOOKUP(AD48,'X3'!$B:$AZ,42,FALSE))))=TRUE," ",(((VLOOKUP(AD48,'X3'!$B:$AZ,42,FALSE)))))</f>
        <v xml:space="preserve"> </v>
      </c>
      <c r="AU48" s="128" t="str">
        <f ca="1">IF(ISERROR(((VLOOKUP(AD48,'X3'!$B:$AZ,43,FALSE))))=TRUE," ",(((VLOOKUP(AD48,'X3'!$B:$AZ,43,FALSE)))))</f>
        <v xml:space="preserve"> </v>
      </c>
      <c r="AV48" s="128" t="str">
        <f ca="1">IF(ISERROR(((VLOOKUP(AD48,'X3'!$B:$AZ,15,FALSE))))=TRUE," ",(((VLOOKUP(AD48,'X3'!$B:$AZ,15,FALSE)))))</f>
        <v xml:space="preserve"> </v>
      </c>
      <c r="AW48" s="128" t="str">
        <f ca="1">IF(ISERROR(((VLOOKUP(AD48,'X3'!$B:$AZ,14,FALSE))))=TRUE," ",(((VLOOKUP(AD48,'X3'!$B:$AZ,14,FALSE)))))</f>
        <v xml:space="preserve"> </v>
      </c>
      <c r="AX48" s="128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28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28" t="str">
        <f ca="1">IF(ISERROR(((VLOOKUP(AD48,'X4'!$B:$AZ,42,FALSE))))=TRUE," ",(((VLOOKUP(AD48,'X4'!$B:$AZ,42,FALSE)))))</f>
        <v xml:space="preserve"> </v>
      </c>
      <c r="BA48" s="128" t="str">
        <f ca="1">IF(ISERROR(((VLOOKUP(AD48,'X4'!$B:$AZ,43,FALSE))))=TRUE," ",(((VLOOKUP(AD48,'X4'!$B:$AZ,43,FALSE)))))</f>
        <v xml:space="preserve"> </v>
      </c>
      <c r="BB48" s="128" t="str">
        <f ca="1">IF(ISERROR(((VLOOKUP(AD48,'X4'!$B:$AZ,15,FALSE))))=TRUE," ",(((VLOOKUP(AD48,'X4'!$B:$AZ,15,FALSE)))))</f>
        <v xml:space="preserve"> </v>
      </c>
      <c r="BC48" s="128" t="str">
        <f ca="1">IF(ISERROR(((VLOOKUP(AD48,'X4'!$B:$AZ,14,FALSE))))=TRUE," ",(((VLOOKUP(AD48,'X4'!$B:$AZ,14,FALSE)))))</f>
        <v xml:space="preserve"> </v>
      </c>
      <c r="BD48" s="128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28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28" t="str">
        <f ca="1">IF(ISERROR(((VLOOKUP(AD48,'X5'!$B:$AZ,42,FALSE))))=TRUE," ",(((VLOOKUP(AD48,'X5'!$B:$AZ,42,FALSE)))))</f>
        <v xml:space="preserve"> </v>
      </c>
      <c r="BG48" s="128" t="str">
        <f ca="1">IF(ISERROR(((VLOOKUP(AD48,'X5'!$B:$AZ,43,FALSE))))=TRUE," ",(((VLOOKUP(AD48,'X5'!$B:$AZ,43,FALSE)))))</f>
        <v xml:space="preserve"> </v>
      </c>
      <c r="BH48" s="128" t="str">
        <f ca="1">IF(ISERROR(((VLOOKUP(AD48,'X5'!$B:$AZ,15,FALSE))))=TRUE," ",(((VLOOKUP(AD48,'X5'!$B:$AZ,15,FALSE)))))</f>
        <v xml:space="preserve"> </v>
      </c>
      <c r="BI48" s="128" t="str">
        <f ca="1">IF(ISERROR(((VLOOKUP(AD48,'X5'!$B:$AZ,14,FALSE))))=TRUE," ",(((VLOOKUP(AD48,'X5'!$B:$AZ,14,FALSE)))))</f>
        <v xml:space="preserve"> </v>
      </c>
      <c r="BJ48" s="128" t="str">
        <f ca="1">IF(ISERROR(((VLOOKUP(AD48,'X6'!$B:$AO,6,FALSE))/(VLOOKUP(AD48,'X6'!$B:$AO,7,FALSE))-1))=TRUE," ",(((VLOOKUP(AD48,'X6'!$B:$AO,6,FALSE))/(VLOOKUP(AD48,'X6'!$B:$AO,7,FALSE))-1)))</f>
        <v xml:space="preserve"> </v>
      </c>
      <c r="BK48" s="128" t="str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 xml:space="preserve"> </v>
      </c>
      <c r="BL48" s="128" t="str">
        <f ca="1">IF(ISERROR(((VLOOKUP(AD48,'X6'!$B:$AZ,42,FALSE))))=TRUE," ",(((VLOOKUP(AD48,'X6'!$B:$AZ,42,FALSE)))))</f>
        <v xml:space="preserve"> </v>
      </c>
      <c r="BM48" s="128" t="str">
        <f ca="1">IF(ISERROR(((VLOOKUP(AD48,'X6'!$B:$AZ,43,FALSE))))=TRUE," ",(((VLOOKUP(AD48,'X6'!$B:$AZ,43,FALSE)))))</f>
        <v xml:space="preserve"> </v>
      </c>
      <c r="BN48" s="128" t="str">
        <f ca="1">IF(ISERROR(((VLOOKUP(AD48,'X6'!$B:$AZ,15,FALSE))))=TRUE," ",(((VLOOKUP(AD48,'X6'!$B:$AZ,15,FALSE)))))</f>
        <v xml:space="preserve"> </v>
      </c>
      <c r="BO48" s="128" t="str">
        <f ca="1">IF(ISERROR(((VLOOKUP(AD48,'X6'!$B:$AZ,14,FALSE))))=TRUE," ",(((VLOOKUP(AD48,'X6'!$B:$AZ,14,FALSE)))))</f>
        <v xml:space="preserve"> </v>
      </c>
    </row>
    <row r="49" spans="1:67" ht="14.1" customHeight="1" x14ac:dyDescent="0.2">
      <c r="A49" s="180">
        <f>A48+1</f>
        <v>2</v>
      </c>
      <c r="B49" s="137" t="str">
        <f>IF($U$16=1,(VLOOKUP(A49,$AC$44:$AH$80,2,FALSE)),IF((IF($X$1=1,'X1'!B8,(IF($X$1=2,'X2'!B8,(IF($X$1=3,'X3'!B8,(IF($X$1=4,'X4'!B8,(IF($X$1=5,'X5'!B8,'X6'!B8))))))))))="","",(IF($X$1=1,'X1'!B8,(IF($X$1=2,'X2'!B8,(IF($X$1=3,'X3'!B8,(IF($X$1=4,'X4'!B8,(IF($X$1=5,'X5'!B8,'X6'!B8))))))))))))</f>
        <v>ENJSA TI Equity</v>
      </c>
      <c r="C49" s="137" t="str">
        <f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Enerjisa Enerji AS</v>
      </c>
      <c r="D49" s="137" t="str">
        <f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Utilities</v>
      </c>
      <c r="E49" s="138">
        <f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8.8699999999999992</v>
      </c>
      <c r="F49" s="138">
        <f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10.600000381469727</v>
      </c>
      <c r="G49" s="138">
        <f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19.50395018567901</v>
      </c>
      <c r="H49" s="138">
        <f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1526.1690313571478</v>
      </c>
      <c r="I49" s="139">
        <f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7</v>
      </c>
      <c r="J49" s="139">
        <f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0</v>
      </c>
      <c r="K49" s="139">
        <f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7</v>
      </c>
      <c r="L49" s="140">
        <f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10.102505694760818</v>
      </c>
      <c r="M49" s="140">
        <f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7.4101921470342509</v>
      </c>
      <c r="N49" s="141">
        <f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>-3.8289321064956749</v>
      </c>
      <c r="O49" s="140">
        <f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5.0536252705627707</v>
      </c>
      <c r="P49" s="140">
        <f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4.3552458141422496</v>
      </c>
      <c r="Q49" s="141">
        <f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>-31.985639167166834</v>
      </c>
      <c r="R49" s="141">
        <f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8.4554678692220975</v>
      </c>
      <c r="S49" s="141">
        <f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>36.800000000000004</v>
      </c>
      <c r="V49" s="46"/>
      <c r="W49" s="46">
        <f t="shared" si="15"/>
        <v>6</v>
      </c>
      <c r="X49" s="46"/>
      <c r="Y49" s="134">
        <f t="shared" si="16"/>
        <v>0</v>
      </c>
      <c r="Z49" s="101" t="s">
        <v>162</v>
      </c>
      <c r="AB49" s="42">
        <f t="shared" si="13"/>
        <v>1</v>
      </c>
      <c r="AC49" s="42">
        <f t="shared" si="17"/>
        <v>5</v>
      </c>
      <c r="AD49" s="126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FROTO TI Equity</v>
      </c>
      <c r="AE49" s="127">
        <f t="shared" si="14"/>
        <v>5.6642041638683684</v>
      </c>
      <c r="AF49" s="128">
        <f>IF(ISERROR(((VLOOKUP(AD49,'X1'!$B:$AO,6,FALSE))/(VLOOKUP(AD49,'X1'!$B:$AO,7,FALSE))-1))=TRUE," ",(((VLOOKUP(AD49,'X1'!$B:$AO,6,FALSE))/(VLOOKUP(AD49,'X1'!$B:$AO,7,FALSE))-1)))</f>
        <v>-6.0443250503694479E-3</v>
      </c>
      <c r="AG49" s="128">
        <f>IF(ISERROR((((VLOOKUP(AD49,'X1'!$B:$G,2,FALSE))-(VLOOKUP(AD49,'X1'!$B:$G,3,FALSE)))*100)/(VLOOKUP(AD49,'X1'!$B:$G,5,FALSE)))=TRUE," ",((((VLOOKUP(AD49,'X1'!$B:$G,2,FALSE))-(VLOOKUP(AD49,'X1'!$B:$G,3,FALSE)))*100)/(VLOOKUP(AD49,'X1'!$B:$G,5,FALSE))))</f>
        <v>43.478260869565219</v>
      </c>
      <c r="AH49" s="128">
        <f>IF(ISERROR(((VLOOKUP(AD49,'X1'!$B:$AZ,42,FALSE))))=TRUE," ",(((VLOOKUP(AD49,'X1'!$B:$AZ,42,FALSE)))))</f>
        <v>-24.033728982701707</v>
      </c>
      <c r="AI49" s="128">
        <f>IF(ISERROR(((VLOOKUP(AD49,'X1'!$B:$AZ,43,FALSE))))=TRUE," ",(((VLOOKUP(AD49,'X1'!$B:$AZ,43,FALSE)))))</f>
        <v>-22.1374473686367</v>
      </c>
      <c r="AJ49" s="128">
        <f>IF(ISERROR(((VLOOKUP(AD49,'X1'!$B:$AZ,15,FALSE))))=TRUE," ",(((VLOOKUP(AD49,'X1'!$B:$AZ,15,FALSE)))))</f>
        <v>5.6642041638683684</v>
      </c>
      <c r="AK49" s="128">
        <f>IF(ISERROR(((VLOOKUP(AD49,'X1'!$B:$AZ,14,FALSE))))=TRUE," ",(((VLOOKUP(AD49,'X1'!$B:$AZ,14,FALSE)))))</f>
        <v>-0.37607449856734948</v>
      </c>
      <c r="AL49" s="128" t="str">
        <f ca="1">IF(ISERROR(((VLOOKUP(AD49,'X2'!$B:$AO,6,FALSE))/(VLOOKUP(AD49,'X2'!$B:$AO,7,FALSE))-1))=TRUE," ",(((VLOOKUP(AD49,'X2'!$B:$AO,6,FALSE))/(VLOOKUP(AD49,'X2'!$B:$AO,7,FALSE))-1)))</f>
        <v xml:space="preserve"> </v>
      </c>
      <c r="AM49" s="128" t="str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 xml:space="preserve"> </v>
      </c>
      <c r="AN49" s="128" t="str">
        <f ca="1">IF(ISERROR(((VLOOKUP(AD49,'X2'!$B:$AZ,42,FALSE))))=TRUE," ",(((VLOOKUP(AD49,'X2'!$B:$AZ,42,FALSE)))))</f>
        <v xml:space="preserve"> </v>
      </c>
      <c r="AO49" s="128" t="str">
        <f ca="1">IF(ISERROR(((VLOOKUP(AD49,'X2'!$B:$AZ,43,FALSE))))=TRUE," ",(((VLOOKUP(AD49,'X2'!$B:$AZ,43,FALSE)))))</f>
        <v xml:space="preserve"> </v>
      </c>
      <c r="AP49" s="128" t="str">
        <f ca="1">IF(ISERROR(((VLOOKUP(AD49,'X2'!$B:$AZ,15,FALSE))))=TRUE," ",(((VLOOKUP(AD49,'X2'!$B:$AZ,15,FALSE)))))</f>
        <v xml:space="preserve"> </v>
      </c>
      <c r="AQ49" s="128" t="str">
        <f ca="1">IF(ISERROR(((VLOOKUP(AD49,'X2'!$B:$AZ,14,FALSE))))=TRUE," ",(((VLOOKUP(AD49,'X2'!$B:$AZ,14,FALSE)))))</f>
        <v xml:space="preserve"> </v>
      </c>
      <c r="AR49" s="128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28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28" t="str">
        <f ca="1">IF(ISERROR(((VLOOKUP(AD49,'X3'!$B:$AZ,42,FALSE))))=TRUE," ",(((VLOOKUP(AD49,'X3'!$B:$AZ,42,FALSE)))))</f>
        <v xml:space="preserve"> </v>
      </c>
      <c r="AU49" s="128" t="str">
        <f ca="1">IF(ISERROR(((VLOOKUP(AD49,'X3'!$B:$AZ,43,FALSE))))=TRUE," ",(((VLOOKUP(AD49,'X3'!$B:$AZ,43,FALSE)))))</f>
        <v xml:space="preserve"> </v>
      </c>
      <c r="AV49" s="128" t="str">
        <f ca="1">IF(ISERROR(((VLOOKUP(AD49,'X3'!$B:$AZ,15,FALSE))))=TRUE," ",(((VLOOKUP(AD49,'X3'!$B:$AZ,15,FALSE)))))</f>
        <v xml:space="preserve"> </v>
      </c>
      <c r="AW49" s="128" t="str">
        <f ca="1">IF(ISERROR(((VLOOKUP(AD49,'X3'!$B:$AZ,14,FALSE))))=TRUE," ",(((VLOOKUP(AD49,'X3'!$B:$AZ,14,FALSE)))))</f>
        <v xml:space="preserve"> </v>
      </c>
      <c r="AX49" s="128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28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28" t="str">
        <f ca="1">IF(ISERROR(((VLOOKUP(AD49,'X4'!$B:$AZ,42,FALSE))))=TRUE," ",(((VLOOKUP(AD49,'X4'!$B:$AZ,42,FALSE)))))</f>
        <v xml:space="preserve"> </v>
      </c>
      <c r="BA49" s="128" t="str">
        <f ca="1">IF(ISERROR(((VLOOKUP(AD49,'X4'!$B:$AZ,43,FALSE))))=TRUE," ",(((VLOOKUP(AD49,'X4'!$B:$AZ,43,FALSE)))))</f>
        <v xml:space="preserve"> </v>
      </c>
      <c r="BB49" s="128" t="str">
        <f ca="1">IF(ISERROR(((VLOOKUP(AD49,'X4'!$B:$AZ,15,FALSE))))=TRUE," ",(((VLOOKUP(AD49,'X4'!$B:$AZ,15,FALSE)))))</f>
        <v xml:space="preserve"> </v>
      </c>
      <c r="BC49" s="128" t="str">
        <f ca="1">IF(ISERROR(((VLOOKUP(AD49,'X4'!$B:$AZ,14,FALSE))))=TRUE," ",(((VLOOKUP(AD49,'X4'!$B:$AZ,14,FALSE)))))</f>
        <v xml:space="preserve"> </v>
      </c>
      <c r="BD49" s="128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28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28" t="str">
        <f ca="1">IF(ISERROR(((VLOOKUP(AD49,'X5'!$B:$AZ,42,FALSE))))=TRUE," ",(((VLOOKUP(AD49,'X5'!$B:$AZ,42,FALSE)))))</f>
        <v xml:space="preserve"> </v>
      </c>
      <c r="BG49" s="128" t="str">
        <f ca="1">IF(ISERROR(((VLOOKUP(AD49,'X5'!$B:$AZ,43,FALSE))))=TRUE," ",(((VLOOKUP(AD49,'X5'!$B:$AZ,43,FALSE)))))</f>
        <v xml:space="preserve"> </v>
      </c>
      <c r="BH49" s="128" t="str">
        <f ca="1">IF(ISERROR(((VLOOKUP(AD49,'X5'!$B:$AZ,15,FALSE))))=TRUE," ",(((VLOOKUP(AD49,'X5'!$B:$AZ,15,FALSE)))))</f>
        <v xml:space="preserve"> </v>
      </c>
      <c r="BI49" s="128" t="str">
        <f ca="1">IF(ISERROR(((VLOOKUP(AD49,'X5'!$B:$AZ,14,FALSE))))=TRUE," ",(((VLOOKUP(AD49,'X5'!$B:$AZ,14,FALSE)))))</f>
        <v xml:space="preserve"> </v>
      </c>
      <c r="BJ49" s="128" t="str">
        <f ca="1">IF(ISERROR(((VLOOKUP(AD49,'X6'!$B:$AO,6,FALSE))/(VLOOKUP(AD49,'X6'!$B:$AO,7,FALSE))-1))=TRUE," ",(((VLOOKUP(AD49,'X6'!$B:$AO,6,FALSE))/(VLOOKUP(AD49,'X6'!$B:$AO,7,FALSE))-1)))</f>
        <v xml:space="preserve"> </v>
      </c>
      <c r="BK49" s="128" t="str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 xml:space="preserve"> </v>
      </c>
      <c r="BL49" s="128" t="str">
        <f ca="1">IF(ISERROR(((VLOOKUP(AD49,'X6'!$B:$AZ,42,FALSE))))=TRUE," ",(((VLOOKUP(AD49,'X6'!$B:$AZ,42,FALSE)))))</f>
        <v xml:space="preserve"> </v>
      </c>
      <c r="BM49" s="128" t="str">
        <f ca="1">IF(ISERROR(((VLOOKUP(AD49,'X6'!$B:$AZ,43,FALSE))))=TRUE," ",(((VLOOKUP(AD49,'X6'!$B:$AZ,43,FALSE)))))</f>
        <v xml:space="preserve"> </v>
      </c>
      <c r="BN49" s="128" t="str">
        <f ca="1">IF(ISERROR(((VLOOKUP(AD49,'X6'!$B:$AZ,15,FALSE))))=TRUE," ",(((VLOOKUP(AD49,'X6'!$B:$AZ,15,FALSE)))))</f>
        <v xml:space="preserve"> </v>
      </c>
      <c r="BO49" s="128" t="str">
        <f ca="1">IF(ISERROR(((VLOOKUP(AD49,'X6'!$B:$AZ,14,FALSE))))=TRUE," ",(((VLOOKUP(AD49,'X6'!$B:$AZ,14,FALSE)))))</f>
        <v xml:space="preserve"> </v>
      </c>
    </row>
    <row r="50" spans="1:67" ht="14.1" customHeight="1" x14ac:dyDescent="0.2">
      <c r="A50" s="180">
        <f t="shared" ref="A50:A83" si="18">A49+1</f>
        <v>3</v>
      </c>
      <c r="B50" s="137" t="str">
        <f>IF($U$16=1,(VLOOKUP(A50,$AC$44:$AH$80,2,FALSE)),IF((IF($X$1=1,'X1'!B9,(IF($X$1=2,'X2'!B9,(IF($X$1=3,'X3'!B9,(IF($X$1=4,'X4'!B9,(IF($X$1=5,'X5'!B9,'X6'!B9))))))))))="","",(IF($X$1=1,'X1'!B9,(IF($X$1=2,'X2'!B9,(IF($X$1=3,'X3'!B9,(IF($X$1=4,'X4'!B9,(IF($X$1=5,'X5'!B9,'X6'!B9))))))))))))</f>
        <v>ENKAI TI Equity</v>
      </c>
      <c r="C50" s="137" t="str">
        <f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Enka Insaat ve Sanayi AS</v>
      </c>
      <c r="D50" s="137" t="str">
        <f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Industrials</v>
      </c>
      <c r="E50" s="138">
        <f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6.1</v>
      </c>
      <c r="F50" s="138">
        <f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6.2799997329711914</v>
      </c>
      <c r="G50" s="138">
        <f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2.9508152946096988</v>
      </c>
      <c r="H50" s="138">
        <f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4976.4726372444684</v>
      </c>
      <c r="I50" s="139">
        <f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2</v>
      </c>
      <c r="J50" s="139">
        <f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0</v>
      </c>
      <c r="K50" s="139">
        <f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11</v>
      </c>
      <c r="L50" s="140">
        <f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11.663479923518164</v>
      </c>
      <c r="M50" s="140">
        <f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11.73076923076923</v>
      </c>
      <c r="N50" s="141">
        <f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>11.030802999784539</v>
      </c>
      <c r="O50" s="140">
        <f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8.4351718650828396</v>
      </c>
      <c r="P50" s="140">
        <f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7.541235168881137</v>
      </c>
      <c r="Q50" s="141">
        <f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>13.525002785736429</v>
      </c>
      <c r="R50" s="141">
        <f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>4.4262295081967213</v>
      </c>
      <c r="S50" s="141">
        <f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>-24.746743849493491</v>
      </c>
      <c r="V50" s="46"/>
      <c r="W50" s="46">
        <f t="shared" si="15"/>
        <v>7</v>
      </c>
      <c r="X50" s="46"/>
      <c r="Y50" s="134">
        <f t="shared" si="16"/>
        <v>0</v>
      </c>
      <c r="Z50" s="142" t="s">
        <v>162</v>
      </c>
      <c r="AB50" s="42">
        <f t="shared" si="13"/>
        <v>1</v>
      </c>
      <c r="AC50" s="42">
        <f t="shared" si="17"/>
        <v>6</v>
      </c>
      <c r="AD50" s="126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INDES TI Equity</v>
      </c>
      <c r="AE50" s="127">
        <f t="shared" si="14"/>
        <v>6.3176895306859207</v>
      </c>
      <c r="AF50" s="128">
        <f>IF(ISERROR(((VLOOKUP(AD50,'X1'!$B:$AO,6,FALSE))/(VLOOKUP(AD50,'X1'!$B:$AO,7,FALSE))-1))=TRUE," ",(((VLOOKUP(AD50,'X1'!$B:$AO,6,FALSE))/(VLOOKUP(AD50,'X1'!$B:$AO,7,FALSE))-1)))</f>
        <v>1.0830307695409491E-2</v>
      </c>
      <c r="AG50" s="128">
        <f>IF(ISERROR((((VLOOKUP(AD50,'X1'!$B:$G,2,FALSE))-(VLOOKUP(AD50,'X1'!$B:$G,3,FALSE)))*100)/(VLOOKUP(AD50,'X1'!$B:$G,5,FALSE)))=TRUE," ",((((VLOOKUP(AD50,'X1'!$B:$G,2,FALSE))-(VLOOKUP(AD50,'X1'!$B:$G,3,FALSE)))*100)/(VLOOKUP(AD50,'X1'!$B:$G,5,FALSE))))</f>
        <v>50</v>
      </c>
      <c r="AH50" s="128">
        <f>IF(ISERROR(((VLOOKUP(AD50,'X1'!$B:$AZ,42,FALSE))))=TRUE," ",(((VLOOKUP(AD50,'X1'!$B:$AZ,42,FALSE)))))</f>
        <v>29.682432955708027</v>
      </c>
      <c r="AI50" s="128">
        <f>IF(ISERROR(((VLOOKUP(AD50,'X1'!$B:$AZ,43,FALSE))))=TRUE," ",(((VLOOKUP(AD50,'X1'!$B:$AZ,43,FALSE)))))</f>
        <v>-5.3573218826974189</v>
      </c>
      <c r="AJ50" s="128">
        <f>IF(ISERROR(((VLOOKUP(AD50,'X1'!$B:$AZ,15,FALSE))))=TRUE," ",(((VLOOKUP(AD50,'X1'!$B:$AZ,15,FALSE)))))</f>
        <v>6.3176895306859207</v>
      </c>
      <c r="AK50" s="128">
        <f>IF(ISERROR(((VLOOKUP(AD50,'X1'!$B:$AZ,14,FALSE))))=TRUE," ",(((VLOOKUP(AD50,'X1'!$B:$AZ,14,FALSE)))))</f>
        <v>-33.698296836982969</v>
      </c>
      <c r="AL50" s="128" t="str">
        <f ca="1">IF(ISERROR(((VLOOKUP(AD50,'X2'!$B:$AO,6,FALSE))/(VLOOKUP(AD50,'X2'!$B:$AO,7,FALSE))-1))=TRUE," ",(((VLOOKUP(AD50,'X2'!$B:$AO,6,FALSE))/(VLOOKUP(AD50,'X2'!$B:$AO,7,FALSE))-1)))</f>
        <v xml:space="preserve"> </v>
      </c>
      <c r="AM50" s="128" t="str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 xml:space="preserve"> </v>
      </c>
      <c r="AN50" s="128" t="str">
        <f ca="1">IF(ISERROR(((VLOOKUP(AD50,'X2'!$B:$AZ,42,FALSE))))=TRUE," ",(((VLOOKUP(AD50,'X2'!$B:$AZ,42,FALSE)))))</f>
        <v xml:space="preserve"> </v>
      </c>
      <c r="AO50" s="128" t="str">
        <f ca="1">IF(ISERROR(((VLOOKUP(AD50,'X2'!$B:$AZ,43,FALSE))))=TRUE," ",(((VLOOKUP(AD50,'X2'!$B:$AZ,43,FALSE)))))</f>
        <v xml:space="preserve"> </v>
      </c>
      <c r="AP50" s="128" t="str">
        <f ca="1">IF(ISERROR(((VLOOKUP(AD50,'X2'!$B:$AZ,15,FALSE))))=TRUE," ",(((VLOOKUP(AD50,'X2'!$B:$AZ,15,FALSE)))))</f>
        <v xml:space="preserve"> </v>
      </c>
      <c r="AQ50" s="128" t="str">
        <f ca="1">IF(ISERROR(((VLOOKUP(AD50,'X2'!$B:$AZ,14,FALSE))))=TRUE," ",(((VLOOKUP(AD50,'X2'!$B:$AZ,14,FALSE)))))</f>
        <v xml:space="preserve"> </v>
      </c>
      <c r="AR50" s="128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28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28" t="str">
        <f ca="1">IF(ISERROR(((VLOOKUP(AD50,'X3'!$B:$AZ,42,FALSE))))=TRUE," ",(((VLOOKUP(AD50,'X3'!$B:$AZ,42,FALSE)))))</f>
        <v xml:space="preserve"> </v>
      </c>
      <c r="AU50" s="128" t="str">
        <f ca="1">IF(ISERROR(((VLOOKUP(AD50,'X3'!$B:$AZ,43,FALSE))))=TRUE," ",(((VLOOKUP(AD50,'X3'!$B:$AZ,43,FALSE)))))</f>
        <v xml:space="preserve"> </v>
      </c>
      <c r="AV50" s="128" t="str">
        <f ca="1">IF(ISERROR(((VLOOKUP(AD50,'X3'!$B:$AZ,15,FALSE))))=TRUE," ",(((VLOOKUP(AD50,'X3'!$B:$AZ,15,FALSE)))))</f>
        <v xml:space="preserve"> </v>
      </c>
      <c r="AW50" s="128" t="str">
        <f ca="1">IF(ISERROR(((VLOOKUP(AD50,'X3'!$B:$AZ,14,FALSE))))=TRUE," ",(((VLOOKUP(AD50,'X3'!$B:$AZ,14,FALSE)))))</f>
        <v xml:space="preserve"> </v>
      </c>
      <c r="AX50" s="128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28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28" t="str">
        <f ca="1">IF(ISERROR(((VLOOKUP(AD50,'X4'!$B:$AZ,42,FALSE))))=TRUE," ",(((VLOOKUP(AD50,'X4'!$B:$AZ,42,FALSE)))))</f>
        <v xml:space="preserve"> </v>
      </c>
      <c r="BA50" s="128" t="str">
        <f ca="1">IF(ISERROR(((VLOOKUP(AD50,'X4'!$B:$AZ,43,FALSE))))=TRUE," ",(((VLOOKUP(AD50,'X4'!$B:$AZ,43,FALSE)))))</f>
        <v xml:space="preserve"> </v>
      </c>
      <c r="BB50" s="128" t="str">
        <f ca="1">IF(ISERROR(((VLOOKUP(AD50,'X4'!$B:$AZ,15,FALSE))))=TRUE," ",(((VLOOKUP(AD50,'X4'!$B:$AZ,15,FALSE)))))</f>
        <v xml:space="preserve"> </v>
      </c>
      <c r="BC50" s="128" t="str">
        <f ca="1">IF(ISERROR(((VLOOKUP(AD50,'X4'!$B:$AZ,14,FALSE))))=TRUE," ",(((VLOOKUP(AD50,'X4'!$B:$AZ,14,FALSE)))))</f>
        <v xml:space="preserve"> </v>
      </c>
      <c r="BD50" s="128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28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28" t="str">
        <f ca="1">IF(ISERROR(((VLOOKUP(AD50,'X5'!$B:$AZ,42,FALSE))))=TRUE," ",(((VLOOKUP(AD50,'X5'!$B:$AZ,42,FALSE)))))</f>
        <v xml:space="preserve"> </v>
      </c>
      <c r="BG50" s="128" t="str">
        <f ca="1">IF(ISERROR(((VLOOKUP(AD50,'X5'!$B:$AZ,43,FALSE))))=TRUE," ",(((VLOOKUP(AD50,'X5'!$B:$AZ,43,FALSE)))))</f>
        <v xml:space="preserve"> </v>
      </c>
      <c r="BH50" s="128" t="str">
        <f ca="1">IF(ISERROR(((VLOOKUP(AD50,'X5'!$B:$AZ,15,FALSE))))=TRUE," ",(((VLOOKUP(AD50,'X5'!$B:$AZ,15,FALSE)))))</f>
        <v xml:space="preserve"> </v>
      </c>
      <c r="BI50" s="128" t="str">
        <f ca="1">IF(ISERROR(((VLOOKUP(AD50,'X5'!$B:$AZ,14,FALSE))))=TRUE," ",(((VLOOKUP(AD50,'X5'!$B:$AZ,14,FALSE)))))</f>
        <v xml:space="preserve"> </v>
      </c>
      <c r="BJ50" s="128" t="str">
        <f ca="1">IF(ISERROR(((VLOOKUP(AD50,'X6'!$B:$AO,6,FALSE))/(VLOOKUP(AD50,'X6'!$B:$AO,7,FALSE))-1))=TRUE," ",(((VLOOKUP(AD50,'X6'!$B:$AO,6,FALSE))/(VLOOKUP(AD50,'X6'!$B:$AO,7,FALSE))-1)))</f>
        <v xml:space="preserve"> </v>
      </c>
      <c r="BK50" s="128" t="str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 xml:space="preserve"> </v>
      </c>
      <c r="BL50" s="128" t="str">
        <f ca="1">IF(ISERROR(((VLOOKUP(AD50,'X6'!$B:$AZ,42,FALSE))))=TRUE," ",(((VLOOKUP(AD50,'X6'!$B:$AZ,42,FALSE)))))</f>
        <v xml:space="preserve"> </v>
      </c>
      <c r="BM50" s="128" t="str">
        <f ca="1">IF(ISERROR(((VLOOKUP(AD50,'X6'!$B:$AZ,43,FALSE))))=TRUE," ",(((VLOOKUP(AD50,'X6'!$B:$AZ,43,FALSE)))))</f>
        <v xml:space="preserve"> </v>
      </c>
      <c r="BN50" s="128" t="str">
        <f ca="1">IF(ISERROR(((VLOOKUP(AD50,'X6'!$B:$AZ,15,FALSE))))=TRUE," ",(((VLOOKUP(AD50,'X6'!$B:$AZ,15,FALSE)))))</f>
        <v xml:space="preserve"> </v>
      </c>
      <c r="BO50" s="128" t="str">
        <f ca="1">IF(ISERROR(((VLOOKUP(AD50,'X6'!$B:$AZ,14,FALSE))))=TRUE," ",(((VLOOKUP(AD50,'X6'!$B:$AZ,14,FALSE)))))</f>
        <v xml:space="preserve"> </v>
      </c>
    </row>
    <row r="51" spans="1:67" ht="14.1" customHeight="1" x14ac:dyDescent="0.2">
      <c r="A51" s="180">
        <f t="shared" si="18"/>
        <v>4</v>
      </c>
      <c r="B51" s="137" t="str">
        <f>IF($U$16=1,(VLOOKUP(A51,$AC$44:$AH$80,2,FALSE)),IF((IF($X$1=1,'X1'!B10,(IF($X$1=2,'X2'!B10,(IF($X$1=3,'X3'!B10,(IF($X$1=4,'X4'!B10,(IF($X$1=5,'X5'!B10,'X6'!B10))))))))))="","",(IF($X$1=1,'X1'!B10,(IF($X$1=2,'X2'!B10,(IF($X$1=3,'X3'!B10,(IF($X$1=4,'X4'!B10,(IF($X$1=5,'X5'!B10,'X6'!B10))))))))))))</f>
        <v>EREGL TI Equity</v>
      </c>
      <c r="C51" s="137" t="str">
        <f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Eregli Demir ve Celik Fabrikal</v>
      </c>
      <c r="D51" s="137" t="str">
        <f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Materials</v>
      </c>
      <c r="E51" s="138">
        <f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8.9</v>
      </c>
      <c r="F51" s="138">
        <f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10.100000381469727</v>
      </c>
      <c r="G51" s="138">
        <f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13.483150353592421</v>
      </c>
      <c r="H51" s="138">
        <f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4537.9719745364509</v>
      </c>
      <c r="I51" s="139">
        <f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14</v>
      </c>
      <c r="J51" s="139">
        <f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1</v>
      </c>
      <c r="K51" s="139">
        <f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22</v>
      </c>
      <c r="L51" s="140">
        <f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8.135283363802559</v>
      </c>
      <c r="M51" s="140">
        <f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13.90625</v>
      </c>
      <c r="N51" s="141">
        <f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-22.555956675293388</v>
      </c>
      <c r="O51" s="140">
        <f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4.6853820370539108</v>
      </c>
      <c r="P51" s="140">
        <f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5.8415979461396521</v>
      </c>
      <c r="Q51" s="141">
        <f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>-36.94165130047876</v>
      </c>
      <c r="R51" s="141">
        <f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8.7415730337078639</v>
      </c>
      <c r="S51" s="141">
        <f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-34.088568486096804</v>
      </c>
      <c r="V51" s="46"/>
      <c r="W51" s="46">
        <f t="shared" si="15"/>
        <v>8</v>
      </c>
      <c r="X51" s="46"/>
      <c r="Y51" s="134">
        <f t="shared" si="16"/>
        <v>0</v>
      </c>
      <c r="Z51" s="143" t="s">
        <v>162</v>
      </c>
      <c r="AB51" s="42">
        <f t="shared" si="13"/>
        <v>1</v>
      </c>
      <c r="AC51" s="42">
        <f t="shared" si="17"/>
        <v>7</v>
      </c>
      <c r="AD51" s="126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OTKAR TI Equity</v>
      </c>
      <c r="AE51" s="127">
        <f t="shared" si="14"/>
        <v>6.817610062893082</v>
      </c>
      <c r="AF51" s="128">
        <f>IF(ISERROR(((VLOOKUP(AD51,'X1'!$B:$AO,6,FALSE))/(VLOOKUP(AD51,'X1'!$B:$AO,7,FALSE))-1))=TRUE," ",(((VLOOKUP(AD51,'X1'!$B:$AO,6,FALSE))/(VLOOKUP(AD51,'X1'!$B:$AO,7,FALSE))-1)))</f>
        <v>8.8050314465408785E-2</v>
      </c>
      <c r="AG51" s="128">
        <f>IF(ISERROR((((VLOOKUP(AD51,'X1'!$B:$G,2,FALSE))-(VLOOKUP(AD51,'X1'!$B:$G,3,FALSE)))*100)/(VLOOKUP(AD51,'X1'!$B:$G,5,FALSE)))=TRUE," ",((((VLOOKUP(AD51,'X1'!$B:$G,2,FALSE))-(VLOOKUP(AD51,'X1'!$B:$G,3,FALSE)))*100)/(VLOOKUP(AD51,'X1'!$B:$G,5,FALSE))))</f>
        <v>100</v>
      </c>
      <c r="AH51" s="128">
        <f>IF(ISERROR(((VLOOKUP(AD51,'X1'!$B:$AZ,42,FALSE))))=TRUE," ",(((VLOOKUP(AD51,'X1'!$B:$AZ,42,FALSE)))))</f>
        <v>0.22381874219952191</v>
      </c>
      <c r="AI51" s="128">
        <f>IF(ISERROR(((VLOOKUP(AD51,'X1'!$B:$AZ,43,FALSE))))=TRUE," ",(((VLOOKUP(AD51,'X1'!$B:$AZ,43,FALSE)))))</f>
        <v>-41.895577653107473</v>
      </c>
      <c r="AJ51" s="128">
        <f>IF(ISERROR(((VLOOKUP(AD51,'X1'!$B:$AZ,15,FALSE))))=TRUE," ",(((VLOOKUP(AD51,'X1'!$B:$AZ,15,FALSE)))))</f>
        <v>6.817610062893082</v>
      </c>
      <c r="AK51" s="128">
        <f>IF(ISERROR(((VLOOKUP(AD51,'X1'!$B:$AZ,14,FALSE))))=TRUE," ",(((VLOOKUP(AD51,'X1'!$B:$AZ,14,FALSE)))))</f>
        <v>2.7986348122866902</v>
      </c>
      <c r="AL51" s="128" t="str">
        <f ca="1">IF(ISERROR(((VLOOKUP(AD51,'X2'!$B:$AO,6,FALSE))/(VLOOKUP(AD51,'X2'!$B:$AO,7,FALSE))-1))=TRUE," ",(((VLOOKUP(AD51,'X2'!$B:$AO,6,FALSE))/(VLOOKUP(AD51,'X2'!$B:$AO,7,FALSE))-1)))</f>
        <v xml:space="preserve"> </v>
      </c>
      <c r="AM51" s="128" t="str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 xml:space="preserve"> </v>
      </c>
      <c r="AN51" s="128" t="str">
        <f ca="1">IF(ISERROR(((VLOOKUP(AD51,'X2'!$B:$AZ,42,FALSE))))=TRUE," ",(((VLOOKUP(AD51,'X2'!$B:$AZ,42,FALSE)))))</f>
        <v xml:space="preserve"> </v>
      </c>
      <c r="AO51" s="128" t="str">
        <f ca="1">IF(ISERROR(((VLOOKUP(AD51,'X2'!$B:$AZ,43,FALSE))))=TRUE," ",(((VLOOKUP(AD51,'X2'!$B:$AZ,43,FALSE)))))</f>
        <v xml:space="preserve"> </v>
      </c>
      <c r="AP51" s="128" t="str">
        <f ca="1">IF(ISERROR(((VLOOKUP(AD51,'X2'!$B:$AZ,15,FALSE))))=TRUE," ",(((VLOOKUP(AD51,'X2'!$B:$AZ,15,FALSE)))))</f>
        <v xml:space="preserve"> </v>
      </c>
      <c r="AQ51" s="128" t="str">
        <f ca="1">IF(ISERROR(((VLOOKUP(AD51,'X2'!$B:$AZ,14,FALSE))))=TRUE," ",(((VLOOKUP(AD51,'X2'!$B:$AZ,14,FALSE)))))</f>
        <v xml:space="preserve"> </v>
      </c>
      <c r="AR51" s="128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28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28" t="str">
        <f ca="1">IF(ISERROR(((VLOOKUP(AD51,'X3'!$B:$AZ,42,FALSE))))=TRUE," ",(((VLOOKUP(AD51,'X3'!$B:$AZ,42,FALSE)))))</f>
        <v xml:space="preserve"> </v>
      </c>
      <c r="AU51" s="128" t="str">
        <f ca="1">IF(ISERROR(((VLOOKUP(AD51,'X3'!$B:$AZ,43,FALSE))))=TRUE," ",(((VLOOKUP(AD51,'X3'!$B:$AZ,43,FALSE)))))</f>
        <v xml:space="preserve"> </v>
      </c>
      <c r="AV51" s="128" t="str">
        <f ca="1">IF(ISERROR(((VLOOKUP(AD51,'X3'!$B:$AZ,15,FALSE))))=TRUE," ",(((VLOOKUP(AD51,'X3'!$B:$AZ,15,FALSE)))))</f>
        <v xml:space="preserve"> </v>
      </c>
      <c r="AW51" s="128" t="str">
        <f ca="1">IF(ISERROR(((VLOOKUP(AD51,'X3'!$B:$AZ,14,FALSE))))=TRUE," ",(((VLOOKUP(AD51,'X3'!$B:$AZ,14,FALSE)))))</f>
        <v xml:space="preserve"> </v>
      </c>
      <c r="AX51" s="128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28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28" t="str">
        <f ca="1">IF(ISERROR(((VLOOKUP(AD51,'X4'!$B:$AZ,42,FALSE))))=TRUE," ",(((VLOOKUP(AD51,'X4'!$B:$AZ,42,FALSE)))))</f>
        <v xml:space="preserve"> </v>
      </c>
      <c r="BA51" s="128" t="str">
        <f ca="1">IF(ISERROR(((VLOOKUP(AD51,'X4'!$B:$AZ,43,FALSE))))=TRUE," ",(((VLOOKUP(AD51,'X4'!$B:$AZ,43,FALSE)))))</f>
        <v xml:space="preserve"> </v>
      </c>
      <c r="BB51" s="128" t="str">
        <f ca="1">IF(ISERROR(((VLOOKUP(AD51,'X4'!$B:$AZ,15,FALSE))))=TRUE," ",(((VLOOKUP(AD51,'X4'!$B:$AZ,15,FALSE)))))</f>
        <v xml:space="preserve"> </v>
      </c>
      <c r="BC51" s="128" t="str">
        <f ca="1">IF(ISERROR(((VLOOKUP(AD51,'X4'!$B:$AZ,14,FALSE))))=TRUE," ",(((VLOOKUP(AD51,'X4'!$B:$AZ,14,FALSE)))))</f>
        <v xml:space="preserve"> </v>
      </c>
      <c r="BD51" s="128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28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28" t="str">
        <f ca="1">IF(ISERROR(((VLOOKUP(AD51,'X5'!$B:$AZ,42,FALSE))))=TRUE," ",(((VLOOKUP(AD51,'X5'!$B:$AZ,42,FALSE)))))</f>
        <v xml:space="preserve"> </v>
      </c>
      <c r="BG51" s="128" t="str">
        <f ca="1">IF(ISERROR(((VLOOKUP(AD51,'X5'!$B:$AZ,43,FALSE))))=TRUE," ",(((VLOOKUP(AD51,'X5'!$B:$AZ,43,FALSE)))))</f>
        <v xml:space="preserve"> </v>
      </c>
      <c r="BH51" s="128" t="str">
        <f ca="1">IF(ISERROR(((VLOOKUP(AD51,'X5'!$B:$AZ,15,FALSE))))=TRUE," ",(((VLOOKUP(AD51,'X5'!$B:$AZ,15,FALSE)))))</f>
        <v xml:space="preserve"> </v>
      </c>
      <c r="BI51" s="128" t="str">
        <f ca="1">IF(ISERROR(((VLOOKUP(AD51,'X5'!$B:$AZ,14,FALSE))))=TRUE," ",(((VLOOKUP(AD51,'X5'!$B:$AZ,14,FALSE)))))</f>
        <v xml:space="preserve"> </v>
      </c>
      <c r="BJ51" s="128" t="str">
        <f ca="1">IF(ISERROR(((VLOOKUP(AD51,'X6'!$B:$AO,6,FALSE))/(VLOOKUP(AD51,'X6'!$B:$AO,7,FALSE))-1))=TRUE," ",(((VLOOKUP(AD51,'X6'!$B:$AO,6,FALSE))/(VLOOKUP(AD51,'X6'!$B:$AO,7,FALSE))-1)))</f>
        <v xml:space="preserve"> </v>
      </c>
      <c r="BK51" s="128" t="str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 xml:space="preserve"> </v>
      </c>
      <c r="BL51" s="128" t="str">
        <f ca="1">IF(ISERROR(((VLOOKUP(AD51,'X6'!$B:$AZ,42,FALSE))))=TRUE," ",(((VLOOKUP(AD51,'X6'!$B:$AZ,42,FALSE)))))</f>
        <v xml:space="preserve"> </v>
      </c>
      <c r="BM51" s="128" t="str">
        <f ca="1">IF(ISERROR(((VLOOKUP(AD51,'X6'!$B:$AZ,43,FALSE))))=TRUE," ",(((VLOOKUP(AD51,'X6'!$B:$AZ,43,FALSE)))))</f>
        <v xml:space="preserve"> </v>
      </c>
      <c r="BN51" s="128" t="str">
        <f ca="1">IF(ISERROR(((VLOOKUP(AD51,'X6'!$B:$AZ,15,FALSE))))=TRUE," ",(((VLOOKUP(AD51,'X6'!$B:$AZ,15,FALSE)))))</f>
        <v xml:space="preserve"> </v>
      </c>
      <c r="BO51" s="128" t="str">
        <f ca="1">IF(ISERROR(((VLOOKUP(AD51,'X6'!$B:$AZ,14,FALSE))))=TRUE," ",(((VLOOKUP(AD51,'X6'!$B:$AZ,14,FALSE)))))</f>
        <v xml:space="preserve"> </v>
      </c>
    </row>
    <row r="52" spans="1:67" ht="14.1" customHeight="1" x14ac:dyDescent="0.2">
      <c r="A52" s="180">
        <f t="shared" si="18"/>
        <v>5</v>
      </c>
      <c r="B52" s="137" t="str">
        <f>IF($U$16=1,(VLOOKUP(A52,$AC$44:$AH$80,2,FALSE)),IF((IF($X$1=1,'X1'!B11,(IF($X$1=2,'X2'!B11,(IF($X$1=3,'X3'!B11,(IF($X$1=4,'X4'!B11,(IF($X$1=5,'X5'!B11,'X6'!B11))))))))))="","",(IF($X$1=1,'X1'!B11,(IF($X$1=2,'X2'!B11,(IF($X$1=3,'X3'!B11,(IF($X$1=4,'X4'!B11,(IF($X$1=5,'X5'!B11,'X6'!B11))))))))))))</f>
        <v>FROTO TI Equity</v>
      </c>
      <c r="C52" s="137" t="str">
        <f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Ford Otomotiv Sanayi AS</v>
      </c>
      <c r="D52" s="137" t="str">
        <f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Consumer Discretionary</v>
      </c>
      <c r="E52" s="138">
        <f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74.45</v>
      </c>
      <c r="F52" s="138">
        <f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74</v>
      </c>
      <c r="G52" s="138">
        <f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-0.60443250503694479</v>
      </c>
      <c r="H52" s="138">
        <f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3805.9598734758411</v>
      </c>
      <c r="I52" s="139">
        <f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11</v>
      </c>
      <c r="J52" s="139">
        <f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1</v>
      </c>
      <c r="K52" s="139">
        <f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23</v>
      </c>
      <c r="L52" s="140">
        <f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13.029401470073504</v>
      </c>
      <c r="M52" s="140">
        <f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13.383066690634552</v>
      </c>
      <c r="N52" s="141">
        <f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24.033728982701707</v>
      </c>
      <c r="O52" s="140">
        <f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9.0750965376448658</v>
      </c>
      <c r="P52" s="140">
        <f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9.316358974358975</v>
      </c>
      <c r="Q52" s="141">
        <f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>22.1374473686367</v>
      </c>
      <c r="R52" s="141">
        <f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5.6642041638683684</v>
      </c>
      <c r="S52" s="141">
        <f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-0.37607449856734948</v>
      </c>
      <c r="V52" s="46"/>
      <c r="W52" s="46">
        <f t="shared" si="15"/>
        <v>9</v>
      </c>
      <c r="X52" s="46"/>
      <c r="Y52" s="134">
        <f t="shared" si="16"/>
        <v>0</v>
      </c>
      <c r="Z52" s="102" t="s">
        <v>162</v>
      </c>
      <c r="AB52" s="42">
        <f t="shared" si="13"/>
        <v>1</v>
      </c>
      <c r="AC52" s="42">
        <f t="shared" si="17"/>
        <v>8</v>
      </c>
      <c r="AD52" s="126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PETKM TI Equity</v>
      </c>
      <c r="AE52" s="127">
        <f t="shared" si="14"/>
        <v>3.0092592592592591</v>
      </c>
      <c r="AF52" s="128">
        <f>IF(ISERROR(((VLOOKUP(AD52,'X1'!$B:$AO,6,FALSE))/(VLOOKUP(AD52,'X1'!$B:$AO,7,FALSE))-1))=TRUE," ",(((VLOOKUP(AD52,'X1'!$B:$AO,6,FALSE))/(VLOOKUP(AD52,'X1'!$B:$AO,7,FALSE))-1)))</f>
        <v>-2.4305520234284672E-2</v>
      </c>
      <c r="AG52" s="128">
        <f>IF(ISERROR((((VLOOKUP(AD52,'X1'!$B:$G,2,FALSE))-(VLOOKUP(AD52,'X1'!$B:$G,3,FALSE)))*100)/(VLOOKUP(AD52,'X1'!$B:$G,5,FALSE)))=TRUE," ",((((VLOOKUP(AD52,'X1'!$B:$G,2,FALSE))-(VLOOKUP(AD52,'X1'!$B:$G,3,FALSE)))*100)/(VLOOKUP(AD52,'X1'!$B:$G,5,FALSE))))</f>
        <v>38.095238095238095</v>
      </c>
      <c r="AH52" s="128">
        <f>IF(ISERROR(((VLOOKUP(AD52,'X1'!$B:$AZ,42,FALSE))))=TRUE," ",(((VLOOKUP(AD52,'X1'!$B:$AZ,42,FALSE)))))</f>
        <v>8.6125482456855362</v>
      </c>
      <c r="AI52" s="128">
        <f>IF(ISERROR(((VLOOKUP(AD52,'X1'!$B:$AZ,43,FALSE))))=TRUE," ",(((VLOOKUP(AD52,'X1'!$B:$AZ,43,FALSE)))))</f>
        <v>-24.863946283973061</v>
      </c>
      <c r="AJ52" s="128">
        <f>IF(ISERROR(((VLOOKUP(AD52,'X1'!$B:$AZ,15,FALSE))))=TRUE," ",(((VLOOKUP(AD52,'X1'!$B:$AZ,15,FALSE)))))</f>
        <v>3.0092592592592591</v>
      </c>
      <c r="AK52" s="128">
        <f>IF(ISERROR(((VLOOKUP(AD52,'X1'!$B:$AZ,14,FALSE))))=TRUE," ",(((VLOOKUP(AD52,'X1'!$B:$AZ,14,FALSE)))))</f>
        <v>14.285714285714285</v>
      </c>
      <c r="AL52" s="128" t="str">
        <f ca="1">IF(ISERROR(((VLOOKUP(AD52,'X2'!$B:$AO,6,FALSE))/(VLOOKUP(AD52,'X2'!$B:$AO,7,FALSE))-1))=TRUE," ",(((VLOOKUP(AD52,'X2'!$B:$AO,6,FALSE))/(VLOOKUP(AD52,'X2'!$B:$AO,7,FALSE))-1)))</f>
        <v xml:space="preserve"> </v>
      </c>
      <c r="AM52" s="128" t="str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 xml:space="preserve"> </v>
      </c>
      <c r="AN52" s="128" t="str">
        <f ca="1">IF(ISERROR(((VLOOKUP(AD52,'X2'!$B:$AZ,42,FALSE))))=TRUE," ",(((VLOOKUP(AD52,'X2'!$B:$AZ,42,FALSE)))))</f>
        <v xml:space="preserve"> </v>
      </c>
      <c r="AO52" s="128" t="str">
        <f ca="1">IF(ISERROR(((VLOOKUP(AD52,'X2'!$B:$AZ,43,FALSE))))=TRUE," ",(((VLOOKUP(AD52,'X2'!$B:$AZ,43,FALSE)))))</f>
        <v xml:space="preserve"> </v>
      </c>
      <c r="AP52" s="128" t="str">
        <f ca="1">IF(ISERROR(((VLOOKUP(AD52,'X2'!$B:$AZ,15,FALSE))))=TRUE," ",(((VLOOKUP(AD52,'X2'!$B:$AZ,15,FALSE)))))</f>
        <v xml:space="preserve"> </v>
      </c>
      <c r="AQ52" s="128" t="str">
        <f ca="1">IF(ISERROR(((VLOOKUP(AD52,'X2'!$B:$AZ,14,FALSE))))=TRUE," ",(((VLOOKUP(AD52,'X2'!$B:$AZ,14,FALSE)))))</f>
        <v xml:space="preserve"> </v>
      </c>
      <c r="AR52" s="128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28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28" t="str">
        <f ca="1">IF(ISERROR(((VLOOKUP(AD52,'X3'!$B:$AZ,42,FALSE))))=TRUE," ",(((VLOOKUP(AD52,'X3'!$B:$AZ,42,FALSE)))))</f>
        <v xml:space="preserve"> </v>
      </c>
      <c r="AU52" s="128" t="str">
        <f ca="1">IF(ISERROR(((VLOOKUP(AD52,'X3'!$B:$AZ,43,FALSE))))=TRUE," ",(((VLOOKUP(AD52,'X3'!$B:$AZ,43,FALSE)))))</f>
        <v xml:space="preserve"> </v>
      </c>
      <c r="AV52" s="128" t="str">
        <f ca="1">IF(ISERROR(((VLOOKUP(AD52,'X3'!$B:$AZ,15,FALSE))))=TRUE," ",(((VLOOKUP(AD52,'X3'!$B:$AZ,15,FALSE)))))</f>
        <v xml:space="preserve"> </v>
      </c>
      <c r="AW52" s="128" t="str">
        <f ca="1">IF(ISERROR(((VLOOKUP(AD52,'X3'!$B:$AZ,14,FALSE))))=TRUE," ",(((VLOOKUP(AD52,'X3'!$B:$AZ,14,FALSE)))))</f>
        <v xml:space="preserve"> </v>
      </c>
      <c r="AX52" s="128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28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28" t="str">
        <f ca="1">IF(ISERROR(((VLOOKUP(AD52,'X4'!$B:$AZ,42,FALSE))))=TRUE," ",(((VLOOKUP(AD52,'X4'!$B:$AZ,42,FALSE)))))</f>
        <v xml:space="preserve"> </v>
      </c>
      <c r="BA52" s="128" t="str">
        <f ca="1">IF(ISERROR(((VLOOKUP(AD52,'X4'!$B:$AZ,43,FALSE))))=TRUE," ",(((VLOOKUP(AD52,'X4'!$B:$AZ,43,FALSE)))))</f>
        <v xml:space="preserve"> </v>
      </c>
      <c r="BB52" s="128" t="str">
        <f ca="1">IF(ISERROR(((VLOOKUP(AD52,'X4'!$B:$AZ,15,FALSE))))=TRUE," ",(((VLOOKUP(AD52,'X4'!$B:$AZ,15,FALSE)))))</f>
        <v xml:space="preserve"> </v>
      </c>
      <c r="BC52" s="128" t="str">
        <f ca="1">IF(ISERROR(((VLOOKUP(AD52,'X4'!$B:$AZ,14,FALSE))))=TRUE," ",(((VLOOKUP(AD52,'X4'!$B:$AZ,14,FALSE)))))</f>
        <v xml:space="preserve"> </v>
      </c>
      <c r="BD52" s="128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28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28" t="str">
        <f ca="1">IF(ISERROR(((VLOOKUP(AD52,'X5'!$B:$AZ,42,FALSE))))=TRUE," ",(((VLOOKUP(AD52,'X5'!$B:$AZ,42,FALSE)))))</f>
        <v xml:space="preserve"> </v>
      </c>
      <c r="BG52" s="128" t="str">
        <f ca="1">IF(ISERROR(((VLOOKUP(AD52,'X5'!$B:$AZ,43,FALSE))))=TRUE," ",(((VLOOKUP(AD52,'X5'!$B:$AZ,43,FALSE)))))</f>
        <v xml:space="preserve"> </v>
      </c>
      <c r="BH52" s="128" t="str">
        <f ca="1">IF(ISERROR(((VLOOKUP(AD52,'X5'!$B:$AZ,15,FALSE))))=TRUE," ",(((VLOOKUP(AD52,'X5'!$B:$AZ,15,FALSE)))))</f>
        <v xml:space="preserve"> </v>
      </c>
      <c r="BI52" s="128" t="str">
        <f ca="1">IF(ISERROR(((VLOOKUP(AD52,'X5'!$B:$AZ,14,FALSE))))=TRUE," ",(((VLOOKUP(AD52,'X5'!$B:$AZ,14,FALSE)))))</f>
        <v xml:space="preserve"> </v>
      </c>
      <c r="BJ52" s="128" t="str">
        <f ca="1">IF(ISERROR(((VLOOKUP(AD52,'X6'!$B:$AO,6,FALSE))/(VLOOKUP(AD52,'X6'!$B:$AO,7,FALSE))-1))=TRUE," ",(((VLOOKUP(AD52,'X6'!$B:$AO,6,FALSE))/(VLOOKUP(AD52,'X6'!$B:$AO,7,FALSE))-1)))</f>
        <v xml:space="preserve"> </v>
      </c>
      <c r="BK52" s="128" t="str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 xml:space="preserve"> </v>
      </c>
      <c r="BL52" s="128" t="str">
        <f ca="1">IF(ISERROR(((VLOOKUP(AD52,'X6'!$B:$AZ,42,FALSE))))=TRUE," ",(((VLOOKUP(AD52,'X6'!$B:$AZ,42,FALSE)))))</f>
        <v xml:space="preserve"> </v>
      </c>
      <c r="BM52" s="128" t="str">
        <f ca="1">IF(ISERROR(((VLOOKUP(AD52,'X6'!$B:$AZ,43,FALSE))))=TRUE," ",(((VLOOKUP(AD52,'X6'!$B:$AZ,43,FALSE)))))</f>
        <v xml:space="preserve"> </v>
      </c>
      <c r="BN52" s="128" t="str">
        <f ca="1">IF(ISERROR(((VLOOKUP(AD52,'X6'!$B:$AZ,15,FALSE))))=TRUE," ",(((VLOOKUP(AD52,'X6'!$B:$AZ,15,FALSE)))))</f>
        <v xml:space="preserve"> </v>
      </c>
      <c r="BO52" s="128" t="str">
        <f ca="1">IF(ISERROR(((VLOOKUP(AD52,'X6'!$B:$AZ,14,FALSE))))=TRUE," ",(((VLOOKUP(AD52,'X6'!$B:$AZ,14,FALSE)))))</f>
        <v xml:space="preserve"> </v>
      </c>
    </row>
    <row r="53" spans="1:67" ht="14.1" customHeight="1" x14ac:dyDescent="0.2">
      <c r="A53" s="180">
        <f t="shared" si="18"/>
        <v>6</v>
      </c>
      <c r="B53" s="137" t="str">
        <f>IF($U$16=1,(VLOOKUP(A53,$AC$44:$AH$80,2,FALSE)),IF((IF($X$1=1,'X1'!B12,(IF($X$1=2,'X2'!B12,(IF($X$1=3,'X3'!B12,(IF($X$1=4,'X4'!B12,(IF($X$1=5,'X5'!B12,'X6'!B12))))))))))="","",(IF($X$1=1,'X1'!B12,(IF($X$1=2,'X2'!B12,(IF($X$1=3,'X3'!B12,(IF($X$1=4,'X4'!B12,(IF($X$1=5,'X5'!B12,'X6'!B12))))))))))))</f>
        <v>INDES TI Equity</v>
      </c>
      <c r="C53" s="137" t="str">
        <f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Indeks Bilgisayar Sistemleri M</v>
      </c>
      <c r="D53" s="137" t="str">
        <f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Information Technology</v>
      </c>
      <c r="E53" s="138">
        <f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11.08</v>
      </c>
      <c r="F53" s="138">
        <f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11.199999809265137</v>
      </c>
      <c r="G53" s="138">
        <f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1.0830307695409491</v>
      </c>
      <c r="H53" s="138">
        <f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90.39232265683394</v>
      </c>
      <c r="I53" s="139">
        <f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2</v>
      </c>
      <c r="J53" s="139">
        <f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0</v>
      </c>
      <c r="K53" s="139">
        <f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4</v>
      </c>
      <c r="L53" s="140">
        <f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7.3866666666666667</v>
      </c>
      <c r="M53" s="140">
        <f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10.165137614678898</v>
      </c>
      <c r="N53" s="141">
        <f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-29.682432955708027</v>
      </c>
      <c r="O53" s="140">
        <f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7.8282941688424712</v>
      </c>
      <c r="P53" s="140">
        <f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7.0161544461778478</v>
      </c>
      <c r="Q53" s="141">
        <f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>5.3573218826974189</v>
      </c>
      <c r="R53" s="141">
        <f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6.3176895306859207</v>
      </c>
      <c r="S53" s="141">
        <f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-33.698296836982969</v>
      </c>
      <c r="V53" s="46"/>
      <c r="W53" s="46">
        <f t="shared" si="15"/>
        <v>10</v>
      </c>
      <c r="X53" s="46"/>
      <c r="Y53" s="134">
        <f t="shared" si="16"/>
        <v>0</v>
      </c>
      <c r="Z53" s="103" t="s">
        <v>162</v>
      </c>
      <c r="AB53" s="42">
        <f t="shared" si="13"/>
        <v>1</v>
      </c>
      <c r="AC53" s="42">
        <f t="shared" si="17"/>
        <v>9</v>
      </c>
      <c r="AD53" s="126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SAHOL TI Equity</v>
      </c>
      <c r="AE53" s="127">
        <f t="shared" si="14"/>
        <v>4.126473740621651</v>
      </c>
      <c r="AF53" s="128">
        <f>IF(ISERROR(((VLOOKUP(AD53,'X1'!$B:$AO,6,FALSE))/(VLOOKUP(AD53,'X1'!$B:$AO,7,FALSE))-1))=TRUE," ",(((VLOOKUP(AD53,'X1'!$B:$AO,6,FALSE))/(VLOOKUP(AD53,'X1'!$B:$AO,7,FALSE))-1)))</f>
        <v>0.32904604700217299</v>
      </c>
      <c r="AG53" s="128">
        <f>IF(ISERROR((((VLOOKUP(AD53,'X1'!$B:$G,2,FALSE))-(VLOOKUP(AD53,'X1'!$B:$G,3,FALSE)))*100)/(VLOOKUP(AD53,'X1'!$B:$G,5,FALSE)))=TRUE," ",((((VLOOKUP(AD53,'X1'!$B:$G,2,FALSE))-(VLOOKUP(AD53,'X1'!$B:$G,3,FALSE)))*100)/(VLOOKUP(AD53,'X1'!$B:$G,5,FALSE))))</f>
        <v>100</v>
      </c>
      <c r="AH53" s="128">
        <f>IF(ISERROR(((VLOOKUP(AD53,'X1'!$B:$AZ,42,FALSE))))=TRUE," ",(((VLOOKUP(AD53,'X1'!$B:$AZ,42,FALSE)))))</f>
        <v>55.987522460988913</v>
      </c>
      <c r="AI53" s="128">
        <f>IF(ISERROR(((VLOOKUP(AD53,'X1'!$B:$AZ,43,FALSE))))=TRUE," ",(((VLOOKUP(AD53,'X1'!$B:$AZ,43,FALSE)))))</f>
        <v>25.287762261526158</v>
      </c>
      <c r="AJ53" s="128">
        <f>IF(ISERROR(((VLOOKUP(AD53,'X1'!$B:$AZ,15,FALSE))))=TRUE," ",(((VLOOKUP(AD53,'X1'!$B:$AZ,15,FALSE)))))</f>
        <v>4.126473740621651</v>
      </c>
      <c r="AK53" s="128">
        <f>IF(ISERROR(((VLOOKUP(AD53,'X1'!$B:$AZ,14,FALSE))))=TRUE," ",(((VLOOKUP(AD53,'X1'!$B:$AZ,14,FALSE)))))</f>
        <v>19.505494505494518</v>
      </c>
      <c r="AL53" s="128" t="str">
        <f ca="1">IF(ISERROR(((VLOOKUP(AD53,'X2'!$B:$AO,6,FALSE))/(VLOOKUP(AD53,'X2'!$B:$AO,7,FALSE))-1))=TRUE," ",(((VLOOKUP(AD53,'X2'!$B:$AO,6,FALSE))/(VLOOKUP(AD53,'X2'!$B:$AO,7,FALSE))-1)))</f>
        <v xml:space="preserve"> </v>
      </c>
      <c r="AM53" s="128" t="str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 xml:space="preserve"> </v>
      </c>
      <c r="AN53" s="128" t="str">
        <f ca="1">IF(ISERROR(((VLOOKUP(AD53,'X2'!$B:$AZ,42,FALSE))))=TRUE," ",(((VLOOKUP(AD53,'X2'!$B:$AZ,42,FALSE)))))</f>
        <v xml:space="preserve"> </v>
      </c>
      <c r="AO53" s="128" t="str">
        <f ca="1">IF(ISERROR(((VLOOKUP(AD53,'X2'!$B:$AZ,43,FALSE))))=TRUE," ",(((VLOOKUP(AD53,'X2'!$B:$AZ,43,FALSE)))))</f>
        <v xml:space="preserve"> </v>
      </c>
      <c r="AP53" s="128" t="str">
        <f ca="1">IF(ISERROR(((VLOOKUP(AD53,'X2'!$B:$AZ,15,FALSE))))=TRUE," ",(((VLOOKUP(AD53,'X2'!$B:$AZ,15,FALSE)))))</f>
        <v xml:space="preserve"> </v>
      </c>
      <c r="AQ53" s="128" t="str">
        <f ca="1">IF(ISERROR(((VLOOKUP(AD53,'X2'!$B:$AZ,14,FALSE))))=TRUE," ",(((VLOOKUP(AD53,'X2'!$B:$AZ,14,FALSE)))))</f>
        <v xml:space="preserve"> </v>
      </c>
      <c r="AR53" s="128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28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28" t="str">
        <f ca="1">IF(ISERROR(((VLOOKUP(AD53,'X3'!$B:$AZ,42,FALSE))))=TRUE," ",(((VLOOKUP(AD53,'X3'!$B:$AZ,42,FALSE)))))</f>
        <v xml:space="preserve"> </v>
      </c>
      <c r="AU53" s="128" t="str">
        <f ca="1">IF(ISERROR(((VLOOKUP(AD53,'X3'!$B:$AZ,43,FALSE))))=TRUE," ",(((VLOOKUP(AD53,'X3'!$B:$AZ,43,FALSE)))))</f>
        <v xml:space="preserve"> </v>
      </c>
      <c r="AV53" s="128" t="str">
        <f ca="1">IF(ISERROR(((VLOOKUP(AD53,'X3'!$B:$AZ,15,FALSE))))=TRUE," ",(((VLOOKUP(AD53,'X3'!$B:$AZ,15,FALSE)))))</f>
        <v xml:space="preserve"> </v>
      </c>
      <c r="AW53" s="128" t="str">
        <f ca="1">IF(ISERROR(((VLOOKUP(AD53,'X3'!$B:$AZ,14,FALSE))))=TRUE," ",(((VLOOKUP(AD53,'X3'!$B:$AZ,14,FALSE)))))</f>
        <v xml:space="preserve"> </v>
      </c>
      <c r="AX53" s="128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28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28" t="str">
        <f ca="1">IF(ISERROR(((VLOOKUP(AD53,'X4'!$B:$AZ,42,FALSE))))=TRUE," ",(((VLOOKUP(AD53,'X4'!$B:$AZ,42,FALSE)))))</f>
        <v xml:space="preserve"> </v>
      </c>
      <c r="BA53" s="128" t="str">
        <f ca="1">IF(ISERROR(((VLOOKUP(AD53,'X4'!$B:$AZ,43,FALSE))))=TRUE," ",(((VLOOKUP(AD53,'X4'!$B:$AZ,43,FALSE)))))</f>
        <v xml:space="preserve"> </v>
      </c>
      <c r="BB53" s="128" t="str">
        <f ca="1">IF(ISERROR(((VLOOKUP(AD53,'X4'!$B:$AZ,15,FALSE))))=TRUE," ",(((VLOOKUP(AD53,'X4'!$B:$AZ,15,FALSE)))))</f>
        <v xml:space="preserve"> </v>
      </c>
      <c r="BC53" s="128" t="str">
        <f ca="1">IF(ISERROR(((VLOOKUP(AD53,'X4'!$B:$AZ,14,FALSE))))=TRUE," ",(((VLOOKUP(AD53,'X4'!$B:$AZ,14,FALSE)))))</f>
        <v xml:space="preserve"> </v>
      </c>
      <c r="BD53" s="128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28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28" t="str">
        <f ca="1">IF(ISERROR(((VLOOKUP(AD53,'X5'!$B:$AZ,42,FALSE))))=TRUE," ",(((VLOOKUP(AD53,'X5'!$B:$AZ,42,FALSE)))))</f>
        <v xml:space="preserve"> </v>
      </c>
      <c r="BG53" s="128" t="str">
        <f ca="1">IF(ISERROR(((VLOOKUP(AD53,'X5'!$B:$AZ,43,FALSE))))=TRUE," ",(((VLOOKUP(AD53,'X5'!$B:$AZ,43,FALSE)))))</f>
        <v xml:space="preserve"> </v>
      </c>
      <c r="BH53" s="128" t="str">
        <f ca="1">IF(ISERROR(((VLOOKUP(AD53,'X5'!$B:$AZ,15,FALSE))))=TRUE," ",(((VLOOKUP(AD53,'X5'!$B:$AZ,15,FALSE)))))</f>
        <v xml:space="preserve"> </v>
      </c>
      <c r="BI53" s="128" t="str">
        <f ca="1">IF(ISERROR(((VLOOKUP(AD53,'X5'!$B:$AZ,14,FALSE))))=TRUE," ",(((VLOOKUP(AD53,'X5'!$B:$AZ,14,FALSE)))))</f>
        <v xml:space="preserve"> </v>
      </c>
      <c r="BJ53" s="128" t="str">
        <f ca="1">IF(ISERROR(((VLOOKUP(AD53,'X6'!$B:$AO,6,FALSE))/(VLOOKUP(AD53,'X6'!$B:$AO,7,FALSE))-1))=TRUE," ",(((VLOOKUP(AD53,'X6'!$B:$AO,6,FALSE))/(VLOOKUP(AD53,'X6'!$B:$AO,7,FALSE))-1)))</f>
        <v xml:space="preserve"> </v>
      </c>
      <c r="BK53" s="128" t="str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 xml:space="preserve"> </v>
      </c>
      <c r="BL53" s="128" t="str">
        <f ca="1">IF(ISERROR(((VLOOKUP(AD53,'X6'!$B:$AZ,42,FALSE))))=TRUE," ",(((VLOOKUP(AD53,'X6'!$B:$AZ,42,FALSE)))))</f>
        <v xml:space="preserve"> </v>
      </c>
      <c r="BM53" s="128" t="str">
        <f ca="1">IF(ISERROR(((VLOOKUP(AD53,'X6'!$B:$AZ,43,FALSE))))=TRUE," ",(((VLOOKUP(AD53,'X6'!$B:$AZ,43,FALSE)))))</f>
        <v xml:space="preserve"> </v>
      </c>
      <c r="BN53" s="128" t="str">
        <f ca="1">IF(ISERROR(((VLOOKUP(AD53,'X6'!$B:$AZ,15,FALSE))))=TRUE," ",(((VLOOKUP(AD53,'X6'!$B:$AZ,15,FALSE)))))</f>
        <v xml:space="preserve"> </v>
      </c>
      <c r="BO53" s="128" t="str">
        <f ca="1">IF(ISERROR(((VLOOKUP(AD53,'X6'!$B:$AZ,14,FALSE))))=TRUE," ",(((VLOOKUP(AD53,'X6'!$B:$AZ,14,FALSE)))))</f>
        <v xml:space="preserve"> </v>
      </c>
    </row>
    <row r="54" spans="1:67" ht="14.1" customHeight="1" x14ac:dyDescent="0.2">
      <c r="A54" s="180">
        <f t="shared" si="18"/>
        <v>7</v>
      </c>
      <c r="B54" s="137" t="str">
        <f>IF($U$16=1,(VLOOKUP(A54,$AC$44:$AH$80,2,FALSE)),IF((IF($X$1=1,'X1'!B13,(IF($X$1=2,'X2'!B13,(IF($X$1=3,'X3'!B13,(IF($X$1=4,'X4'!B13,(IF($X$1=5,'X5'!B13,'X6'!B13))))))))))="","",(IF($X$1=1,'X1'!B13,(IF($X$1=2,'X2'!B13,(IF($X$1=3,'X3'!B13,(IF($X$1=4,'X4'!B13,(IF($X$1=5,'X5'!B13,'X6'!B13))))))))))))</f>
        <v>OTKAR TI Equity</v>
      </c>
      <c r="C54" s="137" t="str">
        <f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Otokar Otomotiv Ve Savunma San</v>
      </c>
      <c r="D54" s="137" t="str">
        <f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Industrials</v>
      </c>
      <c r="E54" s="138">
        <f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159</v>
      </c>
      <c r="F54" s="138">
        <f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173</v>
      </c>
      <c r="G54" s="138">
        <f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8.8050314465408785</v>
      </c>
      <c r="H54" s="138">
        <f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555.91977704112674</v>
      </c>
      <c r="I54" s="139">
        <f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9</v>
      </c>
      <c r="J54" s="139">
        <f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0</v>
      </c>
      <c r="K54" s="139">
        <f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9</v>
      </c>
      <c r="L54" s="140">
        <f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10.48121292023731</v>
      </c>
      <c r="M54" s="140">
        <f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10.557768924302788</v>
      </c>
      <c r="N54" s="141">
        <f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>-0.22381874219952191</v>
      </c>
      <c r="O54" s="140">
        <f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10.543171592412881</v>
      </c>
      <c r="P54" s="140">
        <f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11.129857974388825</v>
      </c>
      <c r="Q54" s="141">
        <f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>41.895577653107473</v>
      </c>
      <c r="R54" s="141">
        <f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>6.817610062893082</v>
      </c>
      <c r="S54" s="141">
        <f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2.7986348122866902</v>
      </c>
      <c r="V54" s="46"/>
      <c r="W54" s="46">
        <f t="shared" si="15"/>
        <v>11</v>
      </c>
      <c r="X54" s="46"/>
      <c r="Y54" s="134">
        <f t="shared" si="16"/>
        <v>0</v>
      </c>
      <c r="Z54" s="104" t="s">
        <v>162</v>
      </c>
      <c r="AB54" s="42">
        <f t="shared" si="13"/>
        <v>1</v>
      </c>
      <c r="AC54" s="42">
        <f t="shared" si="17"/>
        <v>10</v>
      </c>
      <c r="AD54" s="126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SISE TI Equity</v>
      </c>
      <c r="AE54" s="127">
        <f t="shared" si="14"/>
        <v>3.4658187599364072</v>
      </c>
      <c r="AF54" s="128">
        <f>IF(ISERROR(((VLOOKUP(AD54,'X1'!$B:$AO,6,FALSE))/(VLOOKUP(AD54,'X1'!$B:$AO,7,FALSE))-1))=TRUE," ",(((VLOOKUP(AD54,'X1'!$B:$AO,6,FALSE))/(VLOOKUP(AD54,'X1'!$B:$AO,7,FALSE))-1)))</f>
        <v>-7.1542106106853631E-2</v>
      </c>
      <c r="AG54" s="128">
        <f>IF(ISERROR((((VLOOKUP(AD54,'X1'!$B:$G,2,FALSE))-(VLOOKUP(AD54,'X1'!$B:$G,3,FALSE)))*100)/(VLOOKUP(AD54,'X1'!$B:$G,5,FALSE)))=TRUE," ",((((VLOOKUP(AD54,'X1'!$B:$G,2,FALSE))-(VLOOKUP(AD54,'X1'!$B:$G,3,FALSE)))*100)/(VLOOKUP(AD54,'X1'!$B:$G,5,FALSE))))</f>
        <v>63.636363636363633</v>
      </c>
      <c r="AH54" s="128">
        <f>IF(ISERROR(((VLOOKUP(AD54,'X1'!$B:$AZ,42,FALSE))))=TRUE," ",(((VLOOKUP(AD54,'X1'!$B:$AZ,42,FALSE)))))</f>
        <v>33.469088942750226</v>
      </c>
      <c r="AI54" s="128">
        <f>IF(ISERROR(((VLOOKUP(AD54,'X1'!$B:$AZ,43,FALSE))))=TRUE," ",(((VLOOKUP(AD54,'X1'!$B:$AZ,43,FALSE)))))</f>
        <v>16.629145083766538</v>
      </c>
      <c r="AJ54" s="128">
        <f>IF(ISERROR(((VLOOKUP(AD54,'X1'!$B:$AZ,15,FALSE))))=TRUE," ",(((VLOOKUP(AD54,'X1'!$B:$AZ,15,FALSE)))))</f>
        <v>3.4658187599364072</v>
      </c>
      <c r="AK54" s="128">
        <f>IF(ISERROR(((VLOOKUP(AD54,'X1'!$B:$AZ,14,FALSE))))=TRUE," ",(((VLOOKUP(AD54,'X1'!$B:$AZ,14,FALSE)))))</f>
        <v>-3.9145907473309509</v>
      </c>
      <c r="AL54" s="128" t="str">
        <f ca="1">IF(ISERROR(((VLOOKUP(AD54,'X2'!$B:$AO,6,FALSE))/(VLOOKUP(AD54,'X2'!$B:$AO,7,FALSE))-1))=TRUE," ",(((VLOOKUP(AD54,'X2'!$B:$AO,6,FALSE))/(VLOOKUP(AD54,'X2'!$B:$AO,7,FALSE))-1)))</f>
        <v xml:space="preserve"> </v>
      </c>
      <c r="AM54" s="128" t="str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 xml:space="preserve"> </v>
      </c>
      <c r="AN54" s="128" t="str">
        <f ca="1">IF(ISERROR(((VLOOKUP(AD54,'X2'!$B:$AZ,42,FALSE))))=TRUE," ",(((VLOOKUP(AD54,'X2'!$B:$AZ,42,FALSE)))))</f>
        <v xml:space="preserve"> </v>
      </c>
      <c r="AO54" s="128" t="str">
        <f ca="1">IF(ISERROR(((VLOOKUP(AD54,'X2'!$B:$AZ,43,FALSE))))=TRUE," ",(((VLOOKUP(AD54,'X2'!$B:$AZ,43,FALSE)))))</f>
        <v xml:space="preserve"> </v>
      </c>
      <c r="AP54" s="128" t="str">
        <f ca="1">IF(ISERROR(((VLOOKUP(AD54,'X2'!$B:$AZ,15,FALSE))))=TRUE," ",(((VLOOKUP(AD54,'X2'!$B:$AZ,15,FALSE)))))</f>
        <v xml:space="preserve"> </v>
      </c>
      <c r="AQ54" s="128" t="str">
        <f ca="1">IF(ISERROR(((VLOOKUP(AD54,'X2'!$B:$AZ,14,FALSE))))=TRUE," ",(((VLOOKUP(AD54,'X2'!$B:$AZ,14,FALSE)))))</f>
        <v xml:space="preserve"> </v>
      </c>
      <c r="AR54" s="128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28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28" t="str">
        <f ca="1">IF(ISERROR(((VLOOKUP(AD54,'X3'!$B:$AZ,42,FALSE))))=TRUE," ",(((VLOOKUP(AD54,'X3'!$B:$AZ,42,FALSE)))))</f>
        <v xml:space="preserve"> </v>
      </c>
      <c r="AU54" s="128" t="str">
        <f ca="1">IF(ISERROR(((VLOOKUP(AD54,'X3'!$B:$AZ,43,FALSE))))=TRUE," ",(((VLOOKUP(AD54,'X3'!$B:$AZ,43,FALSE)))))</f>
        <v xml:space="preserve"> </v>
      </c>
      <c r="AV54" s="128" t="str">
        <f ca="1">IF(ISERROR(((VLOOKUP(AD54,'X3'!$B:$AZ,15,FALSE))))=TRUE," ",(((VLOOKUP(AD54,'X3'!$B:$AZ,15,FALSE)))))</f>
        <v xml:space="preserve"> </v>
      </c>
      <c r="AW54" s="128" t="str">
        <f ca="1">IF(ISERROR(((VLOOKUP(AD54,'X3'!$B:$AZ,14,FALSE))))=TRUE," ",(((VLOOKUP(AD54,'X3'!$B:$AZ,14,FALSE)))))</f>
        <v xml:space="preserve"> </v>
      </c>
      <c r="AX54" s="128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28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28" t="str">
        <f ca="1">IF(ISERROR(((VLOOKUP(AD54,'X4'!$B:$AZ,42,FALSE))))=TRUE," ",(((VLOOKUP(AD54,'X4'!$B:$AZ,42,FALSE)))))</f>
        <v xml:space="preserve"> </v>
      </c>
      <c r="BA54" s="128" t="str">
        <f ca="1">IF(ISERROR(((VLOOKUP(AD54,'X4'!$B:$AZ,43,FALSE))))=TRUE," ",(((VLOOKUP(AD54,'X4'!$B:$AZ,43,FALSE)))))</f>
        <v xml:space="preserve"> </v>
      </c>
      <c r="BB54" s="128" t="str">
        <f ca="1">IF(ISERROR(((VLOOKUP(AD54,'X4'!$B:$AZ,15,FALSE))))=TRUE," ",(((VLOOKUP(AD54,'X4'!$B:$AZ,15,FALSE)))))</f>
        <v xml:space="preserve"> </v>
      </c>
      <c r="BC54" s="128" t="str">
        <f ca="1">IF(ISERROR(((VLOOKUP(AD54,'X4'!$B:$AZ,14,FALSE))))=TRUE," ",(((VLOOKUP(AD54,'X4'!$B:$AZ,14,FALSE)))))</f>
        <v xml:space="preserve"> </v>
      </c>
      <c r="BD54" s="128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28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28" t="str">
        <f ca="1">IF(ISERROR(((VLOOKUP(AD54,'X5'!$B:$AZ,42,FALSE))))=TRUE," ",(((VLOOKUP(AD54,'X5'!$B:$AZ,42,FALSE)))))</f>
        <v xml:space="preserve"> </v>
      </c>
      <c r="BG54" s="128" t="str">
        <f ca="1">IF(ISERROR(((VLOOKUP(AD54,'X5'!$B:$AZ,43,FALSE))))=TRUE," ",(((VLOOKUP(AD54,'X5'!$B:$AZ,43,FALSE)))))</f>
        <v xml:space="preserve"> </v>
      </c>
      <c r="BH54" s="128" t="str">
        <f ca="1">IF(ISERROR(((VLOOKUP(AD54,'X5'!$B:$AZ,15,FALSE))))=TRUE," ",(((VLOOKUP(AD54,'X5'!$B:$AZ,15,FALSE)))))</f>
        <v xml:space="preserve"> </v>
      </c>
      <c r="BI54" s="128" t="str">
        <f ca="1">IF(ISERROR(((VLOOKUP(AD54,'X5'!$B:$AZ,14,FALSE))))=TRUE," ",(((VLOOKUP(AD54,'X5'!$B:$AZ,14,FALSE)))))</f>
        <v xml:space="preserve"> </v>
      </c>
      <c r="BJ54" s="128" t="str">
        <f ca="1">IF(ISERROR(((VLOOKUP(AD54,'X6'!$B:$AO,6,FALSE))/(VLOOKUP(AD54,'X6'!$B:$AO,7,FALSE))-1))=TRUE," ",(((VLOOKUP(AD54,'X6'!$B:$AO,6,FALSE))/(VLOOKUP(AD54,'X6'!$B:$AO,7,FALSE))-1)))</f>
        <v xml:space="preserve"> </v>
      </c>
      <c r="BK54" s="128" t="str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 xml:space="preserve"> </v>
      </c>
      <c r="BL54" s="128" t="str">
        <f ca="1">IF(ISERROR(((VLOOKUP(AD54,'X6'!$B:$AZ,42,FALSE))))=TRUE," ",(((VLOOKUP(AD54,'X6'!$B:$AZ,42,FALSE)))))</f>
        <v xml:space="preserve"> </v>
      </c>
      <c r="BM54" s="128" t="str">
        <f ca="1">IF(ISERROR(((VLOOKUP(AD54,'X6'!$B:$AZ,43,FALSE))))=TRUE," ",(((VLOOKUP(AD54,'X6'!$B:$AZ,43,FALSE)))))</f>
        <v xml:space="preserve"> </v>
      </c>
      <c r="BN54" s="128" t="str">
        <f ca="1">IF(ISERROR(((VLOOKUP(AD54,'X6'!$B:$AZ,15,FALSE))))=TRUE," ",(((VLOOKUP(AD54,'X6'!$B:$AZ,15,FALSE)))))</f>
        <v xml:space="preserve"> </v>
      </c>
      <c r="BO54" s="128" t="str">
        <f ca="1">IF(ISERROR(((VLOOKUP(AD54,'X6'!$B:$AZ,14,FALSE))))=TRUE," ",(((VLOOKUP(AD54,'X6'!$B:$AZ,14,FALSE)))))</f>
        <v xml:space="preserve"> </v>
      </c>
    </row>
    <row r="55" spans="1:67" ht="14.1" customHeight="1" x14ac:dyDescent="0.2">
      <c r="A55" s="180">
        <f t="shared" si="18"/>
        <v>8</v>
      </c>
      <c r="B55" s="137" t="str">
        <f>IF($U$16=1,(VLOOKUP(A55,$AC$44:$AH$80,2,FALSE)),IF((IF($X$1=1,'X1'!B14,(IF($X$1=2,'X2'!B14,(IF($X$1=3,'X3'!B14,(IF($X$1=4,'X4'!B14,(IF($X$1=5,'X5'!B14,'X6'!B14))))))))))="","",(IF($X$1=1,'X1'!B14,(IF($X$1=2,'X2'!B14,(IF($X$1=3,'X3'!B14,(IF($X$1=4,'X4'!B14,(IF($X$1=5,'X5'!B14,'X6'!B14))))))))))))</f>
        <v>PETKM TI Equity</v>
      </c>
      <c r="C55" s="137" t="str">
        <f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Petkim Petrokimya Holding AS</v>
      </c>
      <c r="D55" s="137" t="str">
        <f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Materials</v>
      </c>
      <c r="E55" s="138">
        <f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4.32</v>
      </c>
      <c r="F55" s="138">
        <f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4.2150001525878906</v>
      </c>
      <c r="G55" s="138">
        <f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-2.4305520234284672</v>
      </c>
      <c r="H55" s="138">
        <f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1329.172719748143</v>
      </c>
      <c r="I55" s="139">
        <f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8</v>
      </c>
      <c r="J55" s="139">
        <f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0</v>
      </c>
      <c r="K55" s="139">
        <f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21</v>
      </c>
      <c r="L55" s="140">
        <f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9.6</v>
      </c>
      <c r="M55" s="140">
        <f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9.8181818181818183</v>
      </c>
      <c r="N55" s="141">
        <f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-8.6125482456855362</v>
      </c>
      <c r="O55" s="140">
        <f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9.2776817512671972</v>
      </c>
      <c r="P55" s="140">
        <f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10.618942233632863</v>
      </c>
      <c r="Q55" s="141">
        <f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24.863946283973061</v>
      </c>
      <c r="R55" s="141">
        <f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>3.0092592592592591</v>
      </c>
      <c r="S55" s="141">
        <f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14.285714285714285</v>
      </c>
      <c r="V55" s="46"/>
      <c r="W55" s="46">
        <f t="shared" si="15"/>
        <v>12</v>
      </c>
      <c r="X55" s="46"/>
      <c r="Y55" s="134">
        <f t="shared" si="16"/>
        <v>0</v>
      </c>
      <c r="Z55" s="144" t="s">
        <v>162</v>
      </c>
      <c r="AB55" s="42">
        <f t="shared" si="13"/>
        <v>1</v>
      </c>
      <c r="AC55" s="42">
        <f t="shared" si="17"/>
        <v>11</v>
      </c>
      <c r="AD55" s="126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TAVHL TI Equity</v>
      </c>
      <c r="AE55" s="127">
        <f t="shared" si="14"/>
        <v>10.971428571428572</v>
      </c>
      <c r="AF55" s="128">
        <f>IF(ISERROR(((VLOOKUP(AD55,'X1'!$B:$AO,6,FALSE))/(VLOOKUP(AD55,'X1'!$B:$AO,7,FALSE))-1))=TRUE," ",(((VLOOKUP(AD55,'X1'!$B:$AO,6,FALSE))/(VLOOKUP(AD55,'X1'!$B:$AO,7,FALSE))-1)))</f>
        <v>0.29428569248744418</v>
      </c>
      <c r="AG55" s="128">
        <f>IF(ISERROR((((VLOOKUP(AD55,'X1'!$B:$G,2,FALSE))-(VLOOKUP(AD55,'X1'!$B:$G,3,FALSE)))*100)/(VLOOKUP(AD55,'X1'!$B:$G,5,FALSE)))=TRUE," ",((((VLOOKUP(AD55,'X1'!$B:$G,2,FALSE))-(VLOOKUP(AD55,'X1'!$B:$G,3,FALSE)))*100)/(VLOOKUP(AD55,'X1'!$B:$G,5,FALSE))))</f>
        <v>43.75</v>
      </c>
      <c r="AH55" s="128">
        <f>IF(ISERROR(((VLOOKUP(AD55,'X1'!$B:$AZ,42,FALSE))))=TRUE," ",(((VLOOKUP(AD55,'X1'!$B:$AZ,42,FALSE)))))</f>
        <v>30.237977836207797</v>
      </c>
      <c r="AI55" s="128">
        <f>IF(ISERROR(((VLOOKUP(AD55,'X1'!$B:$AZ,43,FALSE))))=TRUE," ",(((VLOOKUP(AD55,'X1'!$B:$AZ,43,FALSE)))))</f>
        <v>37.648618400869061</v>
      </c>
      <c r="AJ55" s="128">
        <f>IF(ISERROR(((VLOOKUP(AD55,'X1'!$B:$AZ,15,FALSE))))=TRUE," ",(((VLOOKUP(AD55,'X1'!$B:$AZ,15,FALSE)))))</f>
        <v>10.971428571428572</v>
      </c>
      <c r="AK55" s="128" t="str">
        <f>IF(ISERROR(((VLOOKUP(AD55,'X1'!$B:$AZ,14,FALSE))))=TRUE," ",(((VLOOKUP(AD55,'X1'!$B:$AZ,14,FALSE)))))</f>
        <v>#N/A N/A</v>
      </c>
      <c r="AL55" s="128" t="str">
        <f ca="1">IF(ISERROR(((VLOOKUP(AD55,'X2'!$B:$AO,6,FALSE))/(VLOOKUP(AD55,'X2'!$B:$AO,7,FALSE))-1))=TRUE," ",(((VLOOKUP(AD55,'X2'!$B:$AO,6,FALSE))/(VLOOKUP(AD55,'X2'!$B:$AO,7,FALSE))-1)))</f>
        <v xml:space="preserve"> </v>
      </c>
      <c r="AM55" s="128" t="str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 xml:space="preserve"> </v>
      </c>
      <c r="AN55" s="128" t="str">
        <f ca="1">IF(ISERROR(((VLOOKUP(AD55,'X2'!$B:$AZ,42,FALSE))))=TRUE," ",(((VLOOKUP(AD55,'X2'!$B:$AZ,42,FALSE)))))</f>
        <v xml:space="preserve"> </v>
      </c>
      <c r="AO55" s="128" t="str">
        <f ca="1">IF(ISERROR(((VLOOKUP(AD55,'X2'!$B:$AZ,43,FALSE))))=TRUE," ",(((VLOOKUP(AD55,'X2'!$B:$AZ,43,FALSE)))))</f>
        <v xml:space="preserve"> </v>
      </c>
      <c r="AP55" s="128" t="str">
        <f ca="1">IF(ISERROR(((VLOOKUP(AD55,'X2'!$B:$AZ,15,FALSE))))=TRUE," ",(((VLOOKUP(AD55,'X2'!$B:$AZ,15,FALSE)))))</f>
        <v xml:space="preserve"> </v>
      </c>
      <c r="AQ55" s="128" t="str">
        <f ca="1">IF(ISERROR(((VLOOKUP(AD55,'X2'!$B:$AZ,14,FALSE))))=TRUE," ",(((VLOOKUP(AD55,'X2'!$B:$AZ,14,FALSE)))))</f>
        <v xml:space="preserve"> </v>
      </c>
      <c r="AR55" s="128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28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28" t="str">
        <f ca="1">IF(ISERROR(((VLOOKUP(AD55,'X3'!$B:$AZ,42,FALSE))))=TRUE," ",(((VLOOKUP(AD55,'X3'!$B:$AZ,42,FALSE)))))</f>
        <v xml:space="preserve"> </v>
      </c>
      <c r="AU55" s="128" t="str">
        <f ca="1">IF(ISERROR(((VLOOKUP(AD55,'X3'!$B:$AZ,43,FALSE))))=TRUE," ",(((VLOOKUP(AD55,'X3'!$B:$AZ,43,FALSE)))))</f>
        <v xml:space="preserve"> </v>
      </c>
      <c r="AV55" s="128" t="str">
        <f ca="1">IF(ISERROR(((VLOOKUP(AD55,'X3'!$B:$AZ,15,FALSE))))=TRUE," ",(((VLOOKUP(AD55,'X3'!$B:$AZ,15,FALSE)))))</f>
        <v xml:space="preserve"> </v>
      </c>
      <c r="AW55" s="128" t="str">
        <f ca="1">IF(ISERROR(((VLOOKUP(AD55,'X3'!$B:$AZ,14,FALSE))))=TRUE," ",(((VLOOKUP(AD55,'X3'!$B:$AZ,14,FALSE)))))</f>
        <v xml:space="preserve"> </v>
      </c>
      <c r="AX55" s="128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28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28" t="str">
        <f ca="1">IF(ISERROR(((VLOOKUP(AD55,'X4'!$B:$AZ,42,FALSE))))=TRUE," ",(((VLOOKUP(AD55,'X4'!$B:$AZ,42,FALSE)))))</f>
        <v xml:space="preserve"> </v>
      </c>
      <c r="BA55" s="128" t="str">
        <f ca="1">IF(ISERROR(((VLOOKUP(AD55,'X4'!$B:$AZ,43,FALSE))))=TRUE," ",(((VLOOKUP(AD55,'X4'!$B:$AZ,43,FALSE)))))</f>
        <v xml:space="preserve"> </v>
      </c>
      <c r="BB55" s="128" t="str">
        <f ca="1">IF(ISERROR(((VLOOKUP(AD55,'X4'!$B:$AZ,15,FALSE))))=TRUE," ",(((VLOOKUP(AD55,'X4'!$B:$AZ,15,FALSE)))))</f>
        <v xml:space="preserve"> </v>
      </c>
      <c r="BC55" s="128" t="str">
        <f ca="1">IF(ISERROR(((VLOOKUP(AD55,'X4'!$B:$AZ,14,FALSE))))=TRUE," ",(((VLOOKUP(AD55,'X4'!$B:$AZ,14,FALSE)))))</f>
        <v xml:space="preserve"> </v>
      </c>
      <c r="BD55" s="128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28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28" t="str">
        <f ca="1">IF(ISERROR(((VLOOKUP(AD55,'X5'!$B:$AZ,42,FALSE))))=TRUE," ",(((VLOOKUP(AD55,'X5'!$B:$AZ,42,FALSE)))))</f>
        <v xml:space="preserve"> </v>
      </c>
      <c r="BG55" s="128" t="str">
        <f ca="1">IF(ISERROR(((VLOOKUP(AD55,'X5'!$B:$AZ,43,FALSE))))=TRUE," ",(((VLOOKUP(AD55,'X5'!$B:$AZ,43,FALSE)))))</f>
        <v xml:space="preserve"> </v>
      </c>
      <c r="BH55" s="128" t="str">
        <f ca="1">IF(ISERROR(((VLOOKUP(AD55,'X5'!$B:$AZ,15,FALSE))))=TRUE," ",(((VLOOKUP(AD55,'X5'!$B:$AZ,15,FALSE)))))</f>
        <v xml:space="preserve"> </v>
      </c>
      <c r="BI55" s="128" t="str">
        <f ca="1">IF(ISERROR(((VLOOKUP(AD55,'X5'!$B:$AZ,14,FALSE))))=TRUE," ",(((VLOOKUP(AD55,'X5'!$B:$AZ,14,FALSE)))))</f>
        <v xml:space="preserve"> </v>
      </c>
      <c r="BJ55" s="128" t="str">
        <f ca="1">IF(ISERROR(((VLOOKUP(AD55,'X6'!$B:$AO,6,FALSE))/(VLOOKUP(AD55,'X6'!$B:$AO,7,FALSE))-1))=TRUE," ",(((VLOOKUP(AD55,'X6'!$B:$AO,6,FALSE))/(VLOOKUP(AD55,'X6'!$B:$AO,7,FALSE))-1)))</f>
        <v xml:space="preserve"> </v>
      </c>
      <c r="BK55" s="128" t="str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 xml:space="preserve"> </v>
      </c>
      <c r="BL55" s="128" t="str">
        <f ca="1">IF(ISERROR(((VLOOKUP(AD55,'X6'!$B:$AZ,42,FALSE))))=TRUE," ",(((VLOOKUP(AD55,'X6'!$B:$AZ,42,FALSE)))))</f>
        <v xml:space="preserve"> </v>
      </c>
      <c r="BM55" s="128" t="str">
        <f ca="1">IF(ISERROR(((VLOOKUP(AD55,'X6'!$B:$AZ,43,FALSE))))=TRUE," ",(((VLOOKUP(AD55,'X6'!$B:$AZ,43,FALSE)))))</f>
        <v xml:space="preserve"> </v>
      </c>
      <c r="BN55" s="128" t="str">
        <f ca="1">IF(ISERROR(((VLOOKUP(AD55,'X6'!$B:$AZ,15,FALSE))))=TRUE," ",(((VLOOKUP(AD55,'X6'!$B:$AZ,15,FALSE)))))</f>
        <v xml:space="preserve"> </v>
      </c>
      <c r="BO55" s="128" t="str">
        <f ca="1">IF(ISERROR(((VLOOKUP(AD55,'X6'!$B:$AZ,14,FALSE))))=TRUE," ",(((VLOOKUP(AD55,'X6'!$B:$AZ,14,FALSE)))))</f>
        <v xml:space="preserve"> </v>
      </c>
    </row>
    <row r="56" spans="1:67" ht="14.1" customHeight="1" x14ac:dyDescent="0.2">
      <c r="A56" s="180">
        <f t="shared" si="18"/>
        <v>9</v>
      </c>
      <c r="B56" s="137" t="str">
        <f>IF($U$16=1,(VLOOKUP(A56,$AC$44:$AH$80,2,FALSE)),IF((IF($X$1=1,'X1'!B15,(IF($X$1=2,'X2'!B15,(IF($X$1=3,'X3'!B15,(IF($X$1=4,'X4'!B15,(IF($X$1=5,'X5'!B15,'X6'!B15))))))))))="","",(IF($X$1=1,'X1'!B15,(IF($X$1=2,'X2'!B15,(IF($X$1=3,'X3'!B15,(IF($X$1=4,'X4'!B15,(IF($X$1=5,'X5'!B15,'X6'!B15))))))))))))</f>
        <v>SAHOL TI Equity</v>
      </c>
      <c r="C56" s="137" t="str">
        <f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Haci Omer Sabanci Holding AS</v>
      </c>
      <c r="D56" s="137" t="str">
        <f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Financials</v>
      </c>
      <c r="E56" s="138">
        <f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9.33</v>
      </c>
      <c r="F56" s="138">
        <f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12.399999618530273</v>
      </c>
      <c r="G56" s="138">
        <f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32.904604700217298</v>
      </c>
      <c r="H56" s="138">
        <f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2773.3300267370796</v>
      </c>
      <c r="I56" s="139">
        <f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14</v>
      </c>
      <c r="J56" s="139">
        <f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0</v>
      </c>
      <c r="K56" s="139">
        <f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14</v>
      </c>
      <c r="L56" s="140">
        <f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4.6233894945490581</v>
      </c>
      <c r="M56" s="140">
        <f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4.2896551724137924</v>
      </c>
      <c r="N56" s="141">
        <f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>-55.987522460988913</v>
      </c>
      <c r="O56" s="140">
        <f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5.5512931097512919</v>
      </c>
      <c r="P56" s="140">
        <f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5.0116516045576169</v>
      </c>
      <c r="Q56" s="141">
        <f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>-25.287762261526158</v>
      </c>
      <c r="R56" s="141">
        <f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>4.126473740621651</v>
      </c>
      <c r="S56" s="141">
        <f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19.505494505494518</v>
      </c>
      <c r="V56" s="46"/>
      <c r="W56" s="46">
        <f t="shared" si="15"/>
        <v>13</v>
      </c>
      <c r="X56" s="46"/>
      <c r="Y56" s="134">
        <f t="shared" si="16"/>
        <v>0</v>
      </c>
      <c r="Z56" s="105" t="s">
        <v>162</v>
      </c>
      <c r="AB56" s="42">
        <f t="shared" si="13"/>
        <v>1</v>
      </c>
      <c r="AC56" s="42">
        <f t="shared" si="17"/>
        <v>12</v>
      </c>
      <c r="AD56" s="126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TCELL TI Equity</v>
      </c>
      <c r="AE56" s="127">
        <f t="shared" si="14"/>
        <v>6.7257177764202805</v>
      </c>
      <c r="AF56" s="128">
        <f>IF(ISERROR(((VLOOKUP(AD56,'X1'!$B:$AO,6,FALSE))/(VLOOKUP(AD56,'X1'!$B:$AO,7,FALSE))-1))=TRUE," ",(((VLOOKUP(AD56,'X1'!$B:$AO,6,FALSE))/(VLOOKUP(AD56,'X1'!$B:$AO,7,FALSE))-1)))</f>
        <v>0.13011606597434322</v>
      </c>
      <c r="AG56" s="128">
        <f>IF(ISERROR((((VLOOKUP(AD56,'X1'!$B:$G,2,FALSE))-(VLOOKUP(AD56,'X1'!$B:$G,3,FALSE)))*100)/(VLOOKUP(AD56,'X1'!$B:$G,5,FALSE)))=TRUE," ",((((VLOOKUP(AD56,'X1'!$B:$G,2,FALSE))-(VLOOKUP(AD56,'X1'!$B:$G,3,FALSE)))*100)/(VLOOKUP(AD56,'X1'!$B:$G,5,FALSE))))</f>
        <v>75</v>
      </c>
      <c r="AH56" s="128">
        <f>IF(ISERROR(((VLOOKUP(AD56,'X1'!$B:$AZ,42,FALSE))))=TRUE," ",(((VLOOKUP(AD56,'X1'!$B:$AZ,42,FALSE)))))</f>
        <v>-13.334286758949098</v>
      </c>
      <c r="AI56" s="128">
        <f>IF(ISERROR(((VLOOKUP(AD56,'X1'!$B:$AZ,43,FALSE))))=TRUE," ",(((VLOOKUP(AD56,'X1'!$B:$AZ,43,FALSE)))))</f>
        <v>40.9384201278191</v>
      </c>
      <c r="AJ56" s="128">
        <f>IF(ISERROR(((VLOOKUP(AD56,'X1'!$B:$AZ,15,FALSE))))=TRUE," ",(((VLOOKUP(AD56,'X1'!$B:$AZ,15,FALSE)))))</f>
        <v>6.7257177764202805</v>
      </c>
      <c r="AK56" s="128">
        <f>IF(ISERROR(((VLOOKUP(AD56,'X1'!$B:$AZ,14,FALSE))))=TRUE," ",(((VLOOKUP(AD56,'X1'!$B:$AZ,14,FALSE)))))</f>
        <v>53.055801594331264</v>
      </c>
      <c r="AL56" s="128" t="str">
        <f ca="1">IF(ISERROR(((VLOOKUP(AD56,'X2'!$B:$AO,6,FALSE))/(VLOOKUP(AD56,'X2'!$B:$AO,7,FALSE))-1))=TRUE," ",(((VLOOKUP(AD56,'X2'!$B:$AO,6,FALSE))/(VLOOKUP(AD56,'X2'!$B:$AO,7,FALSE))-1)))</f>
        <v xml:space="preserve"> </v>
      </c>
      <c r="AM56" s="128" t="str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 xml:space="preserve"> </v>
      </c>
      <c r="AN56" s="128" t="str">
        <f ca="1">IF(ISERROR(((VLOOKUP(AD56,'X2'!$B:$AZ,42,FALSE))))=TRUE," ",(((VLOOKUP(AD56,'X2'!$B:$AZ,42,FALSE)))))</f>
        <v xml:space="preserve"> </v>
      </c>
      <c r="AO56" s="128" t="str">
        <f ca="1">IF(ISERROR(((VLOOKUP(AD56,'X2'!$B:$AZ,43,FALSE))))=TRUE," ",(((VLOOKUP(AD56,'X2'!$B:$AZ,43,FALSE)))))</f>
        <v xml:space="preserve"> </v>
      </c>
      <c r="AP56" s="128" t="str">
        <f ca="1">IF(ISERROR(((VLOOKUP(AD56,'X2'!$B:$AZ,15,FALSE))))=TRUE," ",(((VLOOKUP(AD56,'X2'!$B:$AZ,15,FALSE)))))</f>
        <v xml:space="preserve"> </v>
      </c>
      <c r="AQ56" s="128" t="str">
        <f ca="1">IF(ISERROR(((VLOOKUP(AD56,'X2'!$B:$AZ,14,FALSE))))=TRUE," ",(((VLOOKUP(AD56,'X2'!$B:$AZ,14,FALSE)))))</f>
        <v xml:space="preserve"> </v>
      </c>
      <c r="AR56" s="128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28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28" t="str">
        <f ca="1">IF(ISERROR(((VLOOKUP(AD56,'X3'!$B:$AZ,42,FALSE))))=TRUE," ",(((VLOOKUP(AD56,'X3'!$B:$AZ,42,FALSE)))))</f>
        <v xml:space="preserve"> </v>
      </c>
      <c r="AU56" s="128" t="str">
        <f ca="1">IF(ISERROR(((VLOOKUP(AD56,'X3'!$B:$AZ,43,FALSE))))=TRUE," ",(((VLOOKUP(AD56,'X3'!$B:$AZ,43,FALSE)))))</f>
        <v xml:space="preserve"> </v>
      </c>
      <c r="AV56" s="128" t="str">
        <f ca="1">IF(ISERROR(((VLOOKUP(AD56,'X3'!$B:$AZ,15,FALSE))))=TRUE," ",(((VLOOKUP(AD56,'X3'!$B:$AZ,15,FALSE)))))</f>
        <v xml:space="preserve"> </v>
      </c>
      <c r="AW56" s="128" t="str">
        <f ca="1">IF(ISERROR(((VLOOKUP(AD56,'X3'!$B:$AZ,14,FALSE))))=TRUE," ",(((VLOOKUP(AD56,'X3'!$B:$AZ,14,FALSE)))))</f>
        <v xml:space="preserve"> </v>
      </c>
      <c r="AX56" s="128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28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28" t="str">
        <f ca="1">IF(ISERROR(((VLOOKUP(AD56,'X4'!$B:$AZ,42,FALSE))))=TRUE," ",(((VLOOKUP(AD56,'X4'!$B:$AZ,42,FALSE)))))</f>
        <v xml:space="preserve"> </v>
      </c>
      <c r="BA56" s="128" t="str">
        <f ca="1">IF(ISERROR(((VLOOKUP(AD56,'X4'!$B:$AZ,43,FALSE))))=TRUE," ",(((VLOOKUP(AD56,'X4'!$B:$AZ,43,FALSE)))))</f>
        <v xml:space="preserve"> </v>
      </c>
      <c r="BB56" s="128" t="str">
        <f ca="1">IF(ISERROR(((VLOOKUP(AD56,'X4'!$B:$AZ,15,FALSE))))=TRUE," ",(((VLOOKUP(AD56,'X4'!$B:$AZ,15,FALSE)))))</f>
        <v xml:space="preserve"> </v>
      </c>
      <c r="BC56" s="128" t="str">
        <f ca="1">IF(ISERROR(((VLOOKUP(AD56,'X4'!$B:$AZ,14,FALSE))))=TRUE," ",(((VLOOKUP(AD56,'X4'!$B:$AZ,14,FALSE)))))</f>
        <v xml:space="preserve"> </v>
      </c>
      <c r="BD56" s="128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28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28" t="str">
        <f ca="1">IF(ISERROR(((VLOOKUP(AD56,'X5'!$B:$AZ,42,FALSE))))=TRUE," ",(((VLOOKUP(AD56,'X5'!$B:$AZ,42,FALSE)))))</f>
        <v xml:space="preserve"> </v>
      </c>
      <c r="BG56" s="128" t="str">
        <f ca="1">IF(ISERROR(((VLOOKUP(AD56,'X5'!$B:$AZ,43,FALSE))))=TRUE," ",(((VLOOKUP(AD56,'X5'!$B:$AZ,43,FALSE)))))</f>
        <v xml:space="preserve"> </v>
      </c>
      <c r="BH56" s="128" t="str">
        <f ca="1">IF(ISERROR(((VLOOKUP(AD56,'X5'!$B:$AZ,15,FALSE))))=TRUE," ",(((VLOOKUP(AD56,'X5'!$B:$AZ,15,FALSE)))))</f>
        <v xml:space="preserve"> </v>
      </c>
      <c r="BI56" s="128" t="str">
        <f ca="1">IF(ISERROR(((VLOOKUP(AD56,'X5'!$B:$AZ,14,FALSE))))=TRUE," ",(((VLOOKUP(AD56,'X5'!$B:$AZ,14,FALSE)))))</f>
        <v xml:space="preserve"> </v>
      </c>
      <c r="BJ56" s="128" t="str">
        <f ca="1">IF(ISERROR(((VLOOKUP(AD56,'X6'!$B:$AO,6,FALSE))/(VLOOKUP(AD56,'X6'!$B:$AO,7,FALSE))-1))=TRUE," ",(((VLOOKUP(AD56,'X6'!$B:$AO,6,FALSE))/(VLOOKUP(AD56,'X6'!$B:$AO,7,FALSE))-1)))</f>
        <v xml:space="preserve"> </v>
      </c>
      <c r="BK56" s="128" t="str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 xml:space="preserve"> </v>
      </c>
      <c r="BL56" s="128" t="str">
        <f ca="1">IF(ISERROR(((VLOOKUP(AD56,'X6'!$B:$AZ,42,FALSE))))=TRUE," ",(((VLOOKUP(AD56,'X6'!$B:$AZ,42,FALSE)))))</f>
        <v xml:space="preserve"> </v>
      </c>
      <c r="BM56" s="128" t="str">
        <f ca="1">IF(ISERROR(((VLOOKUP(AD56,'X6'!$B:$AZ,43,FALSE))))=TRUE," ",(((VLOOKUP(AD56,'X6'!$B:$AZ,43,FALSE)))))</f>
        <v xml:space="preserve"> </v>
      </c>
      <c r="BN56" s="128" t="str">
        <f ca="1">IF(ISERROR(((VLOOKUP(AD56,'X6'!$B:$AZ,15,FALSE))))=TRUE," ",(((VLOOKUP(AD56,'X6'!$B:$AZ,15,FALSE)))))</f>
        <v xml:space="preserve"> </v>
      </c>
      <c r="BO56" s="128" t="str">
        <f ca="1">IF(ISERROR(((VLOOKUP(AD56,'X6'!$B:$AZ,14,FALSE))))=TRUE," ",(((VLOOKUP(AD56,'X6'!$B:$AZ,14,FALSE)))))</f>
        <v xml:space="preserve"> </v>
      </c>
    </row>
    <row r="57" spans="1:67" ht="14.1" customHeight="1" x14ac:dyDescent="0.2">
      <c r="A57" s="180">
        <f t="shared" si="18"/>
        <v>10</v>
      </c>
      <c r="B57" s="137" t="str">
        <f>IF($U$16=1,(VLOOKUP(A57,$AC$44:$AH$80,2,FALSE)),IF((IF($X$1=1,'X1'!B16,(IF($X$1=2,'X2'!B16,(IF($X$1=3,'X3'!B16,(IF($X$1=4,'X4'!B16,(IF($X$1=5,'X5'!B16,'X6'!B16))))))))))="","",(IF($X$1=1,'X1'!B16,(IF($X$1=2,'X2'!B16,(IF($X$1=3,'X3'!B16,(IF($X$1=4,'X4'!B16,(IF($X$1=5,'X5'!B16,'X6'!B16))))))))))))</f>
        <v>SISE TI Equity</v>
      </c>
      <c r="C57" s="137" t="str">
        <f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Turkiye Sise ve Cam Fabrikalar</v>
      </c>
      <c r="D57" s="137" t="str">
        <f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Industrials</v>
      </c>
      <c r="E57" s="138">
        <f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6.29</v>
      </c>
      <c r="F57" s="138">
        <f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5.8400001525878906</v>
      </c>
      <c r="G57" s="138">
        <f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-7.1542106106853627</v>
      </c>
      <c r="H57" s="138">
        <f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2061.7540319050845</v>
      </c>
      <c r="I57" s="139">
        <f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7</v>
      </c>
      <c r="J57" s="139">
        <f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0</v>
      </c>
      <c r="K57" s="139">
        <f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11</v>
      </c>
      <c r="L57" s="140">
        <f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6.9888888888888889</v>
      </c>
      <c r="M57" s="140">
        <f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7.7654320987654319</v>
      </c>
      <c r="N57" s="141">
        <f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-33.469088942750226</v>
      </c>
      <c r="O57" s="140">
        <f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6.1946485135490663</v>
      </c>
      <c r="P57" s="140">
        <f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5.9499311783971676</v>
      </c>
      <c r="Q57" s="141">
        <f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-16.629145083766538</v>
      </c>
      <c r="R57" s="141">
        <f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3.4658187599364072</v>
      </c>
      <c r="S57" s="141">
        <f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-3.9145907473309509</v>
      </c>
      <c r="V57" s="46"/>
      <c r="W57" s="46">
        <f t="shared" si="15"/>
        <v>14</v>
      </c>
      <c r="X57" s="46"/>
      <c r="Y57" s="134">
        <f t="shared" si="16"/>
        <v>0</v>
      </c>
      <c r="Z57" s="145" t="s">
        <v>162</v>
      </c>
      <c r="AB57" s="42">
        <f t="shared" si="13"/>
        <v>1</v>
      </c>
      <c r="AC57" s="42">
        <f t="shared" si="17"/>
        <v>13</v>
      </c>
      <c r="AD57" s="126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TKFEN TI Equity</v>
      </c>
      <c r="AE57" s="127">
        <f t="shared" si="14"/>
        <v>3.4777715250422059</v>
      </c>
      <c r="AF57" s="128">
        <f>IF(ISERROR(((VLOOKUP(AD57,'X1'!$B:$AO,6,FALSE))/(VLOOKUP(AD57,'X1'!$B:$AO,7,FALSE))-1))=TRUE," ",(((VLOOKUP(AD57,'X1'!$B:$AO,6,FALSE))/(VLOOKUP(AD57,'X1'!$B:$AO,7,FALSE))-1)))</f>
        <v>6.6404094706778549E-2</v>
      </c>
      <c r="AG57" s="128">
        <f>IF(ISERROR((((VLOOKUP(AD57,'X1'!$B:$G,2,FALSE))-(VLOOKUP(AD57,'X1'!$B:$G,3,FALSE)))*100)/(VLOOKUP(AD57,'X1'!$B:$G,5,FALSE)))=TRUE," ",((((VLOOKUP(AD57,'X1'!$B:$G,2,FALSE))-(VLOOKUP(AD57,'X1'!$B:$G,3,FALSE)))*100)/(VLOOKUP(AD57,'X1'!$B:$G,5,FALSE))))</f>
        <v>57.142857142857146</v>
      </c>
      <c r="AH57" s="128">
        <f>IF(ISERROR(((VLOOKUP(AD57,'X1'!$B:$AZ,42,FALSE))))=TRUE," ",(((VLOOKUP(AD57,'X1'!$B:$AZ,42,FALSE)))))</f>
        <v>63.448145849670304</v>
      </c>
      <c r="AI57" s="128">
        <f>IF(ISERROR(((VLOOKUP(AD57,'X1'!$B:$AZ,43,FALSE))))=TRUE," ",(((VLOOKUP(AD57,'X1'!$B:$AZ,43,FALSE)))))</f>
        <v>84.165260139124868</v>
      </c>
      <c r="AJ57" s="128">
        <f>IF(ISERROR(((VLOOKUP(AD57,'X1'!$B:$AZ,15,FALSE))))=TRUE," ",(((VLOOKUP(AD57,'X1'!$B:$AZ,15,FALSE)))))</f>
        <v>3.4777715250422059</v>
      </c>
      <c r="AK57" s="128">
        <f>IF(ISERROR(((VLOOKUP(AD57,'X1'!$B:$AZ,14,FALSE))))=TRUE," ",(((VLOOKUP(AD57,'X1'!$B:$AZ,14,FALSE)))))</f>
        <v>-58.333333333333329</v>
      </c>
      <c r="AL57" s="128" t="str">
        <f ca="1">IF(ISERROR(((VLOOKUP(AD57,'X2'!$B:$AO,6,FALSE))/(VLOOKUP(AD57,'X2'!$B:$AO,7,FALSE))-1))=TRUE," ",(((VLOOKUP(AD57,'X2'!$B:$AO,6,FALSE))/(VLOOKUP(AD57,'X2'!$B:$AO,7,FALSE))-1)))</f>
        <v xml:space="preserve"> </v>
      </c>
      <c r="AM57" s="128" t="str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 xml:space="preserve"> </v>
      </c>
      <c r="AN57" s="128" t="str">
        <f ca="1">IF(ISERROR(((VLOOKUP(AD57,'X2'!$B:$AZ,42,FALSE))))=TRUE," ",(((VLOOKUP(AD57,'X2'!$B:$AZ,42,FALSE)))))</f>
        <v xml:space="preserve"> </v>
      </c>
      <c r="AO57" s="128" t="str">
        <f ca="1">IF(ISERROR(((VLOOKUP(AD57,'X2'!$B:$AZ,43,FALSE))))=TRUE," ",(((VLOOKUP(AD57,'X2'!$B:$AZ,43,FALSE)))))</f>
        <v xml:space="preserve"> </v>
      </c>
      <c r="AP57" s="128" t="str">
        <f ca="1">IF(ISERROR(((VLOOKUP(AD57,'X2'!$B:$AZ,15,FALSE))))=TRUE," ",(((VLOOKUP(AD57,'X2'!$B:$AZ,15,FALSE)))))</f>
        <v xml:space="preserve"> </v>
      </c>
      <c r="AQ57" s="128" t="str">
        <f ca="1">IF(ISERROR(((VLOOKUP(AD57,'X2'!$B:$AZ,14,FALSE))))=TRUE," ",(((VLOOKUP(AD57,'X2'!$B:$AZ,14,FALSE)))))</f>
        <v xml:space="preserve"> </v>
      </c>
      <c r="AR57" s="128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28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28" t="str">
        <f ca="1">IF(ISERROR(((VLOOKUP(AD57,'X3'!$B:$AZ,42,FALSE))))=TRUE," ",(((VLOOKUP(AD57,'X3'!$B:$AZ,42,FALSE)))))</f>
        <v xml:space="preserve"> </v>
      </c>
      <c r="AU57" s="128" t="str">
        <f ca="1">IF(ISERROR(((VLOOKUP(AD57,'X3'!$B:$AZ,43,FALSE))))=TRUE," ",(((VLOOKUP(AD57,'X3'!$B:$AZ,43,FALSE)))))</f>
        <v xml:space="preserve"> </v>
      </c>
      <c r="AV57" s="128" t="str">
        <f ca="1">IF(ISERROR(((VLOOKUP(AD57,'X3'!$B:$AZ,15,FALSE))))=TRUE," ",(((VLOOKUP(AD57,'X3'!$B:$AZ,15,FALSE)))))</f>
        <v xml:space="preserve"> </v>
      </c>
      <c r="AW57" s="128" t="str">
        <f ca="1">IF(ISERROR(((VLOOKUP(AD57,'X3'!$B:$AZ,14,FALSE))))=TRUE," ",(((VLOOKUP(AD57,'X3'!$B:$AZ,14,FALSE)))))</f>
        <v xml:space="preserve"> </v>
      </c>
      <c r="AX57" s="128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28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28" t="str">
        <f ca="1">IF(ISERROR(((VLOOKUP(AD57,'X4'!$B:$AZ,42,FALSE))))=TRUE," ",(((VLOOKUP(AD57,'X4'!$B:$AZ,42,FALSE)))))</f>
        <v xml:space="preserve"> </v>
      </c>
      <c r="BA57" s="128" t="str">
        <f ca="1">IF(ISERROR(((VLOOKUP(AD57,'X4'!$B:$AZ,43,FALSE))))=TRUE," ",(((VLOOKUP(AD57,'X4'!$B:$AZ,43,FALSE)))))</f>
        <v xml:space="preserve"> </v>
      </c>
      <c r="BB57" s="128" t="str">
        <f ca="1">IF(ISERROR(((VLOOKUP(AD57,'X4'!$B:$AZ,15,FALSE))))=TRUE," ",(((VLOOKUP(AD57,'X4'!$B:$AZ,15,FALSE)))))</f>
        <v xml:space="preserve"> </v>
      </c>
      <c r="BC57" s="128" t="str">
        <f ca="1">IF(ISERROR(((VLOOKUP(AD57,'X4'!$B:$AZ,14,FALSE))))=TRUE," ",(((VLOOKUP(AD57,'X4'!$B:$AZ,14,FALSE)))))</f>
        <v xml:space="preserve"> </v>
      </c>
      <c r="BD57" s="128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28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28" t="str">
        <f ca="1">IF(ISERROR(((VLOOKUP(AD57,'X5'!$B:$AZ,42,FALSE))))=TRUE," ",(((VLOOKUP(AD57,'X5'!$B:$AZ,42,FALSE)))))</f>
        <v xml:space="preserve"> </v>
      </c>
      <c r="BG57" s="128" t="str">
        <f ca="1">IF(ISERROR(((VLOOKUP(AD57,'X5'!$B:$AZ,43,FALSE))))=TRUE," ",(((VLOOKUP(AD57,'X5'!$B:$AZ,43,FALSE)))))</f>
        <v xml:space="preserve"> </v>
      </c>
      <c r="BH57" s="128" t="str">
        <f ca="1">IF(ISERROR(((VLOOKUP(AD57,'X5'!$B:$AZ,15,FALSE))))=TRUE," ",(((VLOOKUP(AD57,'X5'!$B:$AZ,15,FALSE)))))</f>
        <v xml:space="preserve"> </v>
      </c>
      <c r="BI57" s="128" t="str">
        <f ca="1">IF(ISERROR(((VLOOKUP(AD57,'X5'!$B:$AZ,14,FALSE))))=TRUE," ",(((VLOOKUP(AD57,'X5'!$B:$AZ,14,FALSE)))))</f>
        <v xml:space="preserve"> </v>
      </c>
      <c r="BJ57" s="128" t="str">
        <f ca="1">IF(ISERROR(((VLOOKUP(AD57,'X6'!$B:$AO,6,FALSE))/(VLOOKUP(AD57,'X6'!$B:$AO,7,FALSE))-1))=TRUE," ",(((VLOOKUP(AD57,'X6'!$B:$AO,6,FALSE))/(VLOOKUP(AD57,'X6'!$B:$AO,7,FALSE))-1)))</f>
        <v xml:space="preserve"> </v>
      </c>
      <c r="BK57" s="128" t="str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 xml:space="preserve"> </v>
      </c>
      <c r="BL57" s="128" t="str">
        <f ca="1">IF(ISERROR(((VLOOKUP(AD57,'X6'!$B:$AZ,42,FALSE))))=TRUE," ",(((VLOOKUP(AD57,'X6'!$B:$AZ,42,FALSE)))))</f>
        <v xml:space="preserve"> </v>
      </c>
      <c r="BM57" s="128" t="str">
        <f ca="1">IF(ISERROR(((VLOOKUP(AD57,'X6'!$B:$AZ,43,FALSE))))=TRUE," ",(((VLOOKUP(AD57,'X6'!$B:$AZ,43,FALSE)))))</f>
        <v xml:space="preserve"> </v>
      </c>
      <c r="BN57" s="128" t="str">
        <f ca="1">IF(ISERROR(((VLOOKUP(AD57,'X6'!$B:$AZ,15,FALSE))))=TRUE," ",(((VLOOKUP(AD57,'X6'!$B:$AZ,15,FALSE)))))</f>
        <v xml:space="preserve"> </v>
      </c>
      <c r="BO57" s="128" t="str">
        <f ca="1">IF(ISERROR(((VLOOKUP(AD57,'X6'!$B:$AZ,14,FALSE))))=TRUE," ",(((VLOOKUP(AD57,'X6'!$B:$AZ,14,FALSE)))))</f>
        <v xml:space="preserve"> </v>
      </c>
    </row>
    <row r="58" spans="1:67" ht="14.1" customHeight="1" x14ac:dyDescent="0.2">
      <c r="A58" s="180">
        <f t="shared" si="18"/>
        <v>11</v>
      </c>
      <c r="B58" s="137" t="str">
        <f>IF($U$16=1,(VLOOKUP(A58,$AC$44:$AH$80,2,FALSE)),IF((IF($X$1=1,'X1'!B17,(IF($X$1=2,'X2'!B17,(IF($X$1=3,'X3'!B17,(IF($X$1=4,'X4'!B17,(IF($X$1=5,'X5'!B17,'X6'!B17))))))))))="","",(IF($X$1=1,'X1'!B17,(IF($X$1=2,'X2'!B17,(IF($X$1=3,'X3'!B17,(IF($X$1=4,'X4'!B17,(IF($X$1=5,'X5'!B17,'X6'!B17))))))))))))</f>
        <v>TAVHL TI Equity</v>
      </c>
      <c r="C58" s="137" t="str">
        <f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TAV Havalimanlari Holding AS</v>
      </c>
      <c r="D58" s="137" t="str">
        <f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Industrials</v>
      </c>
      <c r="E58" s="138">
        <f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17.5</v>
      </c>
      <c r="F58" s="138">
        <f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22.649999618530273</v>
      </c>
      <c r="G58" s="138">
        <f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29.428569248744417</v>
      </c>
      <c r="H58" s="138">
        <f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926.15737717672482</v>
      </c>
      <c r="I58" s="139">
        <f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7</v>
      </c>
      <c r="J58" s="139">
        <f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0</v>
      </c>
      <c r="K58" s="139">
        <f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16</v>
      </c>
      <c r="L58" s="140">
        <f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7.3283082077051933</v>
      </c>
      <c r="M58" s="140" t="str">
        <f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NA</v>
      </c>
      <c r="N58" s="141">
        <f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-30.237977836207797</v>
      </c>
      <c r="O58" s="140">
        <f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4.6328527364732572</v>
      </c>
      <c r="P58" s="140">
        <f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11.712971216341691</v>
      </c>
      <c r="Q58" s="141">
        <f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-37.648618400869061</v>
      </c>
      <c r="R58" s="141">
        <f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10.971428571428572</v>
      </c>
      <c r="S58" s="141" t="str">
        <f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/>
      </c>
      <c r="V58" s="46"/>
      <c r="W58" s="46">
        <f t="shared" si="15"/>
        <v>15</v>
      </c>
      <c r="X58" s="46"/>
      <c r="Y58" s="134">
        <f t="shared" si="16"/>
        <v>0</v>
      </c>
      <c r="Z58" s="146" t="s">
        <v>162</v>
      </c>
      <c r="AB58" s="42">
        <f t="shared" si="13"/>
        <v>1</v>
      </c>
      <c r="AC58" s="42">
        <f t="shared" si="17"/>
        <v>14</v>
      </c>
      <c r="AD58" s="126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>TOASO TI Equity</v>
      </c>
      <c r="AE58" s="127">
        <f t="shared" si="14"/>
        <v>7.0537714712471997</v>
      </c>
      <c r="AF58" s="128">
        <f>IF(ISERROR(((VLOOKUP(AD58,'X1'!$B:$AO,6,FALSE))/(VLOOKUP(AD58,'X1'!$B:$AO,7,FALSE))-1))=TRUE," ",(((VLOOKUP(AD58,'X1'!$B:$AO,6,FALSE))/(VLOOKUP(AD58,'X1'!$B:$AO,7,FALSE))-1)))</f>
        <v>6.2359998616110968E-2</v>
      </c>
      <c r="AG58" s="128">
        <f>IF(ISERROR((((VLOOKUP(AD58,'X1'!$B:$G,2,FALSE))-(VLOOKUP(AD58,'X1'!$B:$G,3,FALSE)))*100)/(VLOOKUP(AD58,'X1'!$B:$G,5,FALSE)))=TRUE," ",((((VLOOKUP(AD58,'X1'!$B:$G,2,FALSE))-(VLOOKUP(AD58,'X1'!$B:$G,3,FALSE)))*100)/(VLOOKUP(AD58,'X1'!$B:$G,5,FALSE))))</f>
        <v>83.333333333333329</v>
      </c>
      <c r="AH58" s="128">
        <f>IF(ISERROR(((VLOOKUP(AD58,'X1'!$B:$AZ,42,FALSE))))=TRUE," ",(((VLOOKUP(AD58,'X1'!$B:$AZ,42,FALSE)))))</f>
        <v>12.061775684843123</v>
      </c>
      <c r="AI58" s="128">
        <f>IF(ISERROR(((VLOOKUP(AD58,'X1'!$B:$AZ,43,FALSE))))=TRUE," ",(((VLOOKUP(AD58,'X1'!$B:$AZ,43,FALSE)))))</f>
        <v>13.059865478557365</v>
      </c>
      <c r="AJ58" s="128">
        <f>IF(ISERROR(((VLOOKUP(AD58,'X1'!$B:$AZ,15,FALSE))))=TRUE," ",(((VLOOKUP(AD58,'X1'!$B:$AZ,15,FALSE)))))</f>
        <v>7.0537714712471997</v>
      </c>
      <c r="AK58" s="128">
        <f>IF(ISERROR(((VLOOKUP(AD58,'X1'!$B:$AZ,14,FALSE))))=TRUE," ",(((VLOOKUP(AD58,'X1'!$B:$AZ,14,FALSE)))))</f>
        <v>-1.2487343908201121</v>
      </c>
      <c r="AL58" s="128" t="str">
        <f ca="1">IF(ISERROR(((VLOOKUP(AD58,'X2'!$B:$AO,6,FALSE))/(VLOOKUP(AD58,'X2'!$B:$AO,7,FALSE))-1))=TRUE," ",(((VLOOKUP(AD58,'X2'!$B:$AO,6,FALSE))/(VLOOKUP(AD58,'X2'!$B:$AO,7,FALSE))-1)))</f>
        <v xml:space="preserve"> </v>
      </c>
      <c r="AM58" s="128" t="str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 xml:space="preserve"> </v>
      </c>
      <c r="AN58" s="128" t="str">
        <f ca="1">IF(ISERROR(((VLOOKUP(AD58,'X2'!$B:$AZ,42,FALSE))))=TRUE," ",(((VLOOKUP(AD58,'X2'!$B:$AZ,42,FALSE)))))</f>
        <v xml:space="preserve"> </v>
      </c>
      <c r="AO58" s="128" t="str">
        <f ca="1">IF(ISERROR(((VLOOKUP(AD58,'X2'!$B:$AZ,43,FALSE))))=TRUE," ",(((VLOOKUP(AD58,'X2'!$B:$AZ,43,FALSE)))))</f>
        <v xml:space="preserve"> </v>
      </c>
      <c r="AP58" s="128" t="str">
        <f ca="1">IF(ISERROR(((VLOOKUP(AD58,'X2'!$B:$AZ,15,FALSE))))=TRUE," ",(((VLOOKUP(AD58,'X2'!$B:$AZ,15,FALSE)))))</f>
        <v xml:space="preserve"> </v>
      </c>
      <c r="AQ58" s="128" t="str">
        <f ca="1">IF(ISERROR(((VLOOKUP(AD58,'X2'!$B:$AZ,14,FALSE))))=TRUE," ",(((VLOOKUP(AD58,'X2'!$B:$AZ,14,FALSE)))))</f>
        <v xml:space="preserve"> </v>
      </c>
      <c r="AR58" s="128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28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28" t="str">
        <f ca="1">IF(ISERROR(((VLOOKUP(AD58,'X3'!$B:$AZ,42,FALSE))))=TRUE," ",(((VLOOKUP(AD58,'X3'!$B:$AZ,42,FALSE)))))</f>
        <v xml:space="preserve"> </v>
      </c>
      <c r="AU58" s="128" t="str">
        <f ca="1">IF(ISERROR(((VLOOKUP(AD58,'X3'!$B:$AZ,43,FALSE))))=TRUE," ",(((VLOOKUP(AD58,'X3'!$B:$AZ,43,FALSE)))))</f>
        <v xml:space="preserve"> </v>
      </c>
      <c r="AV58" s="128" t="str">
        <f ca="1">IF(ISERROR(((VLOOKUP(AD58,'X3'!$B:$AZ,15,FALSE))))=TRUE," ",(((VLOOKUP(AD58,'X3'!$B:$AZ,15,FALSE)))))</f>
        <v xml:space="preserve"> </v>
      </c>
      <c r="AW58" s="128" t="str">
        <f ca="1">IF(ISERROR(((VLOOKUP(AD58,'X3'!$B:$AZ,14,FALSE))))=TRUE," ",(((VLOOKUP(AD58,'X3'!$B:$AZ,14,FALSE)))))</f>
        <v xml:space="preserve"> </v>
      </c>
      <c r="AX58" s="128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28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28" t="str">
        <f ca="1">IF(ISERROR(((VLOOKUP(AD58,'X4'!$B:$AZ,42,FALSE))))=TRUE," ",(((VLOOKUP(AD58,'X4'!$B:$AZ,42,FALSE)))))</f>
        <v xml:space="preserve"> </v>
      </c>
      <c r="BA58" s="128" t="str">
        <f ca="1">IF(ISERROR(((VLOOKUP(AD58,'X4'!$B:$AZ,43,FALSE))))=TRUE," ",(((VLOOKUP(AD58,'X4'!$B:$AZ,43,FALSE)))))</f>
        <v xml:space="preserve"> </v>
      </c>
      <c r="BB58" s="128" t="str">
        <f ca="1">IF(ISERROR(((VLOOKUP(AD58,'X4'!$B:$AZ,15,FALSE))))=TRUE," ",(((VLOOKUP(AD58,'X4'!$B:$AZ,15,FALSE)))))</f>
        <v xml:space="preserve"> </v>
      </c>
      <c r="BC58" s="128" t="str">
        <f ca="1">IF(ISERROR(((VLOOKUP(AD58,'X4'!$B:$AZ,14,FALSE))))=TRUE," ",(((VLOOKUP(AD58,'X4'!$B:$AZ,14,FALSE)))))</f>
        <v xml:space="preserve"> </v>
      </c>
      <c r="BD58" s="128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28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28" t="str">
        <f ca="1">IF(ISERROR(((VLOOKUP(AD58,'X5'!$B:$AZ,42,FALSE))))=TRUE," ",(((VLOOKUP(AD58,'X5'!$B:$AZ,42,FALSE)))))</f>
        <v xml:space="preserve"> </v>
      </c>
      <c r="BG58" s="128" t="str">
        <f ca="1">IF(ISERROR(((VLOOKUP(AD58,'X5'!$B:$AZ,43,FALSE))))=TRUE," ",(((VLOOKUP(AD58,'X5'!$B:$AZ,43,FALSE)))))</f>
        <v xml:space="preserve"> </v>
      </c>
      <c r="BH58" s="128" t="str">
        <f ca="1">IF(ISERROR(((VLOOKUP(AD58,'X5'!$B:$AZ,15,FALSE))))=TRUE," ",(((VLOOKUP(AD58,'X5'!$B:$AZ,15,FALSE)))))</f>
        <v xml:space="preserve"> </v>
      </c>
      <c r="BI58" s="128" t="str">
        <f ca="1">IF(ISERROR(((VLOOKUP(AD58,'X5'!$B:$AZ,14,FALSE))))=TRUE," ",(((VLOOKUP(AD58,'X5'!$B:$AZ,14,FALSE)))))</f>
        <v xml:space="preserve"> </v>
      </c>
      <c r="BJ58" s="128" t="str">
        <f ca="1">IF(ISERROR(((VLOOKUP(AD58,'X6'!$B:$AO,6,FALSE))/(VLOOKUP(AD58,'X6'!$B:$AO,7,FALSE))-1))=TRUE," ",(((VLOOKUP(AD58,'X6'!$B:$AO,6,FALSE))/(VLOOKUP(AD58,'X6'!$B:$AO,7,FALSE))-1)))</f>
        <v xml:space="preserve"> </v>
      </c>
      <c r="BK58" s="128" t="str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 xml:space="preserve"> </v>
      </c>
      <c r="BL58" s="128" t="str">
        <f ca="1">IF(ISERROR(((VLOOKUP(AD58,'X6'!$B:$AZ,42,FALSE))))=TRUE," ",(((VLOOKUP(AD58,'X6'!$B:$AZ,42,FALSE)))))</f>
        <v xml:space="preserve"> </v>
      </c>
      <c r="BM58" s="128" t="str">
        <f ca="1">IF(ISERROR(((VLOOKUP(AD58,'X6'!$B:$AZ,43,FALSE))))=TRUE," ",(((VLOOKUP(AD58,'X6'!$B:$AZ,43,FALSE)))))</f>
        <v xml:space="preserve"> </v>
      </c>
      <c r="BN58" s="128" t="str">
        <f ca="1">IF(ISERROR(((VLOOKUP(AD58,'X6'!$B:$AZ,15,FALSE))))=TRUE," ",(((VLOOKUP(AD58,'X6'!$B:$AZ,15,FALSE)))))</f>
        <v xml:space="preserve"> </v>
      </c>
      <c r="BO58" s="128" t="str">
        <f ca="1">IF(ISERROR(((VLOOKUP(AD58,'X6'!$B:$AZ,14,FALSE))))=TRUE," ",(((VLOOKUP(AD58,'X6'!$B:$AZ,14,FALSE)))))</f>
        <v xml:space="preserve"> </v>
      </c>
    </row>
    <row r="59" spans="1:67" ht="14.1" customHeight="1" x14ac:dyDescent="0.2">
      <c r="A59" s="180">
        <f t="shared" si="18"/>
        <v>12</v>
      </c>
      <c r="B59" s="137" t="str">
        <f>IF($U$16=1,(VLOOKUP(A59,$AC$44:$AH$80,2,FALSE)),IF((IF($X$1=1,'X1'!B18,(IF($X$1=2,'X2'!B18,(IF($X$1=3,'X3'!B18,(IF($X$1=4,'X4'!B18,(IF($X$1=5,'X5'!B18,'X6'!B18))))))))))="","",(IF($X$1=1,'X1'!B18,(IF($X$1=2,'X2'!B18,(IF($X$1=3,'X3'!B18,(IF($X$1=4,'X4'!B18,(IF($X$1=5,'X5'!B18,'X6'!B18))))))))))))</f>
        <v>TCELL TI Equity</v>
      </c>
      <c r="C59" s="137" t="str">
        <f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Turkcell Iletisim Hizmetleri A</v>
      </c>
      <c r="D59" s="137" t="str">
        <f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Communication Services</v>
      </c>
      <c r="E59" s="138">
        <f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16.37</v>
      </c>
      <c r="F59" s="138">
        <f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18.5</v>
      </c>
      <c r="G59" s="138">
        <f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13.011606597434323</v>
      </c>
      <c r="H59" s="138">
        <f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5246.5657364672797</v>
      </c>
      <c r="I59" s="139">
        <f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18</v>
      </c>
      <c r="J59" s="139">
        <f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0</v>
      </c>
      <c r="K59" s="139">
        <f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24</v>
      </c>
      <c r="L59" s="140">
        <f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11.905454545454546</v>
      </c>
      <c r="M59" s="140">
        <f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9.4733796296296298</v>
      </c>
      <c r="N59" s="141">
        <f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13.334286758949098</v>
      </c>
      <c r="O59" s="140">
        <f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4.3884128132147264</v>
      </c>
      <c r="P59" s="140">
        <f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3.9254652083369188</v>
      </c>
      <c r="Q59" s="141">
        <f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>-40.9384201278191</v>
      </c>
      <c r="R59" s="141">
        <f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>6.7257177764202805</v>
      </c>
      <c r="S59" s="141">
        <f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>53.055801594331264</v>
      </c>
      <c r="V59" s="46"/>
      <c r="W59" s="46">
        <f t="shared" si="15"/>
        <v>16</v>
      </c>
      <c r="X59" s="46"/>
      <c r="Y59" s="134">
        <f t="shared" si="16"/>
        <v>0</v>
      </c>
      <c r="Z59" s="106" t="s">
        <v>162</v>
      </c>
      <c r="AB59" s="42">
        <f t="shared" si="13"/>
        <v>1</v>
      </c>
      <c r="AC59" s="42">
        <f t="shared" si="17"/>
        <v>15</v>
      </c>
      <c r="AD59" s="126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>TRKCM TI Equity</v>
      </c>
      <c r="AE59" s="127">
        <f t="shared" si="14"/>
        <v>3.5164835164835164</v>
      </c>
      <c r="AF59" s="128">
        <f>IF(ISERROR(((VLOOKUP(AD59,'X1'!$B:$AO,6,FALSE))/(VLOOKUP(AD59,'X1'!$B:$AO,7,FALSE))-1))=TRUE," ",(((VLOOKUP(AD59,'X1'!$B:$AO,6,FALSE))/(VLOOKUP(AD59,'X1'!$B:$AO,7,FALSE))-1)))</f>
        <v>-0.27252748510339753</v>
      </c>
      <c r="AG59" s="128">
        <f>IF(ISERROR((((VLOOKUP(AD59,'X1'!$B:$G,2,FALSE))-(VLOOKUP(AD59,'X1'!$B:$G,3,FALSE)))*100)/(VLOOKUP(AD59,'X1'!$B:$G,5,FALSE)))=TRUE," ",((((VLOOKUP(AD59,'X1'!$B:$G,2,FALSE))-(VLOOKUP(AD59,'X1'!$B:$G,3,FALSE)))*100)/(VLOOKUP(AD59,'X1'!$B:$G,5,FALSE))))</f>
        <v>60</v>
      </c>
      <c r="AH59" s="128">
        <f>IF(ISERROR(((VLOOKUP(AD59,'X1'!$B:$AZ,42,FALSE))))=TRUE," ",(((VLOOKUP(AD59,'X1'!$B:$AZ,42,FALSE)))))</f>
        <v>30.475370271179301</v>
      </c>
      <c r="AI59" s="128">
        <f>IF(ISERROR(((VLOOKUP(AD59,'X1'!$B:$AZ,43,FALSE))))=TRUE," ",(((VLOOKUP(AD59,'X1'!$B:$AZ,43,FALSE)))))</f>
        <v>12.842892818067053</v>
      </c>
      <c r="AJ59" s="128">
        <f>IF(ISERROR(((VLOOKUP(AD59,'X1'!$B:$AZ,15,FALSE))))=TRUE," ",(((VLOOKUP(AD59,'X1'!$B:$AZ,15,FALSE)))))</f>
        <v>3.5164835164835164</v>
      </c>
      <c r="AK59" s="128">
        <f>IF(ISERROR(((VLOOKUP(AD59,'X1'!$B:$AZ,14,FALSE))))=TRUE," ",(((VLOOKUP(AD59,'X1'!$B:$AZ,14,FALSE)))))</f>
        <v>58.163265306122469</v>
      </c>
      <c r="AL59" s="128" t="str">
        <f ca="1">IF(ISERROR(((VLOOKUP(AD59,'X2'!$B:$AO,6,FALSE))/(VLOOKUP(AD59,'X2'!$B:$AO,7,FALSE))-1))=TRUE," ",(((VLOOKUP(AD59,'X2'!$B:$AO,6,FALSE))/(VLOOKUP(AD59,'X2'!$B:$AO,7,FALSE))-1)))</f>
        <v xml:space="preserve"> </v>
      </c>
      <c r="AM59" s="128" t="str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 xml:space="preserve"> </v>
      </c>
      <c r="AN59" s="128" t="str">
        <f ca="1">IF(ISERROR(((VLOOKUP(AD59,'X2'!$B:$AZ,42,FALSE))))=TRUE," ",(((VLOOKUP(AD59,'X2'!$B:$AZ,42,FALSE)))))</f>
        <v xml:space="preserve"> </v>
      </c>
      <c r="AO59" s="128" t="str">
        <f ca="1">IF(ISERROR(((VLOOKUP(AD59,'X2'!$B:$AZ,43,FALSE))))=TRUE," ",(((VLOOKUP(AD59,'X2'!$B:$AZ,43,FALSE)))))</f>
        <v xml:space="preserve"> </v>
      </c>
      <c r="AP59" s="128" t="str">
        <f ca="1">IF(ISERROR(((VLOOKUP(AD59,'X2'!$B:$AZ,15,FALSE))))=TRUE," ",(((VLOOKUP(AD59,'X2'!$B:$AZ,15,FALSE)))))</f>
        <v xml:space="preserve"> </v>
      </c>
      <c r="AQ59" s="128" t="str">
        <f ca="1">IF(ISERROR(((VLOOKUP(AD59,'X2'!$B:$AZ,14,FALSE))))=TRUE," ",(((VLOOKUP(AD59,'X2'!$B:$AZ,14,FALSE)))))</f>
        <v xml:space="preserve"> </v>
      </c>
      <c r="AR59" s="128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28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28" t="str">
        <f ca="1">IF(ISERROR(((VLOOKUP(AD59,'X3'!$B:$AZ,42,FALSE))))=TRUE," ",(((VLOOKUP(AD59,'X3'!$B:$AZ,42,FALSE)))))</f>
        <v xml:space="preserve"> </v>
      </c>
      <c r="AU59" s="128" t="str">
        <f ca="1">IF(ISERROR(((VLOOKUP(AD59,'X3'!$B:$AZ,43,FALSE))))=TRUE," ",(((VLOOKUP(AD59,'X3'!$B:$AZ,43,FALSE)))))</f>
        <v xml:space="preserve"> </v>
      </c>
      <c r="AV59" s="128" t="str">
        <f ca="1">IF(ISERROR(((VLOOKUP(AD59,'X3'!$B:$AZ,15,FALSE))))=TRUE," ",(((VLOOKUP(AD59,'X3'!$B:$AZ,15,FALSE)))))</f>
        <v xml:space="preserve"> </v>
      </c>
      <c r="AW59" s="128" t="str">
        <f ca="1">IF(ISERROR(((VLOOKUP(AD59,'X3'!$B:$AZ,14,FALSE))))=TRUE," ",(((VLOOKUP(AD59,'X3'!$B:$AZ,14,FALSE)))))</f>
        <v xml:space="preserve"> </v>
      </c>
      <c r="AX59" s="128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28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28" t="str">
        <f ca="1">IF(ISERROR(((VLOOKUP(AD59,'X4'!$B:$AZ,42,FALSE))))=TRUE," ",(((VLOOKUP(AD59,'X4'!$B:$AZ,42,FALSE)))))</f>
        <v xml:space="preserve"> </v>
      </c>
      <c r="BA59" s="128" t="str">
        <f ca="1">IF(ISERROR(((VLOOKUP(AD59,'X4'!$B:$AZ,43,FALSE))))=TRUE," ",(((VLOOKUP(AD59,'X4'!$B:$AZ,43,FALSE)))))</f>
        <v xml:space="preserve"> </v>
      </c>
      <c r="BB59" s="128" t="str">
        <f ca="1">IF(ISERROR(((VLOOKUP(AD59,'X4'!$B:$AZ,15,FALSE))))=TRUE," ",(((VLOOKUP(AD59,'X4'!$B:$AZ,15,FALSE)))))</f>
        <v xml:space="preserve"> </v>
      </c>
      <c r="BC59" s="128" t="str">
        <f ca="1">IF(ISERROR(((VLOOKUP(AD59,'X4'!$B:$AZ,14,FALSE))))=TRUE," ",(((VLOOKUP(AD59,'X4'!$B:$AZ,14,FALSE)))))</f>
        <v xml:space="preserve"> </v>
      </c>
      <c r="BD59" s="128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28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28" t="str">
        <f ca="1">IF(ISERROR(((VLOOKUP(AD59,'X5'!$B:$AZ,42,FALSE))))=TRUE," ",(((VLOOKUP(AD59,'X5'!$B:$AZ,42,FALSE)))))</f>
        <v xml:space="preserve"> </v>
      </c>
      <c r="BG59" s="128" t="str">
        <f ca="1">IF(ISERROR(((VLOOKUP(AD59,'X5'!$B:$AZ,43,FALSE))))=TRUE," ",(((VLOOKUP(AD59,'X5'!$B:$AZ,43,FALSE)))))</f>
        <v xml:space="preserve"> </v>
      </c>
      <c r="BH59" s="128" t="str">
        <f ca="1">IF(ISERROR(((VLOOKUP(AD59,'X5'!$B:$AZ,15,FALSE))))=TRUE," ",(((VLOOKUP(AD59,'X5'!$B:$AZ,15,FALSE)))))</f>
        <v xml:space="preserve"> </v>
      </c>
      <c r="BI59" s="128" t="str">
        <f ca="1">IF(ISERROR(((VLOOKUP(AD59,'X5'!$B:$AZ,14,FALSE))))=TRUE," ",(((VLOOKUP(AD59,'X5'!$B:$AZ,14,FALSE)))))</f>
        <v xml:space="preserve"> </v>
      </c>
      <c r="BJ59" s="128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28" t="str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 xml:space="preserve"> </v>
      </c>
      <c r="BL59" s="128" t="str">
        <f ca="1">IF(ISERROR(((VLOOKUP(AD59,'X6'!$B:$AZ,42,FALSE))))=TRUE," ",(((VLOOKUP(AD59,'X6'!$B:$AZ,42,FALSE)))))</f>
        <v xml:space="preserve"> </v>
      </c>
      <c r="BM59" s="128" t="str">
        <f ca="1">IF(ISERROR(((VLOOKUP(AD59,'X6'!$B:$AZ,43,FALSE))))=TRUE," ",(((VLOOKUP(AD59,'X6'!$B:$AZ,43,FALSE)))))</f>
        <v xml:space="preserve"> </v>
      </c>
      <c r="BN59" s="128" t="str">
        <f ca="1">IF(ISERROR(((VLOOKUP(AD59,'X6'!$B:$AZ,15,FALSE))))=TRUE," ",(((VLOOKUP(AD59,'X6'!$B:$AZ,15,FALSE)))))</f>
        <v xml:space="preserve"> </v>
      </c>
      <c r="BO59" s="128" t="str">
        <f ca="1">IF(ISERROR(((VLOOKUP(AD59,'X6'!$B:$AZ,14,FALSE))))=TRUE," ",(((VLOOKUP(AD59,'X6'!$B:$AZ,14,FALSE)))))</f>
        <v xml:space="preserve"> </v>
      </c>
    </row>
    <row r="60" spans="1:67" ht="14.1" customHeight="1" x14ac:dyDescent="0.2">
      <c r="A60" s="180">
        <f t="shared" si="18"/>
        <v>13</v>
      </c>
      <c r="B60" s="137" t="str">
        <f>IF($U$16=1,(VLOOKUP(A60,$AC$44:$AH$80,2,FALSE)),IF((IF($X$1=1,'X1'!B19,(IF($X$1=2,'X2'!B19,(IF($X$1=3,'X3'!B19,(IF($X$1=4,'X4'!B19,(IF($X$1=5,'X5'!B19,'X6'!B19))))))))))="","",(IF($X$1=1,'X1'!B19,(IF($X$1=2,'X2'!B19,(IF($X$1=3,'X3'!B19,(IF($X$1=4,'X4'!B19,(IF($X$1=5,'X5'!B19,'X6'!B19))))))))))))</f>
        <v>TKFEN TI Equity</v>
      </c>
      <c r="C60" s="137" t="str">
        <f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Tekfen Holding AS</v>
      </c>
      <c r="D60" s="137" t="str">
        <f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Industrials</v>
      </c>
      <c r="E60" s="138">
        <f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17.77</v>
      </c>
      <c r="F60" s="138">
        <f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18.950000762939453</v>
      </c>
      <c r="G60" s="138">
        <f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6.6404094706778549</v>
      </c>
      <c r="H60" s="138">
        <f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957.83986951459747</v>
      </c>
      <c r="I60" s="139">
        <f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8</v>
      </c>
      <c r="J60" s="139">
        <f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0</v>
      </c>
      <c r="K60" s="139">
        <f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14</v>
      </c>
      <c r="L60" s="140">
        <f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3.8396715643906654</v>
      </c>
      <c r="M60" s="140">
        <f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11.106249999999999</v>
      </c>
      <c r="N60" s="141">
        <f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-63.448145849670304</v>
      </c>
      <c r="O60" s="140">
        <f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1.1765580170691847</v>
      </c>
      <c r="P60" s="140">
        <f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2.8884012455337542</v>
      </c>
      <c r="Q60" s="141">
        <f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>-84.165260139124868</v>
      </c>
      <c r="R60" s="141">
        <f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3.4777715250422059</v>
      </c>
      <c r="S60" s="141">
        <f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>-58.333333333333329</v>
      </c>
      <c r="V60" s="46"/>
      <c r="W60" s="46">
        <f t="shared" si="15"/>
        <v>17</v>
      </c>
      <c r="X60" s="46"/>
      <c r="Y60" s="134">
        <f t="shared" si="16"/>
        <v>0</v>
      </c>
      <c r="Z60" s="107" t="s">
        <v>162</v>
      </c>
      <c r="AB60" s="42">
        <f t="shared" si="13"/>
        <v>1</v>
      </c>
      <c r="AC60" s="42">
        <f t="shared" si="17"/>
        <v>16</v>
      </c>
      <c r="AD60" s="126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>TTKOM TI Equity</v>
      </c>
      <c r="AE60" s="127">
        <f t="shared" si="14"/>
        <v>7.9534313725490202</v>
      </c>
      <c r="AF60" s="128">
        <f>IF(ISERROR(((VLOOKUP(AD60,'X1'!$B:$AO,6,FALSE))/(VLOOKUP(AD60,'X1'!$B:$AO,7,FALSE))-1))=TRUE," ",(((VLOOKUP(AD60,'X1'!$B:$AO,6,FALSE))/(VLOOKUP(AD60,'X1'!$B:$AO,7,FALSE))-1)))</f>
        <v>0.20098041553123314</v>
      </c>
      <c r="AG60" s="128">
        <f>IF(ISERROR((((VLOOKUP(AD60,'X1'!$B:$G,2,FALSE))-(VLOOKUP(AD60,'X1'!$B:$G,3,FALSE)))*100)/(VLOOKUP(AD60,'X1'!$B:$G,5,FALSE)))=TRUE," ",((((VLOOKUP(AD60,'X1'!$B:$G,2,FALSE))-(VLOOKUP(AD60,'X1'!$B:$G,3,FALSE)))*100)/(VLOOKUP(AD60,'X1'!$B:$G,5,FALSE))))</f>
        <v>85.714285714285708</v>
      </c>
      <c r="AH60" s="128">
        <f>IF(ISERROR(((VLOOKUP(AD60,'X1'!$B:$AZ,42,FALSE))))=TRUE," ",(((VLOOKUP(AD60,'X1'!$B:$AZ,42,FALSE)))))</f>
        <v>-14.571289072518145</v>
      </c>
      <c r="AI60" s="128">
        <f>IF(ISERROR(((VLOOKUP(AD60,'X1'!$B:$AZ,43,FALSE))))=TRUE," ",(((VLOOKUP(AD60,'X1'!$B:$AZ,43,FALSE)))))</f>
        <v>45.302575205926033</v>
      </c>
      <c r="AJ60" s="128">
        <f>IF(ISERROR(((VLOOKUP(AD60,'X1'!$B:$AZ,15,FALSE))))=TRUE," ",(((VLOOKUP(AD60,'X1'!$B:$AZ,15,FALSE)))))</f>
        <v>7.9534313725490202</v>
      </c>
      <c r="AK60" s="128">
        <f>IF(ISERROR(((VLOOKUP(AD60,'X1'!$B:$AZ,14,FALSE))))=TRUE," ",(((VLOOKUP(AD60,'X1'!$B:$AZ,14,FALSE)))))</f>
        <v>44.331395348837198</v>
      </c>
      <c r="AL60" s="128" t="str">
        <f ca="1">IF(ISERROR(((VLOOKUP(AD60,'X2'!$B:$AO,6,FALSE))/(VLOOKUP(AD60,'X2'!$B:$AO,7,FALSE))-1))=TRUE," ",(((VLOOKUP(AD60,'X2'!$B:$AO,6,FALSE))/(VLOOKUP(AD60,'X2'!$B:$AO,7,FALSE))-1)))</f>
        <v xml:space="preserve"> </v>
      </c>
      <c r="AM60" s="128" t="str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 xml:space="preserve"> </v>
      </c>
      <c r="AN60" s="128" t="str">
        <f ca="1">IF(ISERROR(((VLOOKUP(AD60,'X2'!$B:$AZ,42,FALSE))))=TRUE," ",(((VLOOKUP(AD60,'X2'!$B:$AZ,42,FALSE)))))</f>
        <v xml:space="preserve"> </v>
      </c>
      <c r="AO60" s="128" t="str">
        <f ca="1">IF(ISERROR(((VLOOKUP(AD60,'X2'!$B:$AZ,43,FALSE))))=TRUE," ",(((VLOOKUP(AD60,'X2'!$B:$AZ,43,FALSE)))))</f>
        <v xml:space="preserve"> </v>
      </c>
      <c r="AP60" s="128" t="str">
        <f ca="1">IF(ISERROR(((VLOOKUP(AD60,'X2'!$B:$AZ,15,FALSE))))=TRUE," ",(((VLOOKUP(AD60,'X2'!$B:$AZ,15,FALSE)))))</f>
        <v xml:space="preserve"> </v>
      </c>
      <c r="AQ60" s="128" t="str">
        <f ca="1">IF(ISERROR(((VLOOKUP(AD60,'X2'!$B:$AZ,14,FALSE))))=TRUE," ",(((VLOOKUP(AD60,'X2'!$B:$AZ,14,FALSE)))))</f>
        <v xml:space="preserve"> </v>
      </c>
      <c r="AR60" s="128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28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28" t="str">
        <f ca="1">IF(ISERROR(((VLOOKUP(AD60,'X3'!$B:$AZ,42,FALSE))))=TRUE," ",(((VLOOKUP(AD60,'X3'!$B:$AZ,42,FALSE)))))</f>
        <v xml:space="preserve"> </v>
      </c>
      <c r="AU60" s="128" t="str">
        <f ca="1">IF(ISERROR(((VLOOKUP(AD60,'X3'!$B:$AZ,43,FALSE))))=TRUE," ",(((VLOOKUP(AD60,'X3'!$B:$AZ,43,FALSE)))))</f>
        <v xml:space="preserve"> </v>
      </c>
      <c r="AV60" s="128" t="str">
        <f ca="1">IF(ISERROR(((VLOOKUP(AD60,'X3'!$B:$AZ,15,FALSE))))=TRUE," ",(((VLOOKUP(AD60,'X3'!$B:$AZ,15,FALSE)))))</f>
        <v xml:space="preserve"> </v>
      </c>
      <c r="AW60" s="128" t="str">
        <f ca="1">IF(ISERROR(((VLOOKUP(AD60,'X3'!$B:$AZ,14,FALSE))))=TRUE," ",(((VLOOKUP(AD60,'X3'!$B:$AZ,14,FALSE)))))</f>
        <v xml:space="preserve"> </v>
      </c>
      <c r="AX60" s="128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28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28" t="str">
        <f ca="1">IF(ISERROR(((VLOOKUP(AD60,'X4'!$B:$AZ,42,FALSE))))=TRUE," ",(((VLOOKUP(AD60,'X4'!$B:$AZ,42,FALSE)))))</f>
        <v xml:space="preserve"> </v>
      </c>
      <c r="BA60" s="128" t="str">
        <f ca="1">IF(ISERROR(((VLOOKUP(AD60,'X4'!$B:$AZ,43,FALSE))))=TRUE," ",(((VLOOKUP(AD60,'X4'!$B:$AZ,43,FALSE)))))</f>
        <v xml:space="preserve"> </v>
      </c>
      <c r="BB60" s="128" t="str">
        <f ca="1">IF(ISERROR(((VLOOKUP(AD60,'X4'!$B:$AZ,15,FALSE))))=TRUE," ",(((VLOOKUP(AD60,'X4'!$B:$AZ,15,FALSE)))))</f>
        <v xml:space="preserve"> </v>
      </c>
      <c r="BC60" s="128" t="str">
        <f ca="1">IF(ISERROR(((VLOOKUP(AD60,'X4'!$B:$AZ,14,FALSE))))=TRUE," ",(((VLOOKUP(AD60,'X4'!$B:$AZ,14,FALSE)))))</f>
        <v xml:space="preserve"> </v>
      </c>
      <c r="BD60" s="128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28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28" t="str">
        <f ca="1">IF(ISERROR(((VLOOKUP(AD60,'X5'!$B:$AZ,42,FALSE))))=TRUE," ",(((VLOOKUP(AD60,'X5'!$B:$AZ,42,FALSE)))))</f>
        <v xml:space="preserve"> </v>
      </c>
      <c r="BG60" s="128" t="str">
        <f ca="1">IF(ISERROR(((VLOOKUP(AD60,'X5'!$B:$AZ,43,FALSE))))=TRUE," ",(((VLOOKUP(AD60,'X5'!$B:$AZ,43,FALSE)))))</f>
        <v xml:space="preserve"> </v>
      </c>
      <c r="BH60" s="128" t="str">
        <f ca="1">IF(ISERROR(((VLOOKUP(AD60,'X5'!$B:$AZ,15,FALSE))))=TRUE," ",(((VLOOKUP(AD60,'X5'!$B:$AZ,15,FALSE)))))</f>
        <v xml:space="preserve"> </v>
      </c>
      <c r="BI60" s="128" t="str">
        <f ca="1">IF(ISERROR(((VLOOKUP(AD60,'X5'!$B:$AZ,14,FALSE))))=TRUE," ",(((VLOOKUP(AD60,'X5'!$B:$AZ,14,FALSE)))))</f>
        <v xml:space="preserve"> </v>
      </c>
      <c r="BJ60" s="128" t="str">
        <f ca="1">IF(ISERROR(((VLOOKUP(AD60,'X6'!$B:$AO,6,FALSE))/(VLOOKUP(AD60,'X6'!$B:$AO,7,FALSE))-1))=TRUE," ",(((VLOOKUP(AD60,'X6'!$B:$AO,6,FALSE))/(VLOOKUP(AD60,'X6'!$B:$AO,7,FALSE))-1)))</f>
        <v xml:space="preserve"> </v>
      </c>
      <c r="BK60" s="128" t="str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 xml:space="preserve"> </v>
      </c>
      <c r="BL60" s="128" t="str">
        <f ca="1">IF(ISERROR(((VLOOKUP(AD60,'X6'!$B:$AZ,42,FALSE))))=TRUE," ",(((VLOOKUP(AD60,'X6'!$B:$AZ,42,FALSE)))))</f>
        <v xml:space="preserve"> </v>
      </c>
      <c r="BM60" s="128" t="str">
        <f ca="1">IF(ISERROR(((VLOOKUP(AD60,'X6'!$B:$AZ,43,FALSE))))=TRUE," ",(((VLOOKUP(AD60,'X6'!$B:$AZ,43,FALSE)))))</f>
        <v xml:space="preserve"> </v>
      </c>
      <c r="BN60" s="128" t="str">
        <f ca="1">IF(ISERROR(((VLOOKUP(AD60,'X6'!$B:$AZ,15,FALSE))))=TRUE," ",(((VLOOKUP(AD60,'X6'!$B:$AZ,15,FALSE)))))</f>
        <v xml:space="preserve"> </v>
      </c>
      <c r="BO60" s="128" t="str">
        <f ca="1">IF(ISERROR(((VLOOKUP(AD60,'X6'!$B:$AZ,14,FALSE))))=TRUE," ",(((VLOOKUP(AD60,'X6'!$B:$AZ,14,FALSE)))))</f>
        <v xml:space="preserve"> </v>
      </c>
    </row>
    <row r="61" spans="1:67" ht="14.1" customHeight="1" x14ac:dyDescent="0.2">
      <c r="A61" s="180">
        <f t="shared" si="18"/>
        <v>14</v>
      </c>
      <c r="B61" s="137" t="str">
        <f>IF($U$16=1,(VLOOKUP(A61,$AC$44:$AH$80,2,FALSE)),IF((IF($X$1=1,'X1'!B20,(IF($X$1=2,'X2'!B20,(IF($X$1=3,'X3'!B20,(IF($X$1=4,'X4'!B20,(IF($X$1=5,'X5'!B20,'X6'!B20))))))))))="","",(IF($X$1=1,'X1'!B20,(IF($X$1=2,'X2'!B20,(IF($X$1=3,'X3'!B20,(IF($X$1=4,'X4'!B20,(IF($X$1=5,'X5'!B20,'X6'!B20))))))))))))</f>
        <v>TOASO TI Equity</v>
      </c>
      <c r="C61" s="137" t="str">
        <f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>Tofas Turk Otomobil Fabrikasi</v>
      </c>
      <c r="D61" s="137" t="str">
        <f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>Consumer Discretionary</v>
      </c>
      <c r="E61" s="138">
        <f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>26.78</v>
      </c>
      <c r="F61" s="138">
        <f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>28.450000762939453</v>
      </c>
      <c r="G61" s="138">
        <f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>6.2359998616110968</v>
      </c>
      <c r="H61" s="138">
        <f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>1950.6723832758614</v>
      </c>
      <c r="I61" s="139">
        <f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>20</v>
      </c>
      <c r="J61" s="139">
        <f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>0</v>
      </c>
      <c r="K61" s="139">
        <f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>24</v>
      </c>
      <c r="L61" s="140">
        <f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>9.2376681614349785</v>
      </c>
      <c r="M61" s="140">
        <f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>9.1524265208475732</v>
      </c>
      <c r="N61" s="141">
        <f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>-12.061775684843123</v>
      </c>
      <c r="O61" s="140">
        <f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>6.4598542934713832</v>
      </c>
      <c r="P61" s="140">
        <f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>6.3499448794193292</v>
      </c>
      <c r="Q61" s="141">
        <f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>-13.059865478557365</v>
      </c>
      <c r="R61" s="141">
        <f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>7.0537714712471997</v>
      </c>
      <c r="S61" s="141">
        <f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>-1.2487343908201121</v>
      </c>
      <c r="V61" s="46"/>
      <c r="W61" s="46">
        <f t="shared" si="15"/>
        <v>18</v>
      </c>
      <c r="X61" s="46"/>
      <c r="Y61" s="134">
        <f t="shared" si="16"/>
        <v>0</v>
      </c>
      <c r="Z61" s="107" t="s">
        <v>162</v>
      </c>
      <c r="AB61" s="42">
        <f t="shared" si="13"/>
        <v>1</v>
      </c>
      <c r="AC61" s="42">
        <f t="shared" si="17"/>
        <v>17</v>
      </c>
      <c r="AD61" s="126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>TTRAK TI Equity</v>
      </c>
      <c r="AE61" s="127">
        <f t="shared" si="14"/>
        <v>3.258547008547009</v>
      </c>
      <c r="AF61" s="128">
        <f>IF(ISERROR(((VLOOKUP(AD61,'X1'!$B:$AO,6,FALSE))/(VLOOKUP(AD61,'X1'!$B:$AO,7,FALSE))-1))=TRUE," ",(((VLOOKUP(AD61,'X1'!$B:$AO,6,FALSE))/(VLOOKUP(AD61,'X1'!$B:$AO,7,FALSE))-1)))</f>
        <v>-0.16666666666666663</v>
      </c>
      <c r="AG61" s="128">
        <f>IF(ISERROR((((VLOOKUP(AD61,'X1'!$B:$G,2,FALSE))-(VLOOKUP(AD61,'X1'!$B:$G,3,FALSE)))*100)/(VLOOKUP(AD61,'X1'!$B:$G,5,FALSE)))=TRUE," ",((((VLOOKUP(AD61,'X1'!$B:$G,2,FALSE))-(VLOOKUP(AD61,'X1'!$B:$G,3,FALSE)))*100)/(VLOOKUP(AD61,'X1'!$B:$G,5,FALSE))))</f>
        <v>69.230769230769226</v>
      </c>
      <c r="AH61" s="128" t="str">
        <f>IF(ISERROR(((VLOOKUP(AD61,'X1'!$B:$AZ,42,FALSE))))=TRUE," ",(((VLOOKUP(AD61,'X1'!$B:$AZ,42,FALSE)))))</f>
        <v xml:space="preserve"> </v>
      </c>
      <c r="AI61" s="128">
        <f>IF(ISERROR(((VLOOKUP(AD61,'X1'!$B:$AZ,43,FALSE))))=TRUE," ",(((VLOOKUP(AD61,'X1'!$B:$AZ,43,FALSE)))))</f>
        <v>-100.34393257662693</v>
      </c>
      <c r="AJ61" s="128">
        <f>IF(ISERROR(((VLOOKUP(AD61,'X1'!$B:$AZ,15,FALSE))))=TRUE," ",(((VLOOKUP(AD61,'X1'!$B:$AZ,15,FALSE)))))</f>
        <v>3.258547008547009</v>
      </c>
      <c r="AK61" s="128">
        <f>IF(ISERROR(((VLOOKUP(AD61,'X1'!$B:$AZ,14,FALSE))))=TRUE," ",(((VLOOKUP(AD61,'X1'!$B:$AZ,14,FALSE)))))</f>
        <v>144.39675727229374</v>
      </c>
      <c r="AL61" s="128" t="str">
        <f ca="1">IF(ISERROR(((VLOOKUP(AD61,'X2'!$B:$AO,6,FALSE))/(VLOOKUP(AD61,'X2'!$B:$AO,7,FALSE))-1))=TRUE," ",(((VLOOKUP(AD61,'X2'!$B:$AO,6,FALSE))/(VLOOKUP(AD61,'X2'!$B:$AO,7,FALSE))-1)))</f>
        <v xml:space="preserve"> </v>
      </c>
      <c r="AM61" s="128" t="str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 xml:space="preserve"> </v>
      </c>
      <c r="AN61" s="128" t="str">
        <f ca="1">IF(ISERROR(((VLOOKUP(AD61,'X2'!$B:$AZ,42,FALSE))))=TRUE," ",(((VLOOKUP(AD61,'X2'!$B:$AZ,42,FALSE)))))</f>
        <v xml:space="preserve"> </v>
      </c>
      <c r="AO61" s="128" t="str">
        <f ca="1">IF(ISERROR(((VLOOKUP(AD61,'X2'!$B:$AZ,43,FALSE))))=TRUE," ",(((VLOOKUP(AD61,'X2'!$B:$AZ,43,FALSE)))))</f>
        <v xml:space="preserve"> </v>
      </c>
      <c r="AP61" s="128" t="str">
        <f ca="1">IF(ISERROR(((VLOOKUP(AD61,'X2'!$B:$AZ,15,FALSE))))=TRUE," ",(((VLOOKUP(AD61,'X2'!$B:$AZ,15,FALSE)))))</f>
        <v xml:space="preserve"> </v>
      </c>
      <c r="AQ61" s="128" t="str">
        <f ca="1">IF(ISERROR(((VLOOKUP(AD61,'X2'!$B:$AZ,14,FALSE))))=TRUE," ",(((VLOOKUP(AD61,'X2'!$B:$AZ,14,FALSE)))))</f>
        <v xml:space="preserve"> </v>
      </c>
      <c r="AR61" s="128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28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28" t="str">
        <f ca="1">IF(ISERROR(((VLOOKUP(AD61,'X3'!$B:$AZ,42,FALSE))))=TRUE," ",(((VLOOKUP(AD61,'X3'!$B:$AZ,42,FALSE)))))</f>
        <v xml:space="preserve"> </v>
      </c>
      <c r="AU61" s="128" t="str">
        <f ca="1">IF(ISERROR(((VLOOKUP(AD61,'X3'!$B:$AZ,43,FALSE))))=TRUE," ",(((VLOOKUP(AD61,'X3'!$B:$AZ,43,FALSE)))))</f>
        <v xml:space="preserve"> </v>
      </c>
      <c r="AV61" s="128" t="str">
        <f ca="1">IF(ISERROR(((VLOOKUP(AD61,'X3'!$B:$AZ,15,FALSE))))=TRUE," ",(((VLOOKUP(AD61,'X3'!$B:$AZ,15,FALSE)))))</f>
        <v xml:space="preserve"> </v>
      </c>
      <c r="AW61" s="128" t="str">
        <f ca="1">IF(ISERROR(((VLOOKUP(AD61,'X3'!$B:$AZ,14,FALSE))))=TRUE," ",(((VLOOKUP(AD61,'X3'!$B:$AZ,14,FALSE)))))</f>
        <v xml:space="preserve"> </v>
      </c>
      <c r="AX61" s="128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28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28" t="str">
        <f ca="1">IF(ISERROR(((VLOOKUP(AD61,'X4'!$B:$AZ,42,FALSE))))=TRUE," ",(((VLOOKUP(AD61,'X4'!$B:$AZ,42,FALSE)))))</f>
        <v xml:space="preserve"> </v>
      </c>
      <c r="BA61" s="128" t="str">
        <f ca="1">IF(ISERROR(((VLOOKUP(AD61,'X4'!$B:$AZ,43,FALSE))))=TRUE," ",(((VLOOKUP(AD61,'X4'!$B:$AZ,43,FALSE)))))</f>
        <v xml:space="preserve"> </v>
      </c>
      <c r="BB61" s="128" t="str">
        <f ca="1">IF(ISERROR(((VLOOKUP(AD61,'X4'!$B:$AZ,15,FALSE))))=TRUE," ",(((VLOOKUP(AD61,'X4'!$B:$AZ,15,FALSE)))))</f>
        <v xml:space="preserve"> </v>
      </c>
      <c r="BC61" s="128" t="str">
        <f ca="1">IF(ISERROR(((VLOOKUP(AD61,'X4'!$B:$AZ,14,FALSE))))=TRUE," ",(((VLOOKUP(AD61,'X4'!$B:$AZ,14,FALSE)))))</f>
        <v xml:space="preserve"> </v>
      </c>
      <c r="BD61" s="128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28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28" t="str">
        <f ca="1">IF(ISERROR(((VLOOKUP(AD61,'X5'!$B:$AZ,42,FALSE))))=TRUE," ",(((VLOOKUP(AD61,'X5'!$B:$AZ,42,FALSE)))))</f>
        <v xml:space="preserve"> </v>
      </c>
      <c r="BG61" s="128" t="str">
        <f ca="1">IF(ISERROR(((VLOOKUP(AD61,'X5'!$B:$AZ,43,FALSE))))=TRUE," ",(((VLOOKUP(AD61,'X5'!$B:$AZ,43,FALSE)))))</f>
        <v xml:space="preserve"> </v>
      </c>
      <c r="BH61" s="128" t="str">
        <f ca="1">IF(ISERROR(((VLOOKUP(AD61,'X5'!$B:$AZ,15,FALSE))))=TRUE," ",(((VLOOKUP(AD61,'X5'!$B:$AZ,15,FALSE)))))</f>
        <v xml:space="preserve"> </v>
      </c>
      <c r="BI61" s="128" t="str">
        <f ca="1">IF(ISERROR(((VLOOKUP(AD61,'X5'!$B:$AZ,14,FALSE))))=TRUE," ",(((VLOOKUP(AD61,'X5'!$B:$AZ,14,FALSE)))))</f>
        <v xml:space="preserve"> </v>
      </c>
      <c r="BJ61" s="128" t="str">
        <f ca="1">IF(ISERROR(((VLOOKUP(AD61,'X6'!$B:$AO,6,FALSE))/(VLOOKUP(AD61,'X6'!$B:$AO,7,FALSE))-1))=TRUE," ",(((VLOOKUP(AD61,'X6'!$B:$AO,6,FALSE))/(VLOOKUP(AD61,'X6'!$B:$AO,7,FALSE))-1)))</f>
        <v xml:space="preserve"> </v>
      </c>
      <c r="BK61" s="128" t="str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 xml:space="preserve"> </v>
      </c>
      <c r="BL61" s="128" t="str">
        <f ca="1">IF(ISERROR(((VLOOKUP(AD61,'X6'!$B:$AZ,42,FALSE))))=TRUE," ",(((VLOOKUP(AD61,'X6'!$B:$AZ,42,FALSE)))))</f>
        <v xml:space="preserve"> </v>
      </c>
      <c r="BM61" s="128" t="str">
        <f ca="1">IF(ISERROR(((VLOOKUP(AD61,'X6'!$B:$AZ,43,FALSE))))=TRUE," ",(((VLOOKUP(AD61,'X6'!$B:$AZ,43,FALSE)))))</f>
        <v xml:space="preserve"> </v>
      </c>
      <c r="BN61" s="128" t="str">
        <f ca="1">IF(ISERROR(((VLOOKUP(AD61,'X6'!$B:$AZ,15,FALSE))))=TRUE," ",(((VLOOKUP(AD61,'X6'!$B:$AZ,15,FALSE)))))</f>
        <v xml:space="preserve"> </v>
      </c>
      <c r="BO61" s="128" t="str">
        <f ca="1">IF(ISERROR(((VLOOKUP(AD61,'X6'!$B:$AZ,14,FALSE))))=TRUE," ",(((VLOOKUP(AD61,'X6'!$B:$AZ,14,FALSE)))))</f>
        <v xml:space="preserve"> </v>
      </c>
    </row>
    <row r="62" spans="1:67" ht="14.1" customHeight="1" x14ac:dyDescent="0.2">
      <c r="A62" s="180">
        <f t="shared" si="18"/>
        <v>15</v>
      </c>
      <c r="B62" s="137" t="str">
        <f>IF($U$16=1,(VLOOKUP(A62,$AC$44:$AH$80,2,FALSE)),IF((IF($X$1=1,'X1'!B21,(IF($X$1=2,'X2'!B21,(IF($X$1=3,'X3'!B21,(IF($X$1=4,'X4'!B21,(IF($X$1=5,'X5'!B21,'X6'!B21))))))))))="","",(IF($X$1=1,'X1'!B21,(IF($X$1=2,'X2'!B21,(IF($X$1=3,'X3'!B21,(IF($X$1=4,'X4'!B21,(IF($X$1=5,'X5'!B21,'X6'!B21))))))))))))</f>
        <v>TRKCM TI Equity</v>
      </c>
      <c r="C62" s="137" t="str">
        <f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>Trakya Cam Sanayii AS</v>
      </c>
      <c r="D62" s="137" t="str">
        <f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>Industrials</v>
      </c>
      <c r="E62" s="138">
        <f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>4.55</v>
      </c>
      <c r="F62" s="138">
        <f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>3.309999942779541</v>
      </c>
      <c r="G62" s="138">
        <f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>-27.252748510339753</v>
      </c>
      <c r="H62" s="138">
        <f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>828.56229872154313</v>
      </c>
      <c r="I62" s="139">
        <f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>6</v>
      </c>
      <c r="J62" s="139">
        <f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>0</v>
      </c>
      <c r="K62" s="139">
        <f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>10</v>
      </c>
      <c r="L62" s="140">
        <f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>7.3033707865168536</v>
      </c>
      <c r="M62" s="140">
        <f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>4.8924731182795691</v>
      </c>
      <c r="N62" s="141">
        <f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>-30.475370271179301</v>
      </c>
      <c r="O62" s="140">
        <f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>6.4759758670133305</v>
      </c>
      <c r="P62" s="140">
        <f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>6.1838064516129032</v>
      </c>
      <c r="Q62" s="141">
        <f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>-12.842892818067053</v>
      </c>
      <c r="R62" s="141">
        <f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>3.5164835164835164</v>
      </c>
      <c r="S62" s="141">
        <f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>58.163265306122469</v>
      </c>
      <c r="V62" s="46"/>
      <c r="W62" s="46">
        <f t="shared" si="15"/>
        <v>19</v>
      </c>
      <c r="X62" s="46"/>
      <c r="Y62" s="147">
        <f>IF($Z$41="A",((Y61+$Z$42)+0.0001),IF($Z$41="B",0,Y61+$AE$43))</f>
        <v>0</v>
      </c>
      <c r="Z62" s="107" t="s">
        <v>162</v>
      </c>
      <c r="AB62" s="42">
        <f t="shared" si="13"/>
        <v>1</v>
      </c>
      <c r="AC62" s="42">
        <f t="shared" si="17"/>
        <v>18</v>
      </c>
      <c r="AD62" s="126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>TUPRS TI Equity</v>
      </c>
      <c r="AE62" s="127">
        <f t="shared" si="14"/>
        <v>9.59295054007959</v>
      </c>
      <c r="AF62" s="128">
        <f>IF(ISERROR(((VLOOKUP(AD62,'X1'!$B:$AO,6,FALSE))/(VLOOKUP(AD62,'X1'!$B:$AO,7,FALSE))-1))=TRUE," ",(((VLOOKUP(AD62,'X1'!$B:$AO,6,FALSE))/(VLOOKUP(AD62,'X1'!$B:$AO,7,FALSE))-1)))</f>
        <v>0.1370096645821488</v>
      </c>
      <c r="AG62" s="128">
        <f>IF(ISERROR((((VLOOKUP(AD62,'X1'!$B:$G,2,FALSE))-(VLOOKUP(AD62,'X1'!$B:$G,3,FALSE)))*100)/(VLOOKUP(AD62,'X1'!$B:$G,5,FALSE)))=TRUE," ",((((VLOOKUP(AD62,'X1'!$B:$G,2,FALSE))-(VLOOKUP(AD62,'X1'!$B:$G,3,FALSE)))*100)/(VLOOKUP(AD62,'X1'!$B:$G,5,FALSE))))</f>
        <v>26.923076923076923</v>
      </c>
      <c r="AH62" s="128" t="str">
        <f>IF(ISERROR(((VLOOKUP(AD62,'X1'!$B:$AZ,42,FALSE))))=TRUE," ",(((VLOOKUP(AD62,'X1'!$B:$AZ,42,FALSE)))))</f>
        <v xml:space="preserve"> </v>
      </c>
      <c r="AI62" s="128">
        <f>IF(ISERROR(((VLOOKUP(AD62,'X1'!$B:$AZ,43,FALSE))))=TRUE," ",(((VLOOKUP(AD62,'X1'!$B:$AZ,43,FALSE)))))</f>
        <v>-17.168662325450047</v>
      </c>
      <c r="AJ62" s="128">
        <f>IF(ISERROR(((VLOOKUP(AD62,'X1'!$B:$AZ,15,FALSE))))=TRUE," ",(((VLOOKUP(AD62,'X1'!$B:$AZ,15,FALSE)))))</f>
        <v>9.59295054007959</v>
      </c>
      <c r="AK62" s="128">
        <f>IF(ISERROR(((VLOOKUP(AD62,'X1'!$B:$AZ,14,FALSE))))=TRUE," ",(((VLOOKUP(AD62,'X1'!$B:$AZ,14,FALSE)))))</f>
        <v>61.952380952380956</v>
      </c>
      <c r="AL62" s="128" t="str">
        <f ca="1">IF(ISERROR(((VLOOKUP(AD62,'X2'!$B:$AO,6,FALSE))/(VLOOKUP(AD62,'X2'!$B:$AO,7,FALSE))-1))=TRUE," ",(((VLOOKUP(AD62,'X2'!$B:$AO,6,FALSE))/(VLOOKUP(AD62,'X2'!$B:$AO,7,FALSE))-1)))</f>
        <v xml:space="preserve"> </v>
      </c>
      <c r="AM62" s="128" t="str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 xml:space="preserve"> </v>
      </c>
      <c r="AN62" s="128" t="str">
        <f ca="1">IF(ISERROR(((VLOOKUP(AD62,'X2'!$B:$AZ,42,FALSE))))=TRUE," ",(((VLOOKUP(AD62,'X2'!$B:$AZ,42,FALSE)))))</f>
        <v xml:space="preserve"> </v>
      </c>
      <c r="AO62" s="128" t="str">
        <f ca="1">IF(ISERROR(((VLOOKUP(AD62,'X2'!$B:$AZ,43,FALSE))))=TRUE," ",(((VLOOKUP(AD62,'X2'!$B:$AZ,43,FALSE)))))</f>
        <v xml:space="preserve"> </v>
      </c>
      <c r="AP62" s="128" t="str">
        <f ca="1">IF(ISERROR(((VLOOKUP(AD62,'X2'!$B:$AZ,15,FALSE))))=TRUE," ",(((VLOOKUP(AD62,'X2'!$B:$AZ,15,FALSE)))))</f>
        <v xml:space="preserve"> </v>
      </c>
      <c r="AQ62" s="128" t="str">
        <f ca="1">IF(ISERROR(((VLOOKUP(AD62,'X2'!$B:$AZ,14,FALSE))))=TRUE," ",(((VLOOKUP(AD62,'X2'!$B:$AZ,14,FALSE)))))</f>
        <v xml:space="preserve"> </v>
      </c>
      <c r="AR62" s="128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28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28" t="str">
        <f ca="1">IF(ISERROR(((VLOOKUP(AD62,'X3'!$B:$AZ,42,FALSE))))=TRUE," ",(((VLOOKUP(AD62,'X3'!$B:$AZ,42,FALSE)))))</f>
        <v xml:space="preserve"> </v>
      </c>
      <c r="AU62" s="128" t="str">
        <f ca="1">IF(ISERROR(((VLOOKUP(AD62,'X3'!$B:$AZ,43,FALSE))))=TRUE," ",(((VLOOKUP(AD62,'X3'!$B:$AZ,43,FALSE)))))</f>
        <v xml:space="preserve"> </v>
      </c>
      <c r="AV62" s="128" t="str">
        <f ca="1">IF(ISERROR(((VLOOKUP(AD62,'X3'!$B:$AZ,15,FALSE))))=TRUE," ",(((VLOOKUP(AD62,'X3'!$B:$AZ,15,FALSE)))))</f>
        <v xml:space="preserve"> </v>
      </c>
      <c r="AW62" s="128" t="str">
        <f ca="1">IF(ISERROR(((VLOOKUP(AD62,'X3'!$B:$AZ,14,FALSE))))=TRUE," ",(((VLOOKUP(AD62,'X3'!$B:$AZ,14,FALSE)))))</f>
        <v xml:space="preserve"> </v>
      </c>
      <c r="AX62" s="128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28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28" t="str">
        <f ca="1">IF(ISERROR(((VLOOKUP(AD62,'X4'!$B:$AZ,42,FALSE))))=TRUE," ",(((VLOOKUP(AD62,'X4'!$B:$AZ,42,FALSE)))))</f>
        <v xml:space="preserve"> </v>
      </c>
      <c r="BA62" s="128" t="str">
        <f ca="1">IF(ISERROR(((VLOOKUP(AD62,'X4'!$B:$AZ,43,FALSE))))=TRUE," ",(((VLOOKUP(AD62,'X4'!$B:$AZ,43,FALSE)))))</f>
        <v xml:space="preserve"> </v>
      </c>
      <c r="BB62" s="128" t="str">
        <f ca="1">IF(ISERROR(((VLOOKUP(AD62,'X4'!$B:$AZ,15,FALSE))))=TRUE," ",(((VLOOKUP(AD62,'X4'!$B:$AZ,15,FALSE)))))</f>
        <v xml:space="preserve"> </v>
      </c>
      <c r="BC62" s="128" t="str">
        <f ca="1">IF(ISERROR(((VLOOKUP(AD62,'X4'!$B:$AZ,14,FALSE))))=TRUE," ",(((VLOOKUP(AD62,'X4'!$B:$AZ,14,FALSE)))))</f>
        <v xml:space="preserve"> </v>
      </c>
      <c r="BD62" s="128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28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28" t="str">
        <f ca="1">IF(ISERROR(((VLOOKUP(AD62,'X5'!$B:$AZ,42,FALSE))))=TRUE," ",(((VLOOKUP(AD62,'X5'!$B:$AZ,42,FALSE)))))</f>
        <v xml:space="preserve"> </v>
      </c>
      <c r="BG62" s="128" t="str">
        <f ca="1">IF(ISERROR(((VLOOKUP(AD62,'X5'!$B:$AZ,43,FALSE))))=TRUE," ",(((VLOOKUP(AD62,'X5'!$B:$AZ,43,FALSE)))))</f>
        <v xml:space="preserve"> </v>
      </c>
      <c r="BH62" s="128" t="str">
        <f ca="1">IF(ISERROR(((VLOOKUP(AD62,'X5'!$B:$AZ,15,FALSE))))=TRUE," ",(((VLOOKUP(AD62,'X5'!$B:$AZ,15,FALSE)))))</f>
        <v xml:space="preserve"> </v>
      </c>
      <c r="BI62" s="128" t="str">
        <f ca="1">IF(ISERROR(((VLOOKUP(AD62,'X5'!$B:$AZ,14,FALSE))))=TRUE," ",(((VLOOKUP(AD62,'X5'!$B:$AZ,14,FALSE)))))</f>
        <v xml:space="preserve"> </v>
      </c>
      <c r="BJ62" s="128" t="str">
        <f ca="1">IF(ISERROR(((VLOOKUP(AD62,'X6'!$B:$AO,6,FALSE))/(VLOOKUP(AD62,'X6'!$B:$AO,7,FALSE))-1))=TRUE," ",(((VLOOKUP(AD62,'X6'!$B:$AO,6,FALSE))/(VLOOKUP(AD62,'X6'!$B:$AO,7,FALSE))-1)))</f>
        <v xml:space="preserve"> </v>
      </c>
      <c r="BK62" s="128" t="str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 xml:space="preserve"> </v>
      </c>
      <c r="BL62" s="128" t="str">
        <f ca="1">IF(ISERROR(((VLOOKUP(AD62,'X6'!$B:$AZ,42,FALSE))))=TRUE," ",(((VLOOKUP(AD62,'X6'!$B:$AZ,42,FALSE)))))</f>
        <v xml:space="preserve"> </v>
      </c>
      <c r="BM62" s="128" t="str">
        <f ca="1">IF(ISERROR(((VLOOKUP(AD62,'X6'!$B:$AZ,43,FALSE))))=TRUE," ",(((VLOOKUP(AD62,'X6'!$B:$AZ,43,FALSE)))))</f>
        <v xml:space="preserve"> </v>
      </c>
      <c r="BN62" s="128" t="str">
        <f ca="1">IF(ISERROR(((VLOOKUP(AD62,'X6'!$B:$AZ,15,FALSE))))=TRUE," ",(((VLOOKUP(AD62,'X6'!$B:$AZ,15,FALSE)))))</f>
        <v xml:space="preserve"> </v>
      </c>
      <c r="BO62" s="128" t="str">
        <f ca="1">IF(ISERROR(((VLOOKUP(AD62,'X6'!$B:$AZ,14,FALSE))))=TRUE," ",(((VLOOKUP(AD62,'X6'!$B:$AZ,14,FALSE)))))</f>
        <v xml:space="preserve"> </v>
      </c>
    </row>
    <row r="63" spans="1:67" ht="14.1" customHeight="1" x14ac:dyDescent="0.2">
      <c r="A63" s="180">
        <f t="shared" si="18"/>
        <v>16</v>
      </c>
      <c r="B63" s="137" t="str">
        <f>IF($U$16=1,(VLOOKUP(A63,$AC$44:$AH$80,2,FALSE)),IF((IF($X$1=1,'X1'!B22,(IF($X$1=2,'X2'!B22,(IF($X$1=3,'X3'!B22,(IF($X$1=4,'X4'!B22,(IF($X$1=5,'X5'!B22,'X6'!B22))))))))))="","",(IF($X$1=1,'X1'!B22,(IF($X$1=2,'X2'!B22,(IF($X$1=3,'X3'!B22,(IF($X$1=4,'X4'!B22,(IF($X$1=5,'X5'!B22,'X6'!B22))))))))))))</f>
        <v>TTKOM TI Equity</v>
      </c>
      <c r="C63" s="137" t="str">
        <f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>Turk Telekomunikasyon AS</v>
      </c>
      <c r="D63" s="137" t="str">
        <f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>Communication Services</v>
      </c>
      <c r="E63" s="138">
        <f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>8.16</v>
      </c>
      <c r="F63" s="138">
        <f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>9.8000001907348633</v>
      </c>
      <c r="G63" s="138">
        <f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>20.098041553123313</v>
      </c>
      <c r="H63" s="138">
        <f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>4160.6574508109488</v>
      </c>
      <c r="I63" s="139">
        <f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>19</v>
      </c>
      <c r="J63" s="139">
        <f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>1</v>
      </c>
      <c r="K63" s="139">
        <f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>21</v>
      </c>
      <c r="L63" s="140">
        <f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>12.035398230088495</v>
      </c>
      <c r="M63" s="140">
        <f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>8.2175226586102728</v>
      </c>
      <c r="N63" s="141">
        <f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>14.571289072518145</v>
      </c>
      <c r="O63" s="140">
        <f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>4.0641459360829586</v>
      </c>
      <c r="P63" s="140">
        <f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>3.6028037667558173</v>
      </c>
      <c r="Q63" s="141">
        <f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>-45.302575205926033</v>
      </c>
      <c r="R63" s="141">
        <f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>7.9534313725490202</v>
      </c>
      <c r="S63" s="141">
        <f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>44.331395348837198</v>
      </c>
      <c r="V63" s="46"/>
      <c r="W63" s="46">
        <f t="shared" si="15"/>
        <v>20</v>
      </c>
      <c r="X63" s="46"/>
      <c r="Y63" s="148">
        <f>IF($Z$41="A",0,IF($Z$41="B",$AE$40,Y62+$AE$43))</f>
        <v>3.0092592592592591</v>
      </c>
      <c r="Z63" s="107" t="s">
        <v>162</v>
      </c>
      <c r="AB63" s="42">
        <f t="shared" si="13"/>
        <v>2</v>
      </c>
      <c r="AC63" s="42">
        <f t="shared" si="17"/>
        <v>19</v>
      </c>
      <c r="AD63" s="126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/>
      </c>
      <c r="AE63" s="127" t="str">
        <f t="shared" si="14"/>
        <v xml:space="preserve"> </v>
      </c>
      <c r="AF63" s="128" t="str">
        <f>IF(ISERROR(((VLOOKUP(AD63,'X1'!$B:$AO,6,FALSE))/(VLOOKUP(AD63,'X1'!$B:$AO,7,FALSE))-1))=TRUE," ",(((VLOOKUP(AD63,'X1'!$B:$AO,6,FALSE))/(VLOOKUP(AD63,'X1'!$B:$AO,7,FALSE))-1)))</f>
        <v xml:space="preserve"> </v>
      </c>
      <c r="AG63" s="128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28" t="str">
        <f>IF(ISERROR(((VLOOKUP(AD63,'X1'!$B:$AZ,42,FALSE))))=TRUE," ",(((VLOOKUP(AD63,'X1'!$B:$AZ,42,FALSE)))))</f>
        <v xml:space="preserve"> </v>
      </c>
      <c r="AI63" s="128" t="str">
        <f>IF(ISERROR(((VLOOKUP(AD63,'X1'!$B:$AZ,43,FALSE))))=TRUE," ",(((VLOOKUP(AD63,'X1'!$B:$AZ,43,FALSE)))))</f>
        <v xml:space="preserve"> </v>
      </c>
      <c r="AJ63" s="128" t="str">
        <f>IF(ISERROR(((VLOOKUP(AD63,'X1'!$B:$AZ,15,FALSE))))=TRUE," ",(((VLOOKUP(AD63,'X1'!$B:$AZ,15,FALSE)))))</f>
        <v xml:space="preserve"> </v>
      </c>
      <c r="AK63" s="128" t="str">
        <f>IF(ISERROR(((VLOOKUP(AD63,'X1'!$B:$AZ,14,FALSE))))=TRUE," ",(((VLOOKUP(AD63,'X1'!$B:$AZ,14,FALSE)))))</f>
        <v xml:space="preserve"> </v>
      </c>
      <c r="AL63" s="128" t="str">
        <f ca="1">IF(ISERROR(((VLOOKUP(AD63,'X2'!$B:$AO,6,FALSE))/(VLOOKUP(AD63,'X2'!$B:$AO,7,FALSE))-1))=TRUE," ",(((VLOOKUP(AD63,'X2'!$B:$AO,6,FALSE))/(VLOOKUP(AD63,'X2'!$B:$AO,7,FALSE))-1)))</f>
        <v xml:space="preserve"> </v>
      </c>
      <c r="AM63" s="128" t="str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 xml:space="preserve"> </v>
      </c>
      <c r="AN63" s="128" t="str">
        <f ca="1">IF(ISERROR(((VLOOKUP(AD63,'X2'!$B:$AZ,42,FALSE))))=TRUE," ",(((VLOOKUP(AD63,'X2'!$B:$AZ,42,FALSE)))))</f>
        <v xml:space="preserve"> </v>
      </c>
      <c r="AO63" s="128" t="str">
        <f ca="1">IF(ISERROR(((VLOOKUP(AD63,'X2'!$B:$AZ,43,FALSE))))=TRUE," ",(((VLOOKUP(AD63,'X2'!$B:$AZ,43,FALSE)))))</f>
        <v xml:space="preserve"> </v>
      </c>
      <c r="AP63" s="128" t="str">
        <f ca="1">IF(ISERROR(((VLOOKUP(AD63,'X2'!$B:$AZ,15,FALSE))))=TRUE," ",(((VLOOKUP(AD63,'X2'!$B:$AZ,15,FALSE)))))</f>
        <v xml:space="preserve"> </v>
      </c>
      <c r="AQ63" s="128" t="str">
        <f ca="1">IF(ISERROR(((VLOOKUP(AD63,'X2'!$B:$AZ,14,FALSE))))=TRUE," ",(((VLOOKUP(AD63,'X2'!$B:$AZ,14,FALSE)))))</f>
        <v xml:space="preserve"> </v>
      </c>
      <c r="AR63" s="128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28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28" t="str">
        <f ca="1">IF(ISERROR(((VLOOKUP(AD63,'X3'!$B:$AZ,42,FALSE))))=TRUE," ",(((VLOOKUP(AD63,'X3'!$B:$AZ,42,FALSE)))))</f>
        <v xml:space="preserve"> </v>
      </c>
      <c r="AU63" s="128" t="str">
        <f ca="1">IF(ISERROR(((VLOOKUP(AD63,'X3'!$B:$AZ,43,FALSE))))=TRUE," ",(((VLOOKUP(AD63,'X3'!$B:$AZ,43,FALSE)))))</f>
        <v xml:space="preserve"> </v>
      </c>
      <c r="AV63" s="128" t="str">
        <f ca="1">IF(ISERROR(((VLOOKUP(AD63,'X3'!$B:$AZ,15,FALSE))))=TRUE," ",(((VLOOKUP(AD63,'X3'!$B:$AZ,15,FALSE)))))</f>
        <v xml:space="preserve"> </v>
      </c>
      <c r="AW63" s="128" t="str">
        <f ca="1">IF(ISERROR(((VLOOKUP(AD63,'X3'!$B:$AZ,14,FALSE))))=TRUE," ",(((VLOOKUP(AD63,'X3'!$B:$AZ,14,FALSE)))))</f>
        <v xml:space="preserve"> </v>
      </c>
      <c r="AX63" s="128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28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28" t="str">
        <f ca="1">IF(ISERROR(((VLOOKUP(AD63,'X4'!$B:$AZ,42,FALSE))))=TRUE," ",(((VLOOKUP(AD63,'X4'!$B:$AZ,42,FALSE)))))</f>
        <v xml:space="preserve"> </v>
      </c>
      <c r="BA63" s="128" t="str">
        <f ca="1">IF(ISERROR(((VLOOKUP(AD63,'X4'!$B:$AZ,43,FALSE))))=TRUE," ",(((VLOOKUP(AD63,'X4'!$B:$AZ,43,FALSE)))))</f>
        <v xml:space="preserve"> </v>
      </c>
      <c r="BB63" s="128" t="str">
        <f ca="1">IF(ISERROR(((VLOOKUP(AD63,'X4'!$B:$AZ,15,FALSE))))=TRUE," ",(((VLOOKUP(AD63,'X4'!$B:$AZ,15,FALSE)))))</f>
        <v xml:space="preserve"> </v>
      </c>
      <c r="BC63" s="128" t="str">
        <f ca="1">IF(ISERROR(((VLOOKUP(AD63,'X4'!$B:$AZ,14,FALSE))))=TRUE," ",(((VLOOKUP(AD63,'X4'!$B:$AZ,14,FALSE)))))</f>
        <v xml:space="preserve"> </v>
      </c>
      <c r="BD63" s="128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28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28" t="str">
        <f ca="1">IF(ISERROR(((VLOOKUP(AD63,'X5'!$B:$AZ,42,FALSE))))=TRUE," ",(((VLOOKUP(AD63,'X5'!$B:$AZ,42,FALSE)))))</f>
        <v xml:space="preserve"> </v>
      </c>
      <c r="BG63" s="128" t="str">
        <f ca="1">IF(ISERROR(((VLOOKUP(AD63,'X5'!$B:$AZ,43,FALSE))))=TRUE," ",(((VLOOKUP(AD63,'X5'!$B:$AZ,43,FALSE)))))</f>
        <v xml:space="preserve"> </v>
      </c>
      <c r="BH63" s="128" t="str">
        <f ca="1">IF(ISERROR(((VLOOKUP(AD63,'X5'!$B:$AZ,15,FALSE))))=TRUE," ",(((VLOOKUP(AD63,'X5'!$B:$AZ,15,FALSE)))))</f>
        <v xml:space="preserve"> </v>
      </c>
      <c r="BI63" s="128" t="str">
        <f ca="1">IF(ISERROR(((VLOOKUP(AD63,'X5'!$B:$AZ,14,FALSE))))=TRUE," ",(((VLOOKUP(AD63,'X5'!$B:$AZ,14,FALSE)))))</f>
        <v xml:space="preserve"> </v>
      </c>
      <c r="BJ63" s="128" t="str">
        <f ca="1">IF(ISERROR(((VLOOKUP(AD63,'X6'!$B:$AO,6,FALSE))/(VLOOKUP(AD63,'X6'!$B:$AO,7,FALSE))-1))=TRUE," ",(((VLOOKUP(AD63,'X6'!$B:$AO,6,FALSE))/(VLOOKUP(AD63,'X6'!$B:$AO,7,FALSE))-1)))</f>
        <v xml:space="preserve"> </v>
      </c>
      <c r="BK63" s="128" t="str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 xml:space="preserve"> </v>
      </c>
      <c r="BL63" s="128" t="str">
        <f ca="1">IF(ISERROR(((VLOOKUP(AD63,'X6'!$B:$AZ,42,FALSE))))=TRUE," ",(((VLOOKUP(AD63,'X6'!$B:$AZ,42,FALSE)))))</f>
        <v xml:space="preserve"> </v>
      </c>
      <c r="BM63" s="128" t="str">
        <f ca="1">IF(ISERROR(((VLOOKUP(AD63,'X6'!$B:$AZ,43,FALSE))))=TRUE," ",(((VLOOKUP(AD63,'X6'!$B:$AZ,43,FALSE)))))</f>
        <v xml:space="preserve"> </v>
      </c>
      <c r="BN63" s="128" t="str">
        <f ca="1">IF(ISERROR(((VLOOKUP(AD63,'X6'!$B:$AZ,15,FALSE))))=TRUE," ",(((VLOOKUP(AD63,'X6'!$B:$AZ,15,FALSE)))))</f>
        <v xml:space="preserve"> </v>
      </c>
      <c r="BO63" s="128" t="str">
        <f ca="1">IF(ISERROR(((VLOOKUP(AD63,'X6'!$B:$AZ,14,FALSE))))=TRUE," ",(((VLOOKUP(AD63,'X6'!$B:$AZ,14,FALSE)))))</f>
        <v xml:space="preserve"> </v>
      </c>
    </row>
    <row r="64" spans="1:67" ht="14.1" customHeight="1" x14ac:dyDescent="0.2">
      <c r="A64" s="180">
        <f t="shared" si="18"/>
        <v>17</v>
      </c>
      <c r="B64" s="137" t="str">
        <f>IF($U$16=1,(VLOOKUP(A64,$AC$44:$AH$80,2,FALSE)),IF((IF($X$1=1,'X1'!B23,(IF($X$1=2,'X2'!B23,(IF($X$1=3,'X3'!B23,(IF($X$1=4,'X4'!B23,(IF($X$1=5,'X5'!B23,'X6'!B23))))))))))="","",(IF($X$1=1,'X1'!B23,(IF($X$1=2,'X2'!B23,(IF($X$1=3,'X3'!B23,(IF($X$1=4,'X4'!B23,(IF($X$1=5,'X5'!B23,'X6'!B23))))))))))))</f>
        <v>TTRAK TI Equity</v>
      </c>
      <c r="C64" s="137" t="str">
        <f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>Turk Traktor ve Ziraat Makinel</v>
      </c>
      <c r="D64" s="137" t="str">
        <f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>Industrials</v>
      </c>
      <c r="E64" s="138">
        <f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>93.6</v>
      </c>
      <c r="F64" s="138">
        <f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>78</v>
      </c>
      <c r="G64" s="138">
        <f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>-16.666666666666664</v>
      </c>
      <c r="H64" s="138">
        <f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>727.72730858830676</v>
      </c>
      <c r="I64" s="139">
        <f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>9</v>
      </c>
      <c r="J64" s="139">
        <f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>0</v>
      </c>
      <c r="K64" s="139">
        <f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>13</v>
      </c>
      <c r="L64" s="140" t="str">
        <f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>NA</v>
      </c>
      <c r="M64" s="140">
        <f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>18.26341463414634</v>
      </c>
      <c r="N64" s="141" t="str">
        <f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 xml:space="preserve"> </v>
      </c>
      <c r="O64" s="140">
        <f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>14.886020365046356</v>
      </c>
      <c r="P64" s="140">
        <f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>10.692276105857639</v>
      </c>
      <c r="Q64" s="141">
        <f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>100.34393257662693</v>
      </c>
      <c r="R64" s="141">
        <f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>3.258547008547009</v>
      </c>
      <c r="S64" s="141">
        <f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>144.39675727229374</v>
      </c>
      <c r="V64" s="46"/>
      <c r="W64" s="46">
        <f t="shared" si="15"/>
        <v>21</v>
      </c>
      <c r="X64" s="46"/>
      <c r="Y64" s="149">
        <f>IF($Z$41="A",0,IF($Z$41="B",Y63+$Z$42,Y63+$AE$43))</f>
        <v>3.4776221599751009</v>
      </c>
      <c r="Z64" s="107" t="s">
        <v>162</v>
      </c>
      <c r="AB64" s="42">
        <f t="shared" si="13"/>
        <v>2</v>
      </c>
      <c r="AC64" s="42">
        <f t="shared" si="17"/>
        <v>20</v>
      </c>
      <c r="AD64" s="126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27" t="str">
        <f t="shared" si="14"/>
        <v xml:space="preserve"> </v>
      </c>
      <c r="AF64" s="128" t="str">
        <f>IF(ISERROR(((VLOOKUP(AD64,'X1'!$B:$AO,6,FALSE))/(VLOOKUP(AD64,'X1'!$B:$AO,7,FALSE))-1))=TRUE," ",(((VLOOKUP(AD64,'X1'!$B:$AO,6,FALSE))/(VLOOKUP(AD64,'X1'!$B:$AO,7,FALSE))-1)))</f>
        <v xml:space="preserve"> </v>
      </c>
      <c r="AG64" s="128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28" t="str">
        <f>IF(ISERROR(((VLOOKUP(AD64,'X1'!$B:$AZ,42,FALSE))))=TRUE," ",(((VLOOKUP(AD64,'X1'!$B:$AZ,42,FALSE)))))</f>
        <v xml:space="preserve"> </v>
      </c>
      <c r="AI64" s="128" t="str">
        <f>IF(ISERROR(((VLOOKUP(AD64,'X1'!$B:$AZ,43,FALSE))))=TRUE," ",(((VLOOKUP(AD64,'X1'!$B:$AZ,43,FALSE)))))</f>
        <v xml:space="preserve"> </v>
      </c>
      <c r="AJ64" s="128" t="str">
        <f>IF(ISERROR(((VLOOKUP(AD64,'X1'!$B:$AZ,15,FALSE))))=TRUE," ",(((VLOOKUP(AD64,'X1'!$B:$AZ,15,FALSE)))))</f>
        <v xml:space="preserve"> </v>
      </c>
      <c r="AK64" s="128" t="str">
        <f>IF(ISERROR(((VLOOKUP(AD64,'X1'!$B:$AZ,14,FALSE))))=TRUE," ",(((VLOOKUP(AD64,'X1'!$B:$AZ,14,FALSE)))))</f>
        <v xml:space="preserve"> </v>
      </c>
      <c r="AL64" s="128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28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28" t="str">
        <f ca="1">IF(ISERROR(((VLOOKUP(AD64,'X2'!$B:$AZ,42,FALSE))))=TRUE," ",(((VLOOKUP(AD64,'X2'!$B:$AZ,42,FALSE)))))</f>
        <v xml:space="preserve"> </v>
      </c>
      <c r="AO64" s="128" t="str">
        <f ca="1">IF(ISERROR(((VLOOKUP(AD64,'X2'!$B:$AZ,43,FALSE))))=TRUE," ",(((VLOOKUP(AD64,'X2'!$B:$AZ,43,FALSE)))))</f>
        <v xml:space="preserve"> </v>
      </c>
      <c r="AP64" s="128" t="str">
        <f ca="1">IF(ISERROR(((VLOOKUP(AD64,'X2'!$B:$AZ,15,FALSE))))=TRUE," ",(((VLOOKUP(AD64,'X2'!$B:$AZ,15,FALSE)))))</f>
        <v xml:space="preserve"> </v>
      </c>
      <c r="AQ64" s="128" t="str">
        <f ca="1">IF(ISERROR(((VLOOKUP(AD64,'X2'!$B:$AZ,14,FALSE))))=TRUE," ",(((VLOOKUP(AD64,'X2'!$B:$AZ,14,FALSE)))))</f>
        <v xml:space="preserve"> </v>
      </c>
      <c r="AR64" s="128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28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28" t="str">
        <f ca="1">IF(ISERROR(((VLOOKUP(AD64,'X3'!$B:$AZ,42,FALSE))))=TRUE," ",(((VLOOKUP(AD64,'X3'!$B:$AZ,42,FALSE)))))</f>
        <v xml:space="preserve"> </v>
      </c>
      <c r="AU64" s="128" t="str">
        <f ca="1">IF(ISERROR(((VLOOKUP(AD64,'X3'!$B:$AZ,43,FALSE))))=TRUE," ",(((VLOOKUP(AD64,'X3'!$B:$AZ,43,FALSE)))))</f>
        <v xml:space="preserve"> </v>
      </c>
      <c r="AV64" s="128" t="str">
        <f ca="1">IF(ISERROR(((VLOOKUP(AD64,'X3'!$B:$AZ,15,FALSE))))=TRUE," ",(((VLOOKUP(AD64,'X3'!$B:$AZ,15,FALSE)))))</f>
        <v xml:space="preserve"> </v>
      </c>
      <c r="AW64" s="128" t="str">
        <f ca="1">IF(ISERROR(((VLOOKUP(AD64,'X3'!$B:$AZ,14,FALSE))))=TRUE," ",(((VLOOKUP(AD64,'X3'!$B:$AZ,14,FALSE)))))</f>
        <v xml:space="preserve"> </v>
      </c>
      <c r="AX64" s="128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28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28" t="str">
        <f ca="1">IF(ISERROR(((VLOOKUP(AD64,'X4'!$B:$AZ,42,FALSE))))=TRUE," ",(((VLOOKUP(AD64,'X4'!$B:$AZ,42,FALSE)))))</f>
        <v xml:space="preserve"> </v>
      </c>
      <c r="BA64" s="128" t="str">
        <f ca="1">IF(ISERROR(((VLOOKUP(AD64,'X4'!$B:$AZ,43,FALSE))))=TRUE," ",(((VLOOKUP(AD64,'X4'!$B:$AZ,43,FALSE)))))</f>
        <v xml:space="preserve"> </v>
      </c>
      <c r="BB64" s="128" t="str">
        <f ca="1">IF(ISERROR(((VLOOKUP(AD64,'X4'!$B:$AZ,15,FALSE))))=TRUE," ",(((VLOOKUP(AD64,'X4'!$B:$AZ,15,FALSE)))))</f>
        <v xml:space="preserve"> </v>
      </c>
      <c r="BC64" s="128" t="str">
        <f ca="1">IF(ISERROR(((VLOOKUP(AD64,'X4'!$B:$AZ,14,FALSE))))=TRUE," ",(((VLOOKUP(AD64,'X4'!$B:$AZ,14,FALSE)))))</f>
        <v xml:space="preserve"> </v>
      </c>
      <c r="BD64" s="128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28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28" t="str">
        <f ca="1">IF(ISERROR(((VLOOKUP(AD64,'X5'!$B:$AZ,42,FALSE))))=TRUE," ",(((VLOOKUP(AD64,'X5'!$B:$AZ,42,FALSE)))))</f>
        <v xml:space="preserve"> </v>
      </c>
      <c r="BG64" s="128" t="str">
        <f ca="1">IF(ISERROR(((VLOOKUP(AD64,'X5'!$B:$AZ,43,FALSE))))=TRUE," ",(((VLOOKUP(AD64,'X5'!$B:$AZ,43,FALSE)))))</f>
        <v xml:space="preserve"> </v>
      </c>
      <c r="BH64" s="128" t="str">
        <f ca="1">IF(ISERROR(((VLOOKUP(AD64,'X5'!$B:$AZ,15,FALSE))))=TRUE," ",(((VLOOKUP(AD64,'X5'!$B:$AZ,15,FALSE)))))</f>
        <v xml:space="preserve"> </v>
      </c>
      <c r="BI64" s="128" t="str">
        <f ca="1">IF(ISERROR(((VLOOKUP(AD64,'X5'!$B:$AZ,14,FALSE))))=TRUE," ",(((VLOOKUP(AD64,'X5'!$B:$AZ,14,FALSE)))))</f>
        <v xml:space="preserve"> </v>
      </c>
      <c r="BJ64" s="128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28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28" t="str">
        <f ca="1">IF(ISERROR(((VLOOKUP(AD64,'X6'!$B:$AZ,42,FALSE))))=TRUE," ",(((VLOOKUP(AD64,'X6'!$B:$AZ,42,FALSE)))))</f>
        <v xml:space="preserve"> </v>
      </c>
      <c r="BM64" s="128" t="str">
        <f ca="1">IF(ISERROR(((VLOOKUP(AD64,'X6'!$B:$AZ,43,FALSE))))=TRUE," ",(((VLOOKUP(AD64,'X6'!$B:$AZ,43,FALSE)))))</f>
        <v xml:space="preserve"> </v>
      </c>
      <c r="BN64" s="128" t="str">
        <f ca="1">IF(ISERROR(((VLOOKUP(AD64,'X6'!$B:$AZ,15,FALSE))))=TRUE," ",(((VLOOKUP(AD64,'X6'!$B:$AZ,15,FALSE)))))</f>
        <v xml:space="preserve"> </v>
      </c>
      <c r="BO64" s="128" t="str">
        <f ca="1">IF(ISERROR(((VLOOKUP(AD64,'X6'!$B:$AZ,14,FALSE))))=TRUE," ",(((VLOOKUP(AD64,'X6'!$B:$AZ,14,FALSE)))))</f>
        <v xml:space="preserve"> </v>
      </c>
    </row>
    <row r="65" spans="1:67" ht="14.1" customHeight="1" x14ac:dyDescent="0.2">
      <c r="A65" s="180">
        <f t="shared" si="18"/>
        <v>18</v>
      </c>
      <c r="B65" s="137" t="str">
        <f>IF($U$16=1,(VLOOKUP(A65,$AC$44:$AH$80,2,FALSE)),IF((IF($X$1=1,'X1'!B24,(IF($X$1=2,'X2'!B24,(IF($X$1=3,'X3'!B24,(IF($X$1=4,'X4'!B24,(IF($X$1=5,'X5'!B24,'X6'!B24))))))))))="","",(IF($X$1=1,'X1'!B24,(IF($X$1=2,'X2'!B24,(IF($X$1=3,'X3'!B24,(IF($X$1=4,'X4'!B24,(IF($X$1=5,'X5'!B24,'X6'!B24))))))))))))</f>
        <v>TUPRS TI Equity</v>
      </c>
      <c r="C65" s="137" t="str">
        <f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>Tupras Turkiye Petrol Rafineri</v>
      </c>
      <c r="D65" s="137" t="str">
        <f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>Energy</v>
      </c>
      <c r="E65" s="138">
        <f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>87.95</v>
      </c>
      <c r="F65" s="138">
        <f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>100</v>
      </c>
      <c r="G65" s="138">
        <f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>13.70096645821488</v>
      </c>
      <c r="H65" s="138">
        <f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>3208.5382871646711</v>
      </c>
      <c r="I65" s="139">
        <f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>11</v>
      </c>
      <c r="J65" s="139">
        <f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>4</v>
      </c>
      <c r="K65" s="139">
        <f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>26</v>
      </c>
      <c r="L65" s="140" t="str">
        <f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>NA</v>
      </c>
      <c r="M65" s="140">
        <f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>25.860041164363423</v>
      </c>
      <c r="N65" s="141" t="str">
        <f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 xml:space="preserve"> </v>
      </c>
      <c r="O65" s="140">
        <f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>8.7059042472113912</v>
      </c>
      <c r="P65" s="140">
        <f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>10.502611324148134</v>
      </c>
      <c r="Q65" s="141">
        <f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>17.168662325450047</v>
      </c>
      <c r="R65" s="141">
        <f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>9.59295054007959</v>
      </c>
      <c r="S65" s="141">
        <f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>61.952380952380956</v>
      </c>
      <c r="V65" s="46"/>
      <c r="W65" s="46">
        <f t="shared" si="15"/>
        <v>22</v>
      </c>
      <c r="X65" s="46"/>
      <c r="Y65" s="149">
        <f t="shared" ref="Y65:Y79" si="19">IF($Z$41="A",0,IF($Z$41="B",Y64+$Z$42,Y64+$AE$43))</f>
        <v>3.9459850606909428</v>
      </c>
      <c r="Z65" s="107" t="s">
        <v>162</v>
      </c>
      <c r="AB65" s="42">
        <f t="shared" si="13"/>
        <v>2</v>
      </c>
      <c r="AC65" s="42">
        <f t="shared" si="17"/>
        <v>21</v>
      </c>
      <c r="AD65" s="126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27" t="str">
        <f t="shared" si="14"/>
        <v xml:space="preserve"> </v>
      </c>
      <c r="AF65" s="128" t="str">
        <f>IF(ISERROR(((VLOOKUP(AD65,'X1'!$B:$AO,6,FALSE))/(VLOOKUP(AD65,'X1'!$B:$AO,7,FALSE))-1))=TRUE," ",(((VLOOKUP(AD65,'X1'!$B:$AO,6,FALSE))/(VLOOKUP(AD65,'X1'!$B:$AO,7,FALSE))-1)))</f>
        <v xml:space="preserve"> </v>
      </c>
      <c r="AG65" s="128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28" t="str">
        <f>IF(ISERROR(((VLOOKUP(AD65,'X1'!$B:$AZ,42,FALSE))))=TRUE," ",(((VLOOKUP(AD65,'X1'!$B:$AZ,42,FALSE)))))</f>
        <v xml:space="preserve"> </v>
      </c>
      <c r="AI65" s="128" t="str">
        <f>IF(ISERROR(((VLOOKUP(AD65,'X1'!$B:$AZ,43,FALSE))))=TRUE," ",(((VLOOKUP(AD65,'X1'!$B:$AZ,43,FALSE)))))</f>
        <v xml:space="preserve"> </v>
      </c>
      <c r="AJ65" s="128" t="str">
        <f>IF(ISERROR(((VLOOKUP(AD65,'X1'!$B:$AZ,15,FALSE))))=TRUE," ",(((VLOOKUP(AD65,'X1'!$B:$AZ,15,FALSE)))))</f>
        <v xml:space="preserve"> </v>
      </c>
      <c r="AK65" s="128" t="str">
        <f>IF(ISERROR(((VLOOKUP(AD65,'X1'!$B:$AZ,14,FALSE))))=TRUE," ",(((VLOOKUP(AD65,'X1'!$B:$AZ,14,FALSE)))))</f>
        <v xml:space="preserve"> </v>
      </c>
      <c r="AL65" s="128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28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28" t="str">
        <f ca="1">IF(ISERROR(((VLOOKUP(AD65,'X2'!$B:$AZ,42,FALSE))))=TRUE," ",(((VLOOKUP(AD65,'X2'!$B:$AZ,42,FALSE)))))</f>
        <v xml:space="preserve"> </v>
      </c>
      <c r="AO65" s="128" t="str">
        <f ca="1">IF(ISERROR(((VLOOKUP(AD65,'X2'!$B:$AZ,43,FALSE))))=TRUE," ",(((VLOOKUP(AD65,'X2'!$B:$AZ,43,FALSE)))))</f>
        <v xml:space="preserve"> </v>
      </c>
      <c r="AP65" s="128" t="str">
        <f ca="1">IF(ISERROR(((VLOOKUP(AD65,'X2'!$B:$AZ,15,FALSE))))=TRUE," ",(((VLOOKUP(AD65,'X2'!$B:$AZ,15,FALSE)))))</f>
        <v xml:space="preserve"> </v>
      </c>
      <c r="AQ65" s="128" t="str">
        <f ca="1">IF(ISERROR(((VLOOKUP(AD65,'X2'!$B:$AZ,14,FALSE))))=TRUE," ",(((VLOOKUP(AD65,'X2'!$B:$AZ,14,FALSE)))))</f>
        <v xml:space="preserve"> </v>
      </c>
      <c r="AR65" s="128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28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28" t="str">
        <f ca="1">IF(ISERROR(((VLOOKUP(AD65,'X3'!$B:$AZ,42,FALSE))))=TRUE," ",(((VLOOKUP(AD65,'X3'!$B:$AZ,42,FALSE)))))</f>
        <v xml:space="preserve"> </v>
      </c>
      <c r="AU65" s="128" t="str">
        <f ca="1">IF(ISERROR(((VLOOKUP(AD65,'X3'!$B:$AZ,43,FALSE))))=TRUE," ",(((VLOOKUP(AD65,'X3'!$B:$AZ,43,FALSE)))))</f>
        <v xml:space="preserve"> </v>
      </c>
      <c r="AV65" s="128" t="str">
        <f ca="1">IF(ISERROR(((VLOOKUP(AD65,'X3'!$B:$AZ,15,FALSE))))=TRUE," ",(((VLOOKUP(AD65,'X3'!$B:$AZ,15,FALSE)))))</f>
        <v xml:space="preserve"> </v>
      </c>
      <c r="AW65" s="128" t="str">
        <f ca="1">IF(ISERROR(((VLOOKUP(AD65,'X3'!$B:$AZ,14,FALSE))))=TRUE," ",(((VLOOKUP(AD65,'X3'!$B:$AZ,14,FALSE)))))</f>
        <v xml:space="preserve"> </v>
      </c>
      <c r="AX65" s="128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28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28" t="str">
        <f ca="1">IF(ISERROR(((VLOOKUP(AD65,'X4'!$B:$AZ,42,FALSE))))=TRUE," ",(((VLOOKUP(AD65,'X4'!$B:$AZ,42,FALSE)))))</f>
        <v xml:space="preserve"> </v>
      </c>
      <c r="BA65" s="128" t="str">
        <f ca="1">IF(ISERROR(((VLOOKUP(AD65,'X4'!$B:$AZ,43,FALSE))))=TRUE," ",(((VLOOKUP(AD65,'X4'!$B:$AZ,43,FALSE)))))</f>
        <v xml:space="preserve"> </v>
      </c>
      <c r="BB65" s="128" t="str">
        <f ca="1">IF(ISERROR(((VLOOKUP(AD65,'X4'!$B:$AZ,15,FALSE))))=TRUE," ",(((VLOOKUP(AD65,'X4'!$B:$AZ,15,FALSE)))))</f>
        <v xml:space="preserve"> </v>
      </c>
      <c r="BC65" s="128" t="str">
        <f ca="1">IF(ISERROR(((VLOOKUP(AD65,'X4'!$B:$AZ,14,FALSE))))=TRUE," ",(((VLOOKUP(AD65,'X4'!$B:$AZ,14,FALSE)))))</f>
        <v xml:space="preserve"> </v>
      </c>
      <c r="BD65" s="128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28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28" t="str">
        <f ca="1">IF(ISERROR(((VLOOKUP(AD65,'X5'!$B:$AZ,42,FALSE))))=TRUE," ",(((VLOOKUP(AD65,'X5'!$B:$AZ,42,FALSE)))))</f>
        <v xml:space="preserve"> </v>
      </c>
      <c r="BG65" s="128" t="str">
        <f ca="1">IF(ISERROR(((VLOOKUP(AD65,'X5'!$B:$AZ,43,FALSE))))=TRUE," ",(((VLOOKUP(AD65,'X5'!$B:$AZ,43,FALSE)))))</f>
        <v xml:space="preserve"> </v>
      </c>
      <c r="BH65" s="128" t="str">
        <f ca="1">IF(ISERROR(((VLOOKUP(AD65,'X5'!$B:$AZ,15,FALSE))))=TRUE," ",(((VLOOKUP(AD65,'X5'!$B:$AZ,15,FALSE)))))</f>
        <v xml:space="preserve"> </v>
      </c>
      <c r="BI65" s="128" t="str">
        <f ca="1">IF(ISERROR(((VLOOKUP(AD65,'X5'!$B:$AZ,14,FALSE))))=TRUE," ",(((VLOOKUP(AD65,'X5'!$B:$AZ,14,FALSE)))))</f>
        <v xml:space="preserve"> </v>
      </c>
      <c r="BJ65" s="128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28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28" t="str">
        <f ca="1">IF(ISERROR(((VLOOKUP(AD65,'X6'!$B:$AZ,42,FALSE))))=TRUE," ",(((VLOOKUP(AD65,'X6'!$B:$AZ,42,FALSE)))))</f>
        <v xml:space="preserve"> </v>
      </c>
      <c r="BM65" s="128" t="str">
        <f ca="1">IF(ISERROR(((VLOOKUP(AD65,'X6'!$B:$AZ,43,FALSE))))=TRUE," ",(((VLOOKUP(AD65,'X6'!$B:$AZ,43,FALSE)))))</f>
        <v xml:space="preserve"> </v>
      </c>
      <c r="BN65" s="128" t="str">
        <f ca="1">IF(ISERROR(((VLOOKUP(AD65,'X6'!$B:$AZ,15,FALSE))))=TRUE," ",(((VLOOKUP(AD65,'X6'!$B:$AZ,15,FALSE)))))</f>
        <v xml:space="preserve"> </v>
      </c>
      <c r="BO65" s="128" t="str">
        <f ca="1">IF(ISERROR(((VLOOKUP(AD65,'X6'!$B:$AZ,14,FALSE))))=TRUE," ",(((VLOOKUP(AD65,'X6'!$B:$AZ,14,FALSE)))))</f>
        <v xml:space="preserve"> </v>
      </c>
    </row>
    <row r="66" spans="1:67" ht="14.1" customHeight="1" x14ac:dyDescent="0.2">
      <c r="A66" s="180">
        <f t="shared" si="18"/>
        <v>19</v>
      </c>
      <c r="B66" s="137" t="str">
        <f>IF($U$16=1,(VLOOKUP(A66,$AC$44:$AH$80,2,FALSE)),IF((IF($X$1=1,'X1'!B25,(IF($X$1=2,'X2'!B25,(IF($X$1=3,'X3'!B25,(IF($X$1=4,'X4'!B25,(IF($X$1=5,'X5'!B25,'X6'!B25))))))))))="","",(IF($X$1=1,'X1'!B25,(IF($X$1=2,'X2'!B25,(IF($X$1=3,'X3'!B25,(IF($X$1=4,'X4'!B25,(IF($X$1=5,'X5'!B25,'X6'!B25))))))))))))</f>
        <v/>
      </c>
      <c r="C66" s="137" t="str">
        <f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 xml:space="preserve"> </v>
      </c>
      <c r="D66" s="137" t="str">
        <f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 xml:space="preserve"> </v>
      </c>
      <c r="E66" s="138" t="str">
        <f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 xml:space="preserve"> </v>
      </c>
      <c r="F66" s="138" t="str">
        <f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 xml:space="preserve"> </v>
      </c>
      <c r="G66" s="138" t="str">
        <f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 xml:space="preserve"> </v>
      </c>
      <c r="H66" s="138" t="str">
        <f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 xml:space="preserve"> </v>
      </c>
      <c r="I66" s="139" t="str">
        <f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 xml:space="preserve"> </v>
      </c>
      <c r="J66" s="139" t="str">
        <f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 xml:space="preserve"> </v>
      </c>
      <c r="K66" s="139" t="str">
        <f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 xml:space="preserve"> </v>
      </c>
      <c r="L66" s="140" t="str">
        <f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 xml:space="preserve"> </v>
      </c>
      <c r="M66" s="140" t="str">
        <f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 xml:space="preserve"> </v>
      </c>
      <c r="N66" s="141" t="str">
        <f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 xml:space="preserve"> </v>
      </c>
      <c r="O66" s="140" t="str">
        <f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 xml:space="preserve"> </v>
      </c>
      <c r="P66" s="140" t="str">
        <f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 xml:space="preserve"> </v>
      </c>
      <c r="Q66" s="141" t="str">
        <f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 xml:space="preserve"> </v>
      </c>
      <c r="R66" s="141" t="str">
        <f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 xml:space="preserve"> </v>
      </c>
      <c r="S66" s="141" t="str">
        <f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 xml:space="preserve"> </v>
      </c>
      <c r="V66" s="46"/>
      <c r="W66" s="46">
        <f t="shared" si="15"/>
        <v>23</v>
      </c>
      <c r="X66" s="46"/>
      <c r="Y66" s="149">
        <f t="shared" si="19"/>
        <v>4.4143479614067846</v>
      </c>
      <c r="Z66" s="107" t="s">
        <v>162</v>
      </c>
      <c r="AB66" s="42">
        <f t="shared" si="13"/>
        <v>2</v>
      </c>
      <c r="AC66" s="42">
        <f t="shared" si="17"/>
        <v>22</v>
      </c>
      <c r="AD66" s="126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27" t="str">
        <f t="shared" si="14"/>
        <v xml:space="preserve"> </v>
      </c>
      <c r="AF66" s="150" t="str">
        <f>IF(ISERROR(((VLOOKUP(AD66,'X1'!$B:$AO,6,FALSE))/(VLOOKUP(AD66,'X1'!$B:$AO,7,FALSE))-1))=TRUE," ",(((VLOOKUP(AD66,'X1'!$B:$AO,6,FALSE))/(VLOOKUP(AD66,'X1'!$B:$AO,7,FALSE))-1)))</f>
        <v xml:space="preserve"> </v>
      </c>
      <c r="AG66" s="128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50" t="str">
        <f>IF(ISERROR(((VLOOKUP(AD66,'X1'!$B:$AZ,42,FALSE))))=TRUE," ",(((VLOOKUP(AD66,'X1'!$B:$AZ,42,FALSE)))))</f>
        <v xml:space="preserve"> </v>
      </c>
      <c r="AI66" s="150" t="str">
        <f>IF(ISERROR(((VLOOKUP(AD66,'X1'!$B:$AZ,43,FALSE))))=TRUE," ",(((VLOOKUP(AD66,'X1'!$B:$AZ,43,FALSE)))))</f>
        <v xml:space="preserve"> </v>
      </c>
      <c r="AJ66" s="150" t="str">
        <f>IF(ISERROR(((VLOOKUP(AD66,'X1'!$B:$AZ,15,FALSE))))=TRUE," ",(((VLOOKUP(AD66,'X1'!$B:$AZ,15,FALSE)))))</f>
        <v xml:space="preserve"> </v>
      </c>
      <c r="AK66" s="128" t="str">
        <f>IF(ISERROR(((VLOOKUP(AD66,'X1'!$B:$AZ,14,FALSE))))=TRUE," ",(((VLOOKUP(AD66,'X1'!$B:$AZ,14,FALSE)))))</f>
        <v xml:space="preserve"> </v>
      </c>
      <c r="AL66" s="128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28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28" t="str">
        <f ca="1">IF(ISERROR(((VLOOKUP(AD66,'X2'!$B:$AZ,42,FALSE))))=TRUE," ",(((VLOOKUP(AD66,'X2'!$B:$AZ,42,FALSE)))))</f>
        <v xml:space="preserve"> </v>
      </c>
      <c r="AO66" s="128" t="str">
        <f ca="1">IF(ISERROR(((VLOOKUP(AD66,'X2'!$B:$AZ,43,FALSE))))=TRUE," ",(((VLOOKUP(AD66,'X2'!$B:$AZ,43,FALSE)))))</f>
        <v xml:space="preserve"> </v>
      </c>
      <c r="AP66" s="128" t="str">
        <f ca="1">IF(ISERROR(((VLOOKUP(AD66,'X2'!$B:$AZ,15,FALSE))))=TRUE," ",(((VLOOKUP(AD66,'X2'!$B:$AZ,15,FALSE)))))</f>
        <v xml:space="preserve"> </v>
      </c>
      <c r="AQ66" s="128" t="str">
        <f ca="1">IF(ISERROR(((VLOOKUP(AD66,'X2'!$B:$AZ,14,FALSE))))=TRUE," ",(((VLOOKUP(AD66,'X2'!$B:$AZ,14,FALSE)))))</f>
        <v xml:space="preserve"> </v>
      </c>
      <c r="AR66" s="128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28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28" t="str">
        <f ca="1">IF(ISERROR(((VLOOKUP(AD66,'X3'!$B:$AZ,42,FALSE))))=TRUE," ",(((VLOOKUP(AD66,'X3'!$B:$AZ,42,FALSE)))))</f>
        <v xml:space="preserve"> </v>
      </c>
      <c r="AU66" s="128" t="str">
        <f ca="1">IF(ISERROR(((VLOOKUP(AD66,'X3'!$B:$AZ,43,FALSE))))=TRUE," ",(((VLOOKUP(AD66,'X3'!$B:$AZ,43,FALSE)))))</f>
        <v xml:space="preserve"> </v>
      </c>
      <c r="AV66" s="128" t="str">
        <f ca="1">IF(ISERROR(((VLOOKUP(AD66,'X3'!$B:$AZ,15,FALSE))))=TRUE," ",(((VLOOKUP(AD66,'X3'!$B:$AZ,15,FALSE)))))</f>
        <v xml:space="preserve"> </v>
      </c>
      <c r="AW66" s="128" t="str">
        <f ca="1">IF(ISERROR(((VLOOKUP(AD66,'X3'!$B:$AZ,14,FALSE))))=TRUE," ",(((VLOOKUP(AD66,'X3'!$B:$AZ,14,FALSE)))))</f>
        <v xml:space="preserve"> </v>
      </c>
      <c r="AX66" s="128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28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28" t="str">
        <f ca="1">IF(ISERROR(((VLOOKUP(AD66,'X4'!$B:$AZ,42,FALSE))))=TRUE," ",(((VLOOKUP(AD66,'X4'!$B:$AZ,42,FALSE)))))</f>
        <v xml:space="preserve"> </v>
      </c>
      <c r="BA66" s="128" t="str">
        <f ca="1">IF(ISERROR(((VLOOKUP(AD66,'X4'!$B:$AZ,43,FALSE))))=TRUE," ",(((VLOOKUP(AD66,'X4'!$B:$AZ,43,FALSE)))))</f>
        <v xml:space="preserve"> </v>
      </c>
      <c r="BB66" s="128" t="str">
        <f ca="1">IF(ISERROR(((VLOOKUP(AD66,'X4'!$B:$AZ,15,FALSE))))=TRUE," ",(((VLOOKUP(AD66,'X4'!$B:$AZ,15,FALSE)))))</f>
        <v xml:space="preserve"> </v>
      </c>
      <c r="BC66" s="128" t="str">
        <f ca="1">IF(ISERROR(((VLOOKUP(AD66,'X4'!$B:$AZ,14,FALSE))))=TRUE," ",(((VLOOKUP(AD66,'X4'!$B:$AZ,14,FALSE)))))</f>
        <v xml:space="preserve"> </v>
      </c>
      <c r="BD66" s="128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28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28" t="str">
        <f ca="1">IF(ISERROR(((VLOOKUP(AD66,'X5'!$B:$AZ,42,FALSE))))=TRUE," ",(((VLOOKUP(AD66,'X5'!$B:$AZ,42,FALSE)))))</f>
        <v xml:space="preserve"> </v>
      </c>
      <c r="BG66" s="128" t="str">
        <f ca="1">IF(ISERROR(((VLOOKUP(AD66,'X5'!$B:$AZ,43,FALSE))))=TRUE," ",(((VLOOKUP(AD66,'X5'!$B:$AZ,43,FALSE)))))</f>
        <v xml:space="preserve"> </v>
      </c>
      <c r="BH66" s="128" t="str">
        <f ca="1">IF(ISERROR(((VLOOKUP(AD66,'X5'!$B:$AZ,15,FALSE))))=TRUE," ",(((VLOOKUP(AD66,'X5'!$B:$AZ,15,FALSE)))))</f>
        <v xml:space="preserve"> </v>
      </c>
      <c r="BI66" s="128" t="str">
        <f ca="1">IF(ISERROR(((VLOOKUP(AD66,'X5'!$B:$AZ,14,FALSE))))=TRUE," ",(((VLOOKUP(AD66,'X5'!$B:$AZ,14,FALSE)))))</f>
        <v xml:space="preserve"> </v>
      </c>
      <c r="BJ66" s="128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28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28" t="str">
        <f ca="1">IF(ISERROR(((VLOOKUP(AD66,'X6'!$B:$AZ,42,FALSE))))=TRUE," ",(((VLOOKUP(AD66,'X6'!$B:$AZ,42,FALSE)))))</f>
        <v xml:space="preserve"> </v>
      </c>
      <c r="BM66" s="128" t="str">
        <f ca="1">IF(ISERROR(((VLOOKUP(AD66,'X6'!$B:$AZ,43,FALSE))))=TRUE," ",(((VLOOKUP(AD66,'X6'!$B:$AZ,43,FALSE)))))</f>
        <v xml:space="preserve"> </v>
      </c>
      <c r="BN66" s="128" t="str">
        <f ca="1">IF(ISERROR(((VLOOKUP(AD66,'X6'!$B:$AZ,15,FALSE))))=TRUE," ",(((VLOOKUP(AD66,'X6'!$B:$AZ,15,FALSE)))))</f>
        <v xml:space="preserve"> </v>
      </c>
      <c r="BO66" s="128" t="str">
        <f ca="1">IF(ISERROR(((VLOOKUP(AD66,'X6'!$B:$AZ,14,FALSE))))=TRUE," ",(((VLOOKUP(AD66,'X6'!$B:$AZ,14,FALSE)))))</f>
        <v xml:space="preserve"> </v>
      </c>
    </row>
    <row r="67" spans="1:67" ht="14.1" customHeight="1" x14ac:dyDescent="0.2">
      <c r="A67" s="180">
        <f t="shared" si="18"/>
        <v>20</v>
      </c>
      <c r="B67" s="137" t="str">
        <f>IF($U$16=1,(VLOOKUP(A67,$AC$44:$AH$80,2,FALSE)),IF((IF($X$1=1,'X1'!B26,(IF($X$1=2,'X2'!B26,(IF($X$1=3,'X3'!B26,(IF($X$1=4,'X4'!B26,(IF($X$1=5,'X5'!B26,'X6'!B26))))))))))="","",(IF($X$1=1,'X1'!B26,(IF($X$1=2,'X2'!B26,(IF($X$1=3,'X3'!B26,(IF($X$1=4,'X4'!B26,(IF($X$1=5,'X5'!B26,'X6'!B26))))))))))))</f>
        <v/>
      </c>
      <c r="C67" s="137" t="str">
        <f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 xml:space="preserve"> </v>
      </c>
      <c r="D67" s="137" t="str">
        <f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 xml:space="preserve"> </v>
      </c>
      <c r="E67" s="138" t="str">
        <f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 xml:space="preserve"> </v>
      </c>
      <c r="F67" s="138" t="str">
        <f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 xml:space="preserve"> </v>
      </c>
      <c r="G67" s="138" t="str">
        <f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 xml:space="preserve"> </v>
      </c>
      <c r="H67" s="138" t="str">
        <f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 xml:space="preserve"> </v>
      </c>
      <c r="I67" s="139" t="str">
        <f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 xml:space="preserve"> </v>
      </c>
      <c r="J67" s="139" t="str">
        <f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 xml:space="preserve"> </v>
      </c>
      <c r="K67" s="139" t="str">
        <f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 xml:space="preserve"> </v>
      </c>
      <c r="L67" s="140" t="str">
        <f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 xml:space="preserve"> </v>
      </c>
      <c r="M67" s="140" t="str">
        <f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 xml:space="preserve"> </v>
      </c>
      <c r="N67" s="141" t="str">
        <f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 xml:space="preserve"> </v>
      </c>
      <c r="O67" s="140" t="str">
        <f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 xml:space="preserve"> </v>
      </c>
      <c r="P67" s="140" t="str">
        <f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 xml:space="preserve"> </v>
      </c>
      <c r="Q67" s="141" t="str">
        <f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 xml:space="preserve"> </v>
      </c>
      <c r="R67" s="141" t="str">
        <f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 xml:space="preserve"> </v>
      </c>
      <c r="S67" s="141" t="str">
        <f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 xml:space="preserve"> </v>
      </c>
      <c r="V67" s="46"/>
      <c r="W67" s="46">
        <f t="shared" si="15"/>
        <v>24</v>
      </c>
      <c r="X67" s="46"/>
      <c r="Y67" s="149">
        <f t="shared" si="19"/>
        <v>4.8827108621226269</v>
      </c>
      <c r="Z67" s="108" t="s">
        <v>162</v>
      </c>
      <c r="AB67" s="42">
        <f t="shared" si="13"/>
        <v>2</v>
      </c>
      <c r="AC67" s="42">
        <f t="shared" si="17"/>
        <v>23</v>
      </c>
      <c r="AD67" s="126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27" t="str">
        <f t="shared" si="14"/>
        <v xml:space="preserve"> </v>
      </c>
      <c r="AF67" s="128" t="str">
        <f>IF(ISERROR(((VLOOKUP(AD67,'X1'!$B:$AO,6,FALSE))/(VLOOKUP(AD67,'X1'!$B:$AO,7,FALSE))-1))=TRUE," ",(((VLOOKUP(AD67,'X1'!$B:$AO,6,FALSE))/(VLOOKUP(AD67,'X1'!$B:$AO,7,FALSE))-1)))</f>
        <v xml:space="preserve"> </v>
      </c>
      <c r="AG67" s="128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28" t="str">
        <f>IF(ISERROR(((VLOOKUP(AD67,'X1'!$B:$AZ,42,FALSE))))=TRUE," ",(((VLOOKUP(AD67,'X1'!$B:$AZ,42,FALSE)))))</f>
        <v xml:space="preserve"> </v>
      </c>
      <c r="AI67" s="128" t="str">
        <f>IF(ISERROR(((VLOOKUP(AD67,'X1'!$B:$AZ,43,FALSE))))=TRUE," ",(((VLOOKUP(AD67,'X1'!$B:$AZ,43,FALSE)))))</f>
        <v xml:space="preserve"> </v>
      </c>
      <c r="AJ67" s="128" t="str">
        <f>IF(ISERROR(((VLOOKUP(AD67,'X1'!$B:$AZ,15,FALSE))))=TRUE," ",(((VLOOKUP(AD67,'X1'!$B:$AZ,15,FALSE)))))</f>
        <v xml:space="preserve"> </v>
      </c>
      <c r="AK67" s="128" t="str">
        <f>IF(ISERROR(((VLOOKUP(AD67,'X1'!$B:$AZ,14,FALSE))))=TRUE," ",(((VLOOKUP(AD67,'X1'!$B:$AZ,14,FALSE)))))</f>
        <v xml:space="preserve"> </v>
      </c>
      <c r="AL67" s="128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28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28" t="str">
        <f ca="1">IF(ISERROR(((VLOOKUP(AD67,'X2'!$B:$AZ,42,FALSE))))=TRUE," ",(((VLOOKUP(AD67,'X2'!$B:$AZ,42,FALSE)))))</f>
        <v xml:space="preserve"> </v>
      </c>
      <c r="AO67" s="128" t="str">
        <f ca="1">IF(ISERROR(((VLOOKUP(AD67,'X2'!$B:$AZ,43,FALSE))))=TRUE," ",(((VLOOKUP(AD67,'X2'!$B:$AZ,43,FALSE)))))</f>
        <v xml:space="preserve"> </v>
      </c>
      <c r="AP67" s="128" t="str">
        <f ca="1">IF(ISERROR(((VLOOKUP(AD67,'X2'!$B:$AZ,15,FALSE))))=TRUE," ",(((VLOOKUP(AD67,'X2'!$B:$AZ,15,FALSE)))))</f>
        <v xml:space="preserve"> </v>
      </c>
      <c r="AQ67" s="128" t="str">
        <f ca="1">IF(ISERROR(((VLOOKUP(AD67,'X2'!$B:$AZ,14,FALSE))))=TRUE," ",(((VLOOKUP(AD67,'X2'!$B:$AZ,14,FALSE)))))</f>
        <v xml:space="preserve"> </v>
      </c>
      <c r="AR67" s="128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28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28" t="str">
        <f ca="1">IF(ISERROR(((VLOOKUP(AD67,'X3'!$B:$AZ,42,FALSE))))=TRUE," ",(((VLOOKUP(AD67,'X3'!$B:$AZ,42,FALSE)))))</f>
        <v xml:space="preserve"> </v>
      </c>
      <c r="AU67" s="128" t="str">
        <f ca="1">IF(ISERROR(((VLOOKUP(AD67,'X3'!$B:$AZ,43,FALSE))))=TRUE," ",(((VLOOKUP(AD67,'X3'!$B:$AZ,43,FALSE)))))</f>
        <v xml:space="preserve"> </v>
      </c>
      <c r="AV67" s="128" t="str">
        <f ca="1">IF(ISERROR(((VLOOKUP(AD67,'X3'!$B:$AZ,15,FALSE))))=TRUE," ",(((VLOOKUP(AD67,'X3'!$B:$AZ,15,FALSE)))))</f>
        <v xml:space="preserve"> </v>
      </c>
      <c r="AW67" s="128" t="str">
        <f ca="1">IF(ISERROR(((VLOOKUP(AD67,'X3'!$B:$AZ,14,FALSE))))=TRUE," ",(((VLOOKUP(AD67,'X3'!$B:$AZ,14,FALSE)))))</f>
        <v xml:space="preserve"> </v>
      </c>
      <c r="AX67" s="128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28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28" t="str">
        <f ca="1">IF(ISERROR(((VLOOKUP(AD67,'X4'!$B:$AZ,42,FALSE))))=TRUE," ",(((VLOOKUP(AD67,'X4'!$B:$AZ,42,FALSE)))))</f>
        <v xml:space="preserve"> </v>
      </c>
      <c r="BA67" s="128" t="str">
        <f ca="1">IF(ISERROR(((VLOOKUP(AD67,'X4'!$B:$AZ,43,FALSE))))=TRUE," ",(((VLOOKUP(AD67,'X4'!$B:$AZ,43,FALSE)))))</f>
        <v xml:space="preserve"> </v>
      </c>
      <c r="BB67" s="128" t="str">
        <f ca="1">IF(ISERROR(((VLOOKUP(AD67,'X4'!$B:$AZ,15,FALSE))))=TRUE," ",(((VLOOKUP(AD67,'X4'!$B:$AZ,15,FALSE)))))</f>
        <v xml:space="preserve"> </v>
      </c>
      <c r="BC67" s="128" t="str">
        <f ca="1">IF(ISERROR(((VLOOKUP(AD67,'X4'!$B:$AZ,14,FALSE))))=TRUE," ",(((VLOOKUP(AD67,'X4'!$B:$AZ,14,FALSE)))))</f>
        <v xml:space="preserve"> </v>
      </c>
      <c r="BD67" s="128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28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28" t="str">
        <f ca="1">IF(ISERROR(((VLOOKUP(AD67,'X5'!$B:$AZ,42,FALSE))))=TRUE," ",(((VLOOKUP(AD67,'X5'!$B:$AZ,42,FALSE)))))</f>
        <v xml:space="preserve"> </v>
      </c>
      <c r="BG67" s="128" t="str">
        <f ca="1">IF(ISERROR(((VLOOKUP(AD67,'X5'!$B:$AZ,43,FALSE))))=TRUE," ",(((VLOOKUP(AD67,'X5'!$B:$AZ,43,FALSE)))))</f>
        <v xml:space="preserve"> </v>
      </c>
      <c r="BH67" s="128" t="str">
        <f ca="1">IF(ISERROR(((VLOOKUP(AD67,'X5'!$B:$AZ,15,FALSE))))=TRUE," ",(((VLOOKUP(AD67,'X5'!$B:$AZ,15,FALSE)))))</f>
        <v xml:space="preserve"> </v>
      </c>
      <c r="BI67" s="128" t="str">
        <f ca="1">IF(ISERROR(((VLOOKUP(AD67,'X5'!$B:$AZ,14,FALSE))))=TRUE," ",(((VLOOKUP(AD67,'X5'!$B:$AZ,14,FALSE)))))</f>
        <v xml:space="preserve"> </v>
      </c>
      <c r="BJ67" s="128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28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28" t="str">
        <f ca="1">IF(ISERROR(((VLOOKUP(AD67,'X6'!$B:$AZ,42,FALSE))))=TRUE," ",(((VLOOKUP(AD67,'X6'!$B:$AZ,42,FALSE)))))</f>
        <v xml:space="preserve"> </v>
      </c>
      <c r="BM67" s="128" t="str">
        <f ca="1">IF(ISERROR(((VLOOKUP(AD67,'X6'!$B:$AZ,43,FALSE))))=TRUE," ",(((VLOOKUP(AD67,'X6'!$B:$AZ,43,FALSE)))))</f>
        <v xml:space="preserve"> </v>
      </c>
      <c r="BN67" s="128" t="str">
        <f ca="1">IF(ISERROR(((VLOOKUP(AD67,'X6'!$B:$AZ,15,FALSE))))=TRUE," ",(((VLOOKUP(AD67,'X6'!$B:$AZ,15,FALSE)))))</f>
        <v xml:space="preserve"> </v>
      </c>
      <c r="BO67" s="128" t="str">
        <f ca="1">IF(ISERROR(((VLOOKUP(AD67,'X6'!$B:$AZ,14,FALSE))))=TRUE," ",(((VLOOKUP(AD67,'X6'!$B:$AZ,14,FALSE)))))</f>
        <v xml:space="preserve"> </v>
      </c>
    </row>
    <row r="68" spans="1:67" ht="14.1" customHeight="1" x14ac:dyDescent="0.2">
      <c r="A68" s="180">
        <f t="shared" si="18"/>
        <v>21</v>
      </c>
      <c r="B68" s="137" t="str">
        <f>IF($U$16=1,(VLOOKUP(A68,$AC$44:$AH$80,2,FALSE)),IF((IF($X$1=1,'X1'!B27,(IF($X$1=2,'X2'!B27,(IF($X$1=3,'X3'!B27,(IF($X$1=4,'X4'!B27,(IF($X$1=5,'X5'!B27,'X6'!B27))))))))))="","",(IF($X$1=1,'X1'!B27,(IF($X$1=2,'X2'!B27,(IF($X$1=3,'X3'!B27,(IF($X$1=4,'X4'!B27,(IF($X$1=5,'X5'!B27,'X6'!B27))))))))))))</f>
        <v/>
      </c>
      <c r="C68" s="137" t="str">
        <f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 xml:space="preserve"> </v>
      </c>
      <c r="D68" s="137" t="str">
        <f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 xml:space="preserve"> </v>
      </c>
      <c r="E68" s="138" t="str">
        <f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 xml:space="preserve"> </v>
      </c>
      <c r="F68" s="138" t="str">
        <f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 xml:space="preserve"> </v>
      </c>
      <c r="G68" s="138" t="str">
        <f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 xml:space="preserve"> </v>
      </c>
      <c r="H68" s="138" t="str">
        <f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 xml:space="preserve"> </v>
      </c>
      <c r="I68" s="139" t="str">
        <f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 xml:space="preserve"> </v>
      </c>
      <c r="J68" s="139" t="str">
        <f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 xml:space="preserve"> </v>
      </c>
      <c r="K68" s="139" t="str">
        <f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 xml:space="preserve"> </v>
      </c>
      <c r="L68" s="140" t="str">
        <f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 xml:space="preserve"> </v>
      </c>
      <c r="M68" s="140" t="str">
        <f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 xml:space="preserve"> </v>
      </c>
      <c r="N68" s="141" t="str">
        <f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 xml:space="preserve"> </v>
      </c>
      <c r="O68" s="140" t="str">
        <f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 xml:space="preserve"> </v>
      </c>
      <c r="P68" s="140" t="str">
        <f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 xml:space="preserve"> </v>
      </c>
      <c r="Q68" s="141" t="str">
        <f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 xml:space="preserve"> </v>
      </c>
      <c r="R68" s="141" t="str">
        <f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 xml:space="preserve"> </v>
      </c>
      <c r="S68" s="141" t="str">
        <f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 xml:space="preserve"> </v>
      </c>
      <c r="V68" s="46"/>
      <c r="W68" s="46">
        <f t="shared" si="15"/>
        <v>25</v>
      </c>
      <c r="X68" s="46"/>
      <c r="Y68" s="149">
        <f t="shared" si="19"/>
        <v>5.3510737628384692</v>
      </c>
      <c r="Z68" s="108" t="s">
        <v>162</v>
      </c>
      <c r="AB68" s="42">
        <f t="shared" si="13"/>
        <v>2</v>
      </c>
      <c r="AC68" s="42">
        <f t="shared" si="17"/>
        <v>24</v>
      </c>
      <c r="AD68" s="126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27" t="str">
        <f t="shared" si="14"/>
        <v xml:space="preserve"> </v>
      </c>
      <c r="AF68" s="128" t="str">
        <f>IF(ISERROR(((VLOOKUP(AD68,'X1'!$B:$AO,6,FALSE))/(VLOOKUP(AD68,'X1'!$B:$AO,7,FALSE))-1))=TRUE," ",(((VLOOKUP(AD68,'X1'!$B:$AO,6,FALSE))/(VLOOKUP(AD68,'X1'!$B:$AO,7,FALSE))-1)))</f>
        <v xml:space="preserve"> </v>
      </c>
      <c r="AG68" s="128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28" t="str">
        <f>IF(ISERROR(((VLOOKUP(AD68,'X1'!$B:$AZ,42,FALSE))))=TRUE," ",(((VLOOKUP(AD68,'X1'!$B:$AZ,42,FALSE)))))</f>
        <v xml:space="preserve"> </v>
      </c>
      <c r="AI68" s="128" t="str">
        <f>IF(ISERROR(((VLOOKUP(AD68,'X1'!$B:$AZ,43,FALSE))))=TRUE," ",(((VLOOKUP(AD68,'X1'!$B:$AZ,43,FALSE)))))</f>
        <v xml:space="preserve"> </v>
      </c>
      <c r="AJ68" s="128" t="str">
        <f>IF(ISERROR(((VLOOKUP(AD68,'X1'!$B:$AZ,15,FALSE))))=TRUE," ",(((VLOOKUP(AD68,'X1'!$B:$AZ,15,FALSE)))))</f>
        <v xml:space="preserve"> </v>
      </c>
      <c r="AK68" s="128" t="str">
        <f>IF(ISERROR(((VLOOKUP(AD68,'X1'!$B:$AZ,14,FALSE))))=TRUE," ",(((VLOOKUP(AD68,'X1'!$B:$AZ,14,FALSE)))))</f>
        <v xml:space="preserve"> </v>
      </c>
      <c r="AL68" s="128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28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28" t="str">
        <f ca="1">IF(ISERROR(((VLOOKUP(AD68,'X2'!$B:$AZ,42,FALSE))))=TRUE," ",(((VLOOKUP(AD68,'X2'!$B:$AZ,42,FALSE)))))</f>
        <v xml:space="preserve"> </v>
      </c>
      <c r="AO68" s="128" t="str">
        <f ca="1">IF(ISERROR(((VLOOKUP(AD68,'X2'!$B:$AZ,43,FALSE))))=TRUE," ",(((VLOOKUP(AD68,'X2'!$B:$AZ,43,FALSE)))))</f>
        <v xml:space="preserve"> </v>
      </c>
      <c r="AP68" s="128" t="str">
        <f ca="1">IF(ISERROR(((VLOOKUP(AD68,'X2'!$B:$AZ,15,FALSE))))=TRUE," ",(((VLOOKUP(AD68,'X2'!$B:$AZ,15,FALSE)))))</f>
        <v xml:space="preserve"> </v>
      </c>
      <c r="AQ68" s="128" t="str">
        <f ca="1">IF(ISERROR(((VLOOKUP(AD68,'X2'!$B:$AZ,14,FALSE))))=TRUE," ",(((VLOOKUP(AD68,'X2'!$B:$AZ,14,FALSE)))))</f>
        <v xml:space="preserve"> </v>
      </c>
      <c r="AR68" s="128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28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28" t="str">
        <f ca="1">IF(ISERROR(((VLOOKUP(AD68,'X3'!$B:$AZ,42,FALSE))))=TRUE," ",(((VLOOKUP(AD68,'X3'!$B:$AZ,42,FALSE)))))</f>
        <v xml:space="preserve"> </v>
      </c>
      <c r="AU68" s="128" t="str">
        <f ca="1">IF(ISERROR(((VLOOKUP(AD68,'X3'!$B:$AZ,43,FALSE))))=TRUE," ",(((VLOOKUP(AD68,'X3'!$B:$AZ,43,FALSE)))))</f>
        <v xml:space="preserve"> </v>
      </c>
      <c r="AV68" s="128" t="str">
        <f ca="1">IF(ISERROR(((VLOOKUP(AD68,'X3'!$B:$AZ,15,FALSE))))=TRUE," ",(((VLOOKUP(AD68,'X3'!$B:$AZ,15,FALSE)))))</f>
        <v xml:space="preserve"> </v>
      </c>
      <c r="AW68" s="128" t="str">
        <f ca="1">IF(ISERROR(((VLOOKUP(AD68,'X3'!$B:$AZ,14,FALSE))))=TRUE," ",(((VLOOKUP(AD68,'X3'!$B:$AZ,14,FALSE)))))</f>
        <v xml:space="preserve"> </v>
      </c>
      <c r="AX68" s="128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28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28" t="str">
        <f ca="1">IF(ISERROR(((VLOOKUP(AD68,'X4'!$B:$AZ,42,FALSE))))=TRUE," ",(((VLOOKUP(AD68,'X4'!$B:$AZ,42,FALSE)))))</f>
        <v xml:space="preserve"> </v>
      </c>
      <c r="BA68" s="128" t="str">
        <f ca="1">IF(ISERROR(((VLOOKUP(AD68,'X4'!$B:$AZ,43,FALSE))))=TRUE," ",(((VLOOKUP(AD68,'X4'!$B:$AZ,43,FALSE)))))</f>
        <v xml:space="preserve"> </v>
      </c>
      <c r="BB68" s="128" t="str">
        <f ca="1">IF(ISERROR(((VLOOKUP(AD68,'X4'!$B:$AZ,15,FALSE))))=TRUE," ",(((VLOOKUP(AD68,'X4'!$B:$AZ,15,FALSE)))))</f>
        <v xml:space="preserve"> </v>
      </c>
      <c r="BC68" s="128" t="str">
        <f ca="1">IF(ISERROR(((VLOOKUP(AD68,'X4'!$B:$AZ,14,FALSE))))=TRUE," ",(((VLOOKUP(AD68,'X4'!$B:$AZ,14,FALSE)))))</f>
        <v xml:space="preserve"> </v>
      </c>
      <c r="BD68" s="128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28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28" t="str">
        <f ca="1">IF(ISERROR(((VLOOKUP(AD68,'X5'!$B:$AZ,42,FALSE))))=TRUE," ",(((VLOOKUP(AD68,'X5'!$B:$AZ,42,FALSE)))))</f>
        <v xml:space="preserve"> </v>
      </c>
      <c r="BG68" s="128" t="str">
        <f ca="1">IF(ISERROR(((VLOOKUP(AD68,'X5'!$B:$AZ,43,FALSE))))=TRUE," ",(((VLOOKUP(AD68,'X5'!$B:$AZ,43,FALSE)))))</f>
        <v xml:space="preserve"> </v>
      </c>
      <c r="BH68" s="128" t="str">
        <f ca="1">IF(ISERROR(((VLOOKUP(AD68,'X5'!$B:$AZ,15,FALSE))))=TRUE," ",(((VLOOKUP(AD68,'X5'!$B:$AZ,15,FALSE)))))</f>
        <v xml:space="preserve"> </v>
      </c>
      <c r="BI68" s="128" t="str">
        <f ca="1">IF(ISERROR(((VLOOKUP(AD68,'X5'!$B:$AZ,14,FALSE))))=TRUE," ",(((VLOOKUP(AD68,'X5'!$B:$AZ,14,FALSE)))))</f>
        <v xml:space="preserve"> </v>
      </c>
      <c r="BJ68" s="128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28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28" t="str">
        <f ca="1">IF(ISERROR(((VLOOKUP(AD68,'X6'!$B:$AZ,42,FALSE))))=TRUE," ",(((VLOOKUP(AD68,'X6'!$B:$AZ,42,FALSE)))))</f>
        <v xml:space="preserve"> </v>
      </c>
      <c r="BM68" s="128" t="str">
        <f ca="1">IF(ISERROR(((VLOOKUP(AD68,'X6'!$B:$AZ,43,FALSE))))=TRUE," ",(((VLOOKUP(AD68,'X6'!$B:$AZ,43,FALSE)))))</f>
        <v xml:space="preserve"> </v>
      </c>
      <c r="BN68" s="128" t="str">
        <f ca="1">IF(ISERROR(((VLOOKUP(AD68,'X6'!$B:$AZ,15,FALSE))))=TRUE," ",(((VLOOKUP(AD68,'X6'!$B:$AZ,15,FALSE)))))</f>
        <v xml:space="preserve"> </v>
      </c>
      <c r="BO68" s="128" t="str">
        <f ca="1">IF(ISERROR(((VLOOKUP(AD68,'X6'!$B:$AZ,14,FALSE))))=TRUE," ",(((VLOOKUP(AD68,'X6'!$B:$AZ,14,FALSE)))))</f>
        <v xml:space="preserve"> </v>
      </c>
    </row>
    <row r="69" spans="1:67" ht="14.1" customHeight="1" x14ac:dyDescent="0.2">
      <c r="A69" s="180">
        <f t="shared" si="18"/>
        <v>22</v>
      </c>
      <c r="B69" s="137" t="str">
        <f>IF($U$16=1,(VLOOKUP(A69,$AC$44:$AH$80,2,FALSE)),IF((IF($X$1=1,'X1'!B28,(IF($X$1=2,'X2'!B28,(IF($X$1=3,'X3'!B28,(IF($X$1=4,'X4'!B28,(IF($X$1=5,'X5'!B28,'X6'!B28))))))))))="","",(IF($X$1=1,'X1'!B28,(IF($X$1=2,'X2'!B28,(IF($X$1=3,'X3'!B28,(IF($X$1=4,'X4'!B28,(IF($X$1=5,'X5'!B28,'X6'!B28))))))))))))</f>
        <v/>
      </c>
      <c r="C69" s="137" t="str">
        <f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 xml:space="preserve"> </v>
      </c>
      <c r="D69" s="137" t="str">
        <f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 xml:space="preserve"> </v>
      </c>
      <c r="E69" s="138" t="str">
        <f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 xml:space="preserve"> </v>
      </c>
      <c r="F69" s="138" t="str">
        <f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 xml:space="preserve"> </v>
      </c>
      <c r="G69" s="138" t="str">
        <f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 xml:space="preserve"> </v>
      </c>
      <c r="H69" s="138" t="str">
        <f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 xml:space="preserve"> </v>
      </c>
      <c r="I69" s="139" t="str">
        <f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 xml:space="preserve"> </v>
      </c>
      <c r="J69" s="139" t="str">
        <f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 xml:space="preserve"> </v>
      </c>
      <c r="K69" s="139" t="str">
        <f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 xml:space="preserve"> </v>
      </c>
      <c r="L69" s="140" t="str">
        <f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 xml:space="preserve"> </v>
      </c>
      <c r="M69" s="140" t="str">
        <f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 xml:space="preserve"> </v>
      </c>
      <c r="N69" s="141" t="str">
        <f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 xml:space="preserve"> </v>
      </c>
      <c r="O69" s="140" t="str">
        <f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 xml:space="preserve"> </v>
      </c>
      <c r="P69" s="140" t="str">
        <f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 xml:space="preserve"> </v>
      </c>
      <c r="Q69" s="141" t="str">
        <f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 xml:space="preserve"> </v>
      </c>
      <c r="R69" s="141" t="str">
        <f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 xml:space="preserve"> </v>
      </c>
      <c r="S69" s="141" t="str">
        <f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 xml:space="preserve"> </v>
      </c>
      <c r="V69" s="46"/>
      <c r="W69" s="46">
        <f t="shared" si="15"/>
        <v>26</v>
      </c>
      <c r="X69" s="46"/>
      <c r="Y69" s="149">
        <f t="shared" si="19"/>
        <v>5.8194366635543116</v>
      </c>
      <c r="Z69" s="108" t="s">
        <v>162</v>
      </c>
      <c r="AB69" s="42">
        <f t="shared" si="13"/>
        <v>2</v>
      </c>
      <c r="AC69" s="42">
        <f t="shared" si="17"/>
        <v>25</v>
      </c>
      <c r="AD69" s="126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27" t="str">
        <f t="shared" si="14"/>
        <v xml:space="preserve"> </v>
      </c>
      <c r="AF69" s="128" t="str">
        <f>IF(ISERROR(((VLOOKUP(AD69,'X1'!$B:$AO,6,FALSE))/(VLOOKUP(AD69,'X1'!$B:$AO,7,FALSE))-1))=TRUE," ",(((VLOOKUP(AD69,'X1'!$B:$AO,6,FALSE))/(VLOOKUP(AD69,'X1'!$B:$AO,7,FALSE))-1)))</f>
        <v xml:space="preserve"> </v>
      </c>
      <c r="AG69" s="128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28" t="str">
        <f>IF(ISERROR(((VLOOKUP(AD69,'X1'!$B:$AZ,42,FALSE))))=TRUE," ",(((VLOOKUP(AD69,'X1'!$B:$AZ,42,FALSE)))))</f>
        <v xml:space="preserve"> </v>
      </c>
      <c r="AI69" s="128" t="str">
        <f>IF(ISERROR(((VLOOKUP(AD69,'X1'!$B:$AZ,43,FALSE))))=TRUE," ",(((VLOOKUP(AD69,'X1'!$B:$AZ,43,FALSE)))))</f>
        <v xml:space="preserve"> </v>
      </c>
      <c r="AJ69" s="128" t="str">
        <f>IF(ISERROR(((VLOOKUP(AD69,'X1'!$B:$AZ,15,FALSE))))=TRUE," ",(((VLOOKUP(AD69,'X1'!$B:$AZ,15,FALSE)))))</f>
        <v xml:space="preserve"> </v>
      </c>
      <c r="AK69" s="128" t="str">
        <f>IF(ISERROR(((VLOOKUP(AD69,'X1'!$B:$AZ,14,FALSE))))=TRUE," ",(((VLOOKUP(AD69,'X1'!$B:$AZ,14,FALSE)))))</f>
        <v xml:space="preserve"> </v>
      </c>
      <c r="AL69" s="128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28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28" t="str">
        <f ca="1">IF(ISERROR(((VLOOKUP(AD69,'X2'!$B:$AZ,42,FALSE))))=TRUE," ",(((VLOOKUP(AD69,'X2'!$B:$AZ,42,FALSE)))))</f>
        <v xml:space="preserve"> </v>
      </c>
      <c r="AO69" s="128" t="str">
        <f ca="1">IF(ISERROR(((VLOOKUP(AD69,'X2'!$B:$AZ,43,FALSE))))=TRUE," ",(((VLOOKUP(AD69,'X2'!$B:$AZ,43,FALSE)))))</f>
        <v xml:space="preserve"> </v>
      </c>
      <c r="AP69" s="128" t="str">
        <f ca="1">IF(ISERROR(((VLOOKUP(AD69,'X2'!$B:$AZ,15,FALSE))))=TRUE," ",(((VLOOKUP(AD69,'X2'!$B:$AZ,15,FALSE)))))</f>
        <v xml:space="preserve"> </v>
      </c>
      <c r="AQ69" s="128" t="str">
        <f ca="1">IF(ISERROR(((VLOOKUP(AD69,'X2'!$B:$AZ,14,FALSE))))=TRUE," ",(((VLOOKUP(AD69,'X2'!$B:$AZ,14,FALSE)))))</f>
        <v xml:space="preserve"> </v>
      </c>
      <c r="AR69" s="128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28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28" t="str">
        <f ca="1">IF(ISERROR(((VLOOKUP(AD69,'X3'!$B:$AZ,42,FALSE))))=TRUE," ",(((VLOOKUP(AD69,'X3'!$B:$AZ,42,FALSE)))))</f>
        <v xml:space="preserve"> </v>
      </c>
      <c r="AU69" s="128" t="str">
        <f ca="1">IF(ISERROR(((VLOOKUP(AD69,'X3'!$B:$AZ,43,FALSE))))=TRUE," ",(((VLOOKUP(AD69,'X3'!$B:$AZ,43,FALSE)))))</f>
        <v xml:space="preserve"> </v>
      </c>
      <c r="AV69" s="128" t="str">
        <f ca="1">IF(ISERROR(((VLOOKUP(AD69,'X3'!$B:$AZ,15,FALSE))))=TRUE," ",(((VLOOKUP(AD69,'X3'!$B:$AZ,15,FALSE)))))</f>
        <v xml:space="preserve"> </v>
      </c>
      <c r="AW69" s="128" t="str">
        <f ca="1">IF(ISERROR(((VLOOKUP(AD69,'X3'!$B:$AZ,14,FALSE))))=TRUE," ",(((VLOOKUP(AD69,'X3'!$B:$AZ,14,FALSE)))))</f>
        <v xml:space="preserve"> </v>
      </c>
      <c r="AX69" s="128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28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28" t="str">
        <f ca="1">IF(ISERROR(((VLOOKUP(AD69,'X4'!$B:$AZ,42,FALSE))))=TRUE," ",(((VLOOKUP(AD69,'X4'!$B:$AZ,42,FALSE)))))</f>
        <v xml:space="preserve"> </v>
      </c>
      <c r="BA69" s="128" t="str">
        <f ca="1">IF(ISERROR(((VLOOKUP(AD69,'X4'!$B:$AZ,43,FALSE))))=TRUE," ",(((VLOOKUP(AD69,'X4'!$B:$AZ,43,FALSE)))))</f>
        <v xml:space="preserve"> </v>
      </c>
      <c r="BB69" s="128" t="str">
        <f ca="1">IF(ISERROR(((VLOOKUP(AD69,'X4'!$B:$AZ,15,FALSE))))=TRUE," ",(((VLOOKUP(AD69,'X4'!$B:$AZ,15,FALSE)))))</f>
        <v xml:space="preserve"> </v>
      </c>
      <c r="BC69" s="128" t="str">
        <f ca="1">IF(ISERROR(((VLOOKUP(AD69,'X4'!$B:$AZ,14,FALSE))))=TRUE," ",(((VLOOKUP(AD69,'X4'!$B:$AZ,14,FALSE)))))</f>
        <v xml:space="preserve"> </v>
      </c>
      <c r="BD69" s="128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28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28" t="str">
        <f ca="1">IF(ISERROR(((VLOOKUP(AD69,'X5'!$B:$AZ,42,FALSE))))=TRUE," ",(((VLOOKUP(AD69,'X5'!$B:$AZ,42,FALSE)))))</f>
        <v xml:space="preserve"> </v>
      </c>
      <c r="BG69" s="128" t="str">
        <f ca="1">IF(ISERROR(((VLOOKUP(AD69,'X5'!$B:$AZ,43,FALSE))))=TRUE," ",(((VLOOKUP(AD69,'X5'!$B:$AZ,43,FALSE)))))</f>
        <v xml:space="preserve"> </v>
      </c>
      <c r="BH69" s="128" t="str">
        <f ca="1">IF(ISERROR(((VLOOKUP(AD69,'X5'!$B:$AZ,15,FALSE))))=TRUE," ",(((VLOOKUP(AD69,'X5'!$B:$AZ,15,FALSE)))))</f>
        <v xml:space="preserve"> </v>
      </c>
      <c r="BI69" s="128" t="str">
        <f ca="1">IF(ISERROR(((VLOOKUP(AD69,'X5'!$B:$AZ,14,FALSE))))=TRUE," ",(((VLOOKUP(AD69,'X5'!$B:$AZ,14,FALSE)))))</f>
        <v xml:space="preserve"> </v>
      </c>
      <c r="BJ69" s="128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28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28" t="str">
        <f ca="1">IF(ISERROR(((VLOOKUP(AD69,'X6'!$B:$AZ,42,FALSE))))=TRUE," ",(((VLOOKUP(AD69,'X6'!$B:$AZ,42,FALSE)))))</f>
        <v xml:space="preserve"> </v>
      </c>
      <c r="BM69" s="128" t="str">
        <f ca="1">IF(ISERROR(((VLOOKUP(AD69,'X6'!$B:$AZ,43,FALSE))))=TRUE," ",(((VLOOKUP(AD69,'X6'!$B:$AZ,43,FALSE)))))</f>
        <v xml:space="preserve"> </v>
      </c>
      <c r="BN69" s="128" t="str">
        <f ca="1">IF(ISERROR(((VLOOKUP(AD69,'X6'!$B:$AZ,15,FALSE))))=TRUE," ",(((VLOOKUP(AD69,'X6'!$B:$AZ,15,FALSE)))))</f>
        <v xml:space="preserve"> </v>
      </c>
      <c r="BO69" s="128" t="str">
        <f ca="1">IF(ISERROR(((VLOOKUP(AD69,'X6'!$B:$AZ,14,FALSE))))=TRUE," ",(((VLOOKUP(AD69,'X6'!$B:$AZ,14,FALSE)))))</f>
        <v xml:space="preserve"> </v>
      </c>
    </row>
    <row r="70" spans="1:67" ht="14.1" customHeight="1" x14ac:dyDescent="0.2">
      <c r="A70" s="180">
        <f t="shared" si="18"/>
        <v>23</v>
      </c>
      <c r="B70" s="137" t="str">
        <f>IF($U$16=1,(VLOOKUP(A70,$AC$44:$AH$80,2,FALSE)),IF((IF($X$1=1,'X1'!B29,(IF($X$1=2,'X2'!B29,(IF($X$1=3,'X3'!B29,(IF($X$1=4,'X4'!B29,(IF($X$1=5,'X5'!B29,'X6'!B29))))))))))="","",(IF($X$1=1,'X1'!B29,(IF($X$1=2,'X2'!B29,(IF($X$1=3,'X3'!B29,(IF($X$1=4,'X4'!B29,(IF($X$1=5,'X5'!B29,'X6'!B29))))))))))))</f>
        <v/>
      </c>
      <c r="C70" s="137" t="str">
        <f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 xml:space="preserve"> </v>
      </c>
      <c r="D70" s="137" t="str">
        <f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 xml:space="preserve"> </v>
      </c>
      <c r="E70" s="138" t="str">
        <f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 xml:space="preserve"> </v>
      </c>
      <c r="F70" s="138" t="str">
        <f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 xml:space="preserve"> </v>
      </c>
      <c r="G70" s="138" t="str">
        <f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 xml:space="preserve"> </v>
      </c>
      <c r="H70" s="138" t="str">
        <f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 xml:space="preserve"> </v>
      </c>
      <c r="I70" s="139" t="str">
        <f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 xml:space="preserve"> </v>
      </c>
      <c r="J70" s="139" t="str">
        <f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 xml:space="preserve"> </v>
      </c>
      <c r="K70" s="139" t="str">
        <f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 xml:space="preserve"> </v>
      </c>
      <c r="L70" s="140" t="str">
        <f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 xml:space="preserve"> </v>
      </c>
      <c r="M70" s="140" t="str">
        <f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 xml:space="preserve"> </v>
      </c>
      <c r="N70" s="141" t="str">
        <f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 xml:space="preserve"> </v>
      </c>
      <c r="O70" s="140" t="str">
        <f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 xml:space="preserve"> </v>
      </c>
      <c r="P70" s="140" t="str">
        <f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 xml:space="preserve"> </v>
      </c>
      <c r="Q70" s="141" t="str">
        <f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 xml:space="preserve"> </v>
      </c>
      <c r="R70" s="141" t="str">
        <f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 xml:space="preserve"> </v>
      </c>
      <c r="S70" s="141" t="str">
        <f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 xml:space="preserve"> </v>
      </c>
      <c r="V70" s="46"/>
      <c r="W70" s="46">
        <f t="shared" si="15"/>
        <v>27</v>
      </c>
      <c r="X70" s="46"/>
      <c r="Y70" s="149">
        <f t="shared" si="19"/>
        <v>6.2877995642701539</v>
      </c>
      <c r="Z70" s="109" t="s">
        <v>162</v>
      </c>
      <c r="AB70" s="42">
        <f t="shared" si="13"/>
        <v>2</v>
      </c>
      <c r="AC70" s="42">
        <f t="shared" si="17"/>
        <v>26</v>
      </c>
      <c r="AD70" s="126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27" t="str">
        <f t="shared" si="14"/>
        <v xml:space="preserve"> </v>
      </c>
      <c r="AF70" s="128" t="str">
        <f>IF(ISERROR(((VLOOKUP(AD70,'X1'!$B:$AO,6,FALSE))/(VLOOKUP(AD70,'X1'!$B:$AO,7,FALSE))-1))=TRUE," ",(((VLOOKUP(AD70,'X1'!$B:$AO,6,FALSE))/(VLOOKUP(AD70,'X1'!$B:$AO,7,FALSE))-1)))</f>
        <v xml:space="preserve"> </v>
      </c>
      <c r="AG70" s="128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28" t="str">
        <f>IF(ISERROR(((VLOOKUP(AD70,'X1'!$B:$AZ,42,FALSE))))=TRUE," ",(((VLOOKUP(AD70,'X1'!$B:$AZ,42,FALSE)))))</f>
        <v xml:space="preserve"> </v>
      </c>
      <c r="AI70" s="128" t="str">
        <f>IF(ISERROR(((VLOOKUP(AD70,'X1'!$B:$AZ,43,FALSE))))=TRUE," ",(((VLOOKUP(AD70,'X1'!$B:$AZ,43,FALSE)))))</f>
        <v xml:space="preserve"> </v>
      </c>
      <c r="AJ70" s="128" t="str">
        <f>IF(ISERROR(((VLOOKUP(AD70,'X1'!$B:$AZ,15,FALSE))))=TRUE," ",(((VLOOKUP(AD70,'X1'!$B:$AZ,15,FALSE)))))</f>
        <v xml:space="preserve"> </v>
      </c>
      <c r="AK70" s="128" t="str">
        <f>IF(ISERROR(((VLOOKUP(AD70,'X1'!$B:$AZ,14,FALSE))))=TRUE," ",(((VLOOKUP(AD70,'X1'!$B:$AZ,14,FALSE)))))</f>
        <v xml:space="preserve"> </v>
      </c>
      <c r="AL70" s="128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28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28" t="str">
        <f ca="1">IF(ISERROR(((VLOOKUP(AD70,'X2'!$B:$AZ,42,FALSE))))=TRUE," ",(((VLOOKUP(AD70,'X2'!$B:$AZ,42,FALSE)))))</f>
        <v xml:space="preserve"> </v>
      </c>
      <c r="AO70" s="128" t="str">
        <f ca="1">IF(ISERROR(((VLOOKUP(AD70,'X2'!$B:$AZ,43,FALSE))))=TRUE," ",(((VLOOKUP(AD70,'X2'!$B:$AZ,43,FALSE)))))</f>
        <v xml:space="preserve"> </v>
      </c>
      <c r="AP70" s="128" t="str">
        <f ca="1">IF(ISERROR(((VLOOKUP(AD70,'X2'!$B:$AZ,15,FALSE))))=TRUE," ",(((VLOOKUP(AD70,'X2'!$B:$AZ,15,FALSE)))))</f>
        <v xml:space="preserve"> </v>
      </c>
      <c r="AQ70" s="128" t="str">
        <f ca="1">IF(ISERROR(((VLOOKUP(AD70,'X2'!$B:$AZ,14,FALSE))))=TRUE," ",(((VLOOKUP(AD70,'X2'!$B:$AZ,14,FALSE)))))</f>
        <v xml:space="preserve"> </v>
      </c>
      <c r="AR70" s="128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28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28" t="str">
        <f ca="1">IF(ISERROR(((VLOOKUP(AD70,'X3'!$B:$AZ,42,FALSE))))=TRUE," ",(((VLOOKUP(AD70,'X3'!$B:$AZ,42,FALSE)))))</f>
        <v xml:space="preserve"> </v>
      </c>
      <c r="AU70" s="128" t="str">
        <f ca="1">IF(ISERROR(((VLOOKUP(AD70,'X3'!$B:$AZ,43,FALSE))))=TRUE," ",(((VLOOKUP(AD70,'X3'!$B:$AZ,43,FALSE)))))</f>
        <v xml:space="preserve"> </v>
      </c>
      <c r="AV70" s="128" t="str">
        <f ca="1">IF(ISERROR(((VLOOKUP(AD70,'X3'!$B:$AZ,15,FALSE))))=TRUE," ",(((VLOOKUP(AD70,'X3'!$B:$AZ,15,FALSE)))))</f>
        <v xml:space="preserve"> </v>
      </c>
      <c r="AW70" s="128" t="str">
        <f ca="1">IF(ISERROR(((VLOOKUP(AD70,'X3'!$B:$AZ,14,FALSE))))=TRUE," ",(((VLOOKUP(AD70,'X3'!$B:$AZ,14,FALSE)))))</f>
        <v xml:space="preserve"> </v>
      </c>
      <c r="AX70" s="128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28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28" t="str">
        <f ca="1">IF(ISERROR(((VLOOKUP(AD70,'X4'!$B:$AZ,42,FALSE))))=TRUE," ",(((VLOOKUP(AD70,'X4'!$B:$AZ,42,FALSE)))))</f>
        <v xml:space="preserve"> </v>
      </c>
      <c r="BA70" s="128" t="str">
        <f ca="1">IF(ISERROR(((VLOOKUP(AD70,'X4'!$B:$AZ,43,FALSE))))=TRUE," ",(((VLOOKUP(AD70,'X4'!$B:$AZ,43,FALSE)))))</f>
        <v xml:space="preserve"> </v>
      </c>
      <c r="BB70" s="128" t="str">
        <f ca="1">IF(ISERROR(((VLOOKUP(AD70,'X4'!$B:$AZ,15,FALSE))))=TRUE," ",(((VLOOKUP(AD70,'X4'!$B:$AZ,15,FALSE)))))</f>
        <v xml:space="preserve"> </v>
      </c>
      <c r="BC70" s="128" t="str">
        <f ca="1">IF(ISERROR(((VLOOKUP(AD70,'X4'!$B:$AZ,14,FALSE))))=TRUE," ",(((VLOOKUP(AD70,'X4'!$B:$AZ,14,FALSE)))))</f>
        <v xml:space="preserve"> </v>
      </c>
      <c r="BD70" s="128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28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28" t="str">
        <f ca="1">IF(ISERROR(((VLOOKUP(AD70,'X5'!$B:$AZ,42,FALSE))))=TRUE," ",(((VLOOKUP(AD70,'X5'!$B:$AZ,42,FALSE)))))</f>
        <v xml:space="preserve"> </v>
      </c>
      <c r="BG70" s="128" t="str">
        <f ca="1">IF(ISERROR(((VLOOKUP(AD70,'X5'!$B:$AZ,43,FALSE))))=TRUE," ",(((VLOOKUP(AD70,'X5'!$B:$AZ,43,FALSE)))))</f>
        <v xml:space="preserve"> </v>
      </c>
      <c r="BH70" s="128" t="str">
        <f ca="1">IF(ISERROR(((VLOOKUP(AD70,'X5'!$B:$AZ,15,FALSE))))=TRUE," ",(((VLOOKUP(AD70,'X5'!$B:$AZ,15,FALSE)))))</f>
        <v xml:space="preserve"> </v>
      </c>
      <c r="BI70" s="128" t="str">
        <f ca="1">IF(ISERROR(((VLOOKUP(AD70,'X5'!$B:$AZ,14,FALSE))))=TRUE," ",(((VLOOKUP(AD70,'X5'!$B:$AZ,14,FALSE)))))</f>
        <v xml:space="preserve"> </v>
      </c>
      <c r="BJ70" s="128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28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28" t="str">
        <f ca="1">IF(ISERROR(((VLOOKUP(AD70,'X6'!$B:$AZ,42,FALSE))))=TRUE," ",(((VLOOKUP(AD70,'X6'!$B:$AZ,42,FALSE)))))</f>
        <v xml:space="preserve"> </v>
      </c>
      <c r="BM70" s="128" t="str">
        <f ca="1">IF(ISERROR(((VLOOKUP(AD70,'X6'!$B:$AZ,43,FALSE))))=TRUE," ",(((VLOOKUP(AD70,'X6'!$B:$AZ,43,FALSE)))))</f>
        <v xml:space="preserve"> </v>
      </c>
      <c r="BN70" s="128" t="str">
        <f ca="1">IF(ISERROR(((VLOOKUP(AD70,'X6'!$B:$AZ,15,FALSE))))=TRUE," ",(((VLOOKUP(AD70,'X6'!$B:$AZ,15,FALSE)))))</f>
        <v xml:space="preserve"> </v>
      </c>
      <c r="BO70" s="128" t="str">
        <f ca="1">IF(ISERROR(((VLOOKUP(AD70,'X6'!$B:$AZ,14,FALSE))))=TRUE," ",(((VLOOKUP(AD70,'X6'!$B:$AZ,14,FALSE)))))</f>
        <v xml:space="preserve"> </v>
      </c>
    </row>
    <row r="71" spans="1:67" ht="14.1" customHeight="1" x14ac:dyDescent="0.2">
      <c r="A71" s="180">
        <f t="shared" si="18"/>
        <v>24</v>
      </c>
      <c r="B71" s="137" t="str">
        <f>IF($U$16=1,(VLOOKUP(A71,$AC$44:$AH$80,2,FALSE)),IF((IF($X$1=1,'X1'!B30,(IF($X$1=2,'X2'!B30,(IF($X$1=3,'X3'!B30,(IF($X$1=4,'X4'!B30,(IF($X$1=5,'X5'!B30,'X6'!B30))))))))))="","",(IF($X$1=1,'X1'!B30,(IF($X$1=2,'X2'!B30,(IF($X$1=3,'X3'!B30,(IF($X$1=4,'X4'!B30,(IF($X$1=5,'X5'!B30,'X6'!B30))))))))))))</f>
        <v/>
      </c>
      <c r="C71" s="137" t="str">
        <f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 xml:space="preserve"> </v>
      </c>
      <c r="D71" s="137" t="str">
        <f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 xml:space="preserve"> </v>
      </c>
      <c r="E71" s="138" t="str">
        <f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 xml:space="preserve"> </v>
      </c>
      <c r="F71" s="138" t="str">
        <f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 xml:space="preserve"> </v>
      </c>
      <c r="G71" s="138" t="str">
        <f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 xml:space="preserve"> </v>
      </c>
      <c r="H71" s="138" t="str">
        <f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 xml:space="preserve"> </v>
      </c>
      <c r="I71" s="139" t="str">
        <f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 xml:space="preserve"> </v>
      </c>
      <c r="J71" s="139" t="str">
        <f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 xml:space="preserve"> </v>
      </c>
      <c r="K71" s="139" t="str">
        <f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 xml:space="preserve"> </v>
      </c>
      <c r="L71" s="140" t="str">
        <f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 xml:space="preserve"> </v>
      </c>
      <c r="M71" s="140" t="str">
        <f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 xml:space="preserve"> </v>
      </c>
      <c r="N71" s="141" t="str">
        <f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 xml:space="preserve"> </v>
      </c>
      <c r="O71" s="140" t="str">
        <f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 xml:space="preserve"> </v>
      </c>
      <c r="P71" s="140" t="str">
        <f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 xml:space="preserve"> </v>
      </c>
      <c r="Q71" s="141" t="str">
        <f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 xml:space="preserve"> </v>
      </c>
      <c r="R71" s="141" t="str">
        <f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 xml:space="preserve"> </v>
      </c>
      <c r="S71" s="141" t="str">
        <f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 xml:space="preserve"> </v>
      </c>
      <c r="V71" s="46"/>
      <c r="W71" s="46">
        <f t="shared" si="15"/>
        <v>28</v>
      </c>
      <c r="X71" s="46"/>
      <c r="Y71" s="149">
        <f t="shared" si="19"/>
        <v>6.7561624649859962</v>
      </c>
      <c r="Z71" s="151" t="s">
        <v>162</v>
      </c>
      <c r="AB71" s="42">
        <f t="shared" si="13"/>
        <v>2</v>
      </c>
      <c r="AC71" s="42">
        <f t="shared" si="17"/>
        <v>27</v>
      </c>
      <c r="AD71" s="126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27" t="str">
        <f t="shared" si="14"/>
        <v xml:space="preserve"> </v>
      </c>
      <c r="AF71" s="128" t="str">
        <f>IF(ISERROR(((VLOOKUP(AD71,'X1'!$B:$AO,6,FALSE))/(VLOOKUP(AD71,'X1'!$B:$AO,7,FALSE))-1))=TRUE," ",(((VLOOKUP(AD71,'X1'!$B:$AO,6,FALSE))/(VLOOKUP(AD71,'X1'!$B:$AO,7,FALSE))-1)))</f>
        <v xml:space="preserve"> </v>
      </c>
      <c r="AG71" s="128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28" t="str">
        <f>IF(ISERROR(((VLOOKUP(AD71,'X1'!$B:$AZ,42,FALSE))))=TRUE," ",(((VLOOKUP(AD71,'X1'!$B:$AZ,42,FALSE)))))</f>
        <v xml:space="preserve"> </v>
      </c>
      <c r="AI71" s="128" t="str">
        <f>IF(ISERROR(((VLOOKUP(AD71,'X1'!$B:$AZ,43,FALSE))))=TRUE," ",(((VLOOKUP(AD71,'X1'!$B:$AZ,43,FALSE)))))</f>
        <v xml:space="preserve"> </v>
      </c>
      <c r="AJ71" s="128" t="str">
        <f>IF(ISERROR(((VLOOKUP(AD71,'X1'!$B:$AZ,15,FALSE))))=TRUE," ",(((VLOOKUP(AD71,'X1'!$B:$AZ,15,FALSE)))))</f>
        <v xml:space="preserve"> </v>
      </c>
      <c r="AK71" s="128" t="str">
        <f>IF(ISERROR(((VLOOKUP(AD71,'X1'!$B:$AZ,14,FALSE))))=TRUE," ",(((VLOOKUP(AD71,'X1'!$B:$AZ,14,FALSE)))))</f>
        <v xml:space="preserve"> </v>
      </c>
      <c r="AL71" s="128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28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28" t="str">
        <f ca="1">IF(ISERROR(((VLOOKUP(AD71,'X2'!$B:$AZ,42,FALSE))))=TRUE," ",(((VLOOKUP(AD71,'X2'!$B:$AZ,42,FALSE)))))</f>
        <v xml:space="preserve"> </v>
      </c>
      <c r="AO71" s="128" t="str">
        <f ca="1">IF(ISERROR(((VLOOKUP(AD71,'X2'!$B:$AZ,43,FALSE))))=TRUE," ",(((VLOOKUP(AD71,'X2'!$B:$AZ,43,FALSE)))))</f>
        <v xml:space="preserve"> </v>
      </c>
      <c r="AP71" s="128" t="str">
        <f ca="1">IF(ISERROR(((VLOOKUP(AD71,'X2'!$B:$AZ,15,FALSE))))=TRUE," ",(((VLOOKUP(AD71,'X2'!$B:$AZ,15,FALSE)))))</f>
        <v xml:space="preserve"> </v>
      </c>
      <c r="AQ71" s="128" t="str">
        <f ca="1">IF(ISERROR(((VLOOKUP(AD71,'X2'!$B:$AZ,14,FALSE))))=TRUE," ",(((VLOOKUP(AD71,'X2'!$B:$AZ,14,FALSE)))))</f>
        <v xml:space="preserve"> </v>
      </c>
      <c r="AR71" s="128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28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28" t="str">
        <f ca="1">IF(ISERROR(((VLOOKUP(AD71,'X3'!$B:$AZ,42,FALSE))))=TRUE," ",(((VLOOKUP(AD71,'X3'!$B:$AZ,42,FALSE)))))</f>
        <v xml:space="preserve"> </v>
      </c>
      <c r="AU71" s="128" t="str">
        <f ca="1">IF(ISERROR(((VLOOKUP(AD71,'X3'!$B:$AZ,43,FALSE))))=TRUE," ",(((VLOOKUP(AD71,'X3'!$B:$AZ,43,FALSE)))))</f>
        <v xml:space="preserve"> </v>
      </c>
      <c r="AV71" s="128" t="str">
        <f ca="1">IF(ISERROR(((VLOOKUP(AD71,'X3'!$B:$AZ,15,FALSE))))=TRUE," ",(((VLOOKUP(AD71,'X3'!$B:$AZ,15,FALSE)))))</f>
        <v xml:space="preserve"> </v>
      </c>
      <c r="AW71" s="128" t="str">
        <f ca="1">IF(ISERROR(((VLOOKUP(AD71,'X3'!$B:$AZ,14,FALSE))))=TRUE," ",(((VLOOKUP(AD71,'X3'!$B:$AZ,14,FALSE)))))</f>
        <v xml:space="preserve"> </v>
      </c>
      <c r="AX71" s="128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28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28" t="str">
        <f ca="1">IF(ISERROR(((VLOOKUP(AD71,'X4'!$B:$AZ,42,FALSE))))=TRUE," ",(((VLOOKUP(AD71,'X4'!$B:$AZ,42,FALSE)))))</f>
        <v xml:space="preserve"> </v>
      </c>
      <c r="BA71" s="128" t="str">
        <f ca="1">IF(ISERROR(((VLOOKUP(AD71,'X4'!$B:$AZ,43,FALSE))))=TRUE," ",(((VLOOKUP(AD71,'X4'!$B:$AZ,43,FALSE)))))</f>
        <v xml:space="preserve"> </v>
      </c>
      <c r="BB71" s="128" t="str">
        <f ca="1">IF(ISERROR(((VLOOKUP(AD71,'X4'!$B:$AZ,15,FALSE))))=TRUE," ",(((VLOOKUP(AD71,'X4'!$B:$AZ,15,FALSE)))))</f>
        <v xml:space="preserve"> </v>
      </c>
      <c r="BC71" s="128" t="str">
        <f ca="1">IF(ISERROR(((VLOOKUP(AD71,'X4'!$B:$AZ,14,FALSE))))=TRUE," ",(((VLOOKUP(AD71,'X4'!$B:$AZ,14,FALSE)))))</f>
        <v xml:space="preserve"> </v>
      </c>
      <c r="BD71" s="128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28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28" t="str">
        <f ca="1">IF(ISERROR(((VLOOKUP(AD71,'X5'!$B:$AZ,42,FALSE))))=TRUE," ",(((VLOOKUP(AD71,'X5'!$B:$AZ,42,FALSE)))))</f>
        <v xml:space="preserve"> </v>
      </c>
      <c r="BG71" s="128" t="str">
        <f ca="1">IF(ISERROR(((VLOOKUP(AD71,'X5'!$B:$AZ,43,FALSE))))=TRUE," ",(((VLOOKUP(AD71,'X5'!$B:$AZ,43,FALSE)))))</f>
        <v xml:space="preserve"> </v>
      </c>
      <c r="BH71" s="128" t="str">
        <f ca="1">IF(ISERROR(((VLOOKUP(AD71,'X5'!$B:$AZ,15,FALSE))))=TRUE," ",(((VLOOKUP(AD71,'X5'!$B:$AZ,15,FALSE)))))</f>
        <v xml:space="preserve"> </v>
      </c>
      <c r="BI71" s="128" t="str">
        <f ca="1">IF(ISERROR(((VLOOKUP(AD71,'X5'!$B:$AZ,14,FALSE))))=TRUE," ",(((VLOOKUP(AD71,'X5'!$B:$AZ,14,FALSE)))))</f>
        <v xml:space="preserve"> </v>
      </c>
      <c r="BJ71" s="128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28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28" t="str">
        <f ca="1">IF(ISERROR(((VLOOKUP(AD71,'X6'!$B:$AZ,42,FALSE))))=TRUE," ",(((VLOOKUP(AD71,'X6'!$B:$AZ,42,FALSE)))))</f>
        <v xml:space="preserve"> </v>
      </c>
      <c r="BM71" s="128" t="str">
        <f ca="1">IF(ISERROR(((VLOOKUP(AD71,'X6'!$B:$AZ,43,FALSE))))=TRUE," ",(((VLOOKUP(AD71,'X6'!$B:$AZ,43,FALSE)))))</f>
        <v xml:space="preserve"> </v>
      </c>
      <c r="BN71" s="128" t="str">
        <f ca="1">IF(ISERROR(((VLOOKUP(AD71,'X6'!$B:$AZ,15,FALSE))))=TRUE," ",(((VLOOKUP(AD71,'X6'!$B:$AZ,15,FALSE)))))</f>
        <v xml:space="preserve"> </v>
      </c>
      <c r="BO71" s="128" t="str">
        <f ca="1">IF(ISERROR(((VLOOKUP(AD71,'X6'!$B:$AZ,14,FALSE))))=TRUE," ",(((VLOOKUP(AD71,'X6'!$B:$AZ,14,FALSE)))))</f>
        <v xml:space="preserve"> </v>
      </c>
    </row>
    <row r="72" spans="1:67" ht="14.1" customHeight="1" x14ac:dyDescent="0.2">
      <c r="A72" s="180">
        <f t="shared" si="18"/>
        <v>25</v>
      </c>
      <c r="B72" s="137" t="str">
        <f>IF($U$16=1,(VLOOKUP(A72,$AC$44:$AH$80,2,FALSE)),IF((IF($X$1=1,'X1'!B31,(IF($X$1=2,'X2'!B31,(IF($X$1=3,'X3'!B31,(IF($X$1=4,'X4'!B31,(IF($X$1=5,'X5'!B31,'X6'!B31))))))))))="","",(IF($X$1=1,'X1'!B31,(IF($X$1=2,'X2'!B31,(IF($X$1=3,'X3'!B31,(IF($X$1=4,'X4'!B31,(IF($X$1=5,'X5'!B31,'X6'!B31))))))))))))</f>
        <v/>
      </c>
      <c r="C72" s="137" t="str">
        <f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 xml:space="preserve"> </v>
      </c>
      <c r="D72" s="137" t="str">
        <f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 xml:space="preserve"> </v>
      </c>
      <c r="E72" s="138" t="str">
        <f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 xml:space="preserve"> </v>
      </c>
      <c r="F72" s="138" t="str">
        <f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 xml:space="preserve"> </v>
      </c>
      <c r="G72" s="138" t="str">
        <f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 xml:space="preserve"> </v>
      </c>
      <c r="H72" s="138" t="str">
        <f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 xml:space="preserve"> </v>
      </c>
      <c r="I72" s="139" t="str">
        <f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 xml:space="preserve"> </v>
      </c>
      <c r="J72" s="139" t="str">
        <f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 xml:space="preserve"> </v>
      </c>
      <c r="K72" s="139" t="str">
        <f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 xml:space="preserve"> </v>
      </c>
      <c r="L72" s="140" t="str">
        <f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 xml:space="preserve"> </v>
      </c>
      <c r="M72" s="140" t="str">
        <f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 xml:space="preserve"> </v>
      </c>
      <c r="N72" s="141" t="str">
        <f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 xml:space="preserve"> </v>
      </c>
      <c r="O72" s="140" t="str">
        <f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 xml:space="preserve"> </v>
      </c>
      <c r="P72" s="140" t="str">
        <f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 xml:space="preserve"> </v>
      </c>
      <c r="Q72" s="141" t="str">
        <f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 xml:space="preserve"> </v>
      </c>
      <c r="R72" s="141" t="str">
        <f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 xml:space="preserve"> </v>
      </c>
      <c r="S72" s="141" t="str">
        <f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 xml:space="preserve"> </v>
      </c>
      <c r="V72" s="46"/>
      <c r="W72" s="46">
        <f t="shared" si="15"/>
        <v>29</v>
      </c>
      <c r="X72" s="46"/>
      <c r="Y72" s="149">
        <f t="shared" si="19"/>
        <v>7.2245253657018385</v>
      </c>
      <c r="Z72" s="110" t="s">
        <v>162</v>
      </c>
      <c r="AB72" s="42">
        <f t="shared" si="13"/>
        <v>2</v>
      </c>
      <c r="AC72" s="42">
        <f t="shared" si="17"/>
        <v>28</v>
      </c>
      <c r="AD72" s="126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27" t="str">
        <f t="shared" si="14"/>
        <v xml:space="preserve"> </v>
      </c>
      <c r="AF72" s="128" t="str">
        <f>IF(ISERROR(((VLOOKUP(AD72,'X1'!$B:$AO,6,FALSE))/(VLOOKUP(AD72,'X1'!$B:$AO,7,FALSE))-1))=TRUE," ",(((VLOOKUP(AD72,'X1'!$B:$AO,6,FALSE))/(VLOOKUP(AD72,'X1'!$B:$AO,7,FALSE))-1)))</f>
        <v xml:space="preserve"> </v>
      </c>
      <c r="AG72" s="128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28" t="str">
        <f>IF(ISERROR(((VLOOKUP(AD72,'X1'!$B:$AZ,42,FALSE))))=TRUE," ",(((VLOOKUP(AD72,'X1'!$B:$AZ,42,FALSE)))))</f>
        <v xml:space="preserve"> </v>
      </c>
      <c r="AI72" s="128" t="str">
        <f>IF(ISERROR(((VLOOKUP(AD72,'X1'!$B:$AZ,43,FALSE))))=TRUE," ",(((VLOOKUP(AD72,'X1'!$B:$AZ,43,FALSE)))))</f>
        <v xml:space="preserve"> </v>
      </c>
      <c r="AJ72" s="128" t="str">
        <f>IF(ISERROR(((VLOOKUP(AD72,'X1'!$B:$AZ,15,FALSE))))=TRUE," ",(((VLOOKUP(AD72,'X1'!$B:$AZ,15,FALSE)))))</f>
        <v xml:space="preserve"> </v>
      </c>
      <c r="AK72" s="128" t="str">
        <f>IF(ISERROR(((VLOOKUP(AD72,'X1'!$B:$AZ,14,FALSE))))=TRUE," ",(((VLOOKUP(AD72,'X1'!$B:$AZ,14,FALSE)))))</f>
        <v xml:space="preserve"> </v>
      </c>
      <c r="AL72" s="128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28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28" t="str">
        <f ca="1">IF(ISERROR(((VLOOKUP(AD72,'X2'!$B:$AZ,42,FALSE))))=TRUE," ",(((VLOOKUP(AD72,'X2'!$B:$AZ,42,FALSE)))))</f>
        <v xml:space="preserve"> </v>
      </c>
      <c r="AO72" s="128" t="str">
        <f ca="1">IF(ISERROR(((VLOOKUP(AD72,'X2'!$B:$AZ,43,FALSE))))=TRUE," ",(((VLOOKUP(AD72,'X2'!$B:$AZ,43,FALSE)))))</f>
        <v xml:space="preserve"> </v>
      </c>
      <c r="AP72" s="128" t="str">
        <f ca="1">IF(ISERROR(((VLOOKUP(AD72,'X2'!$B:$AZ,15,FALSE))))=TRUE," ",(((VLOOKUP(AD72,'X2'!$B:$AZ,15,FALSE)))))</f>
        <v xml:space="preserve"> </v>
      </c>
      <c r="AQ72" s="128" t="str">
        <f ca="1">IF(ISERROR(((VLOOKUP(AD72,'X2'!$B:$AZ,14,FALSE))))=TRUE," ",(((VLOOKUP(AD72,'X2'!$B:$AZ,14,FALSE)))))</f>
        <v xml:space="preserve"> </v>
      </c>
      <c r="AR72" s="128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28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28" t="str">
        <f ca="1">IF(ISERROR(((VLOOKUP(AD72,'X3'!$B:$AZ,42,FALSE))))=TRUE," ",(((VLOOKUP(AD72,'X3'!$B:$AZ,42,FALSE)))))</f>
        <v xml:space="preserve"> </v>
      </c>
      <c r="AU72" s="128" t="str">
        <f ca="1">IF(ISERROR(((VLOOKUP(AD72,'X3'!$B:$AZ,43,FALSE))))=TRUE," ",(((VLOOKUP(AD72,'X3'!$B:$AZ,43,FALSE)))))</f>
        <v xml:space="preserve"> </v>
      </c>
      <c r="AV72" s="128" t="str">
        <f ca="1">IF(ISERROR(((VLOOKUP(AD72,'X3'!$B:$AZ,15,FALSE))))=TRUE," ",(((VLOOKUP(AD72,'X3'!$B:$AZ,15,FALSE)))))</f>
        <v xml:space="preserve"> </v>
      </c>
      <c r="AW72" s="128" t="str">
        <f ca="1">IF(ISERROR(((VLOOKUP(AD72,'X3'!$B:$AZ,14,FALSE))))=TRUE," ",(((VLOOKUP(AD72,'X3'!$B:$AZ,14,FALSE)))))</f>
        <v xml:space="preserve"> </v>
      </c>
      <c r="AX72" s="128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28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28" t="str">
        <f ca="1">IF(ISERROR(((VLOOKUP(AD72,'X4'!$B:$AZ,42,FALSE))))=TRUE," ",(((VLOOKUP(AD72,'X4'!$B:$AZ,42,FALSE)))))</f>
        <v xml:space="preserve"> </v>
      </c>
      <c r="BA72" s="128" t="str">
        <f ca="1">IF(ISERROR(((VLOOKUP(AD72,'X4'!$B:$AZ,43,FALSE))))=TRUE," ",(((VLOOKUP(AD72,'X4'!$B:$AZ,43,FALSE)))))</f>
        <v xml:space="preserve"> </v>
      </c>
      <c r="BB72" s="128" t="str">
        <f ca="1">IF(ISERROR(((VLOOKUP(AD72,'X4'!$B:$AZ,15,FALSE))))=TRUE," ",(((VLOOKUP(AD72,'X4'!$B:$AZ,15,FALSE)))))</f>
        <v xml:space="preserve"> </v>
      </c>
      <c r="BC72" s="128" t="str">
        <f ca="1">IF(ISERROR(((VLOOKUP(AD72,'X4'!$B:$AZ,14,FALSE))))=TRUE," ",(((VLOOKUP(AD72,'X4'!$B:$AZ,14,FALSE)))))</f>
        <v xml:space="preserve"> </v>
      </c>
      <c r="BD72" s="128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28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28" t="str">
        <f ca="1">IF(ISERROR(((VLOOKUP(AD72,'X5'!$B:$AZ,42,FALSE))))=TRUE," ",(((VLOOKUP(AD72,'X5'!$B:$AZ,42,FALSE)))))</f>
        <v xml:space="preserve"> </v>
      </c>
      <c r="BG72" s="128" t="str">
        <f ca="1">IF(ISERROR(((VLOOKUP(AD72,'X5'!$B:$AZ,43,FALSE))))=TRUE," ",(((VLOOKUP(AD72,'X5'!$B:$AZ,43,FALSE)))))</f>
        <v xml:space="preserve"> </v>
      </c>
      <c r="BH72" s="128" t="str">
        <f ca="1">IF(ISERROR(((VLOOKUP(AD72,'X5'!$B:$AZ,15,FALSE))))=TRUE," ",(((VLOOKUP(AD72,'X5'!$B:$AZ,15,FALSE)))))</f>
        <v xml:space="preserve"> </v>
      </c>
      <c r="BI72" s="128" t="str">
        <f ca="1">IF(ISERROR(((VLOOKUP(AD72,'X5'!$B:$AZ,14,FALSE))))=TRUE," ",(((VLOOKUP(AD72,'X5'!$B:$AZ,14,FALSE)))))</f>
        <v xml:space="preserve"> </v>
      </c>
      <c r="BJ72" s="128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28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28" t="str">
        <f ca="1">IF(ISERROR(((VLOOKUP(AD72,'X6'!$B:$AZ,42,FALSE))))=TRUE," ",(((VLOOKUP(AD72,'X6'!$B:$AZ,42,FALSE)))))</f>
        <v xml:space="preserve"> </v>
      </c>
      <c r="BM72" s="128" t="str">
        <f ca="1">IF(ISERROR(((VLOOKUP(AD72,'X6'!$B:$AZ,43,FALSE))))=TRUE," ",(((VLOOKUP(AD72,'X6'!$B:$AZ,43,FALSE)))))</f>
        <v xml:space="preserve"> </v>
      </c>
      <c r="BN72" s="128" t="str">
        <f ca="1">IF(ISERROR(((VLOOKUP(AD72,'X6'!$B:$AZ,15,FALSE))))=TRUE," ",(((VLOOKUP(AD72,'X6'!$B:$AZ,15,FALSE)))))</f>
        <v xml:space="preserve"> </v>
      </c>
      <c r="BO72" s="128" t="str">
        <f ca="1">IF(ISERROR(((VLOOKUP(AD72,'X6'!$B:$AZ,14,FALSE))))=TRUE," ",(((VLOOKUP(AD72,'X6'!$B:$AZ,14,FALSE)))))</f>
        <v xml:space="preserve"> </v>
      </c>
    </row>
    <row r="73" spans="1:67" ht="14.1" customHeight="1" x14ac:dyDescent="0.2">
      <c r="A73" s="180">
        <f t="shared" si="18"/>
        <v>26</v>
      </c>
      <c r="B73" s="137" t="str">
        <f>IF($U$16=1,(VLOOKUP(A73,$AC$44:$AH$80,2,FALSE)),IF((IF($X$1=1,'X1'!B32,(IF($X$1=2,'X2'!B32,(IF($X$1=3,'X3'!B32,(IF($X$1=4,'X4'!B32,(IF($X$1=5,'X5'!B32,'X6'!B32))))))))))="","",(IF($X$1=1,'X1'!B32,(IF($X$1=2,'X2'!B32,(IF($X$1=3,'X3'!B32,(IF($X$1=4,'X4'!B32,(IF($X$1=5,'X5'!B32,'X6'!B32))))))))))))</f>
        <v/>
      </c>
      <c r="C73" s="137" t="str">
        <f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 xml:space="preserve"> </v>
      </c>
      <c r="D73" s="137" t="str">
        <f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 xml:space="preserve"> </v>
      </c>
      <c r="E73" s="138" t="str">
        <f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 xml:space="preserve"> </v>
      </c>
      <c r="F73" s="138" t="str">
        <f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 xml:space="preserve"> </v>
      </c>
      <c r="G73" s="138" t="str">
        <f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 xml:space="preserve"> </v>
      </c>
      <c r="H73" s="138" t="str">
        <f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 xml:space="preserve"> </v>
      </c>
      <c r="I73" s="139" t="str">
        <f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 xml:space="preserve"> </v>
      </c>
      <c r="J73" s="139" t="str">
        <f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 xml:space="preserve"> </v>
      </c>
      <c r="K73" s="139" t="str">
        <f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 xml:space="preserve"> </v>
      </c>
      <c r="L73" s="140" t="str">
        <f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 xml:space="preserve"> </v>
      </c>
      <c r="M73" s="140" t="str">
        <f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 xml:space="preserve"> </v>
      </c>
      <c r="N73" s="141" t="str">
        <f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 xml:space="preserve"> </v>
      </c>
      <c r="O73" s="140" t="str">
        <f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 xml:space="preserve"> </v>
      </c>
      <c r="P73" s="140" t="str">
        <f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 xml:space="preserve"> </v>
      </c>
      <c r="Q73" s="141" t="str">
        <f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 xml:space="preserve"> </v>
      </c>
      <c r="R73" s="141" t="str">
        <f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 xml:space="preserve"> </v>
      </c>
      <c r="S73" s="141" t="str">
        <f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 xml:space="preserve"> </v>
      </c>
      <c r="V73" s="46"/>
      <c r="W73" s="46">
        <f t="shared" si="15"/>
        <v>30</v>
      </c>
      <c r="X73" s="46"/>
      <c r="Y73" s="149">
        <f t="shared" si="19"/>
        <v>7.6928882664176808</v>
      </c>
      <c r="Z73" s="111" t="s">
        <v>162</v>
      </c>
      <c r="AB73" s="42">
        <f t="shared" si="13"/>
        <v>2</v>
      </c>
      <c r="AC73" s="42">
        <f t="shared" si="17"/>
        <v>29</v>
      </c>
      <c r="AD73" s="126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27" t="str">
        <f t="shared" si="14"/>
        <v xml:space="preserve"> </v>
      </c>
      <c r="AF73" s="128" t="str">
        <f>IF(ISERROR(((VLOOKUP(AD73,'X1'!$B:$AO,6,FALSE))/(VLOOKUP(AD73,'X1'!$B:$AO,7,FALSE))-1))=TRUE," ",(((VLOOKUP(AD73,'X1'!$B:$AO,6,FALSE))/(VLOOKUP(AD73,'X1'!$B:$AO,7,FALSE))-1)))</f>
        <v xml:space="preserve"> </v>
      </c>
      <c r="AG73" s="128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28" t="str">
        <f>IF(ISERROR(((VLOOKUP(AD73,'X1'!$B:$AZ,42,FALSE))))=TRUE," ",(((VLOOKUP(AD73,'X1'!$B:$AZ,42,FALSE)))))</f>
        <v xml:space="preserve"> </v>
      </c>
      <c r="AI73" s="128" t="str">
        <f>IF(ISERROR(((VLOOKUP(AD73,'X1'!$B:$AZ,43,FALSE))))=TRUE," ",(((VLOOKUP(AD73,'X1'!$B:$AZ,43,FALSE)))))</f>
        <v xml:space="preserve"> </v>
      </c>
      <c r="AJ73" s="128" t="str">
        <f>IF(ISERROR(((VLOOKUP(AD73,'X1'!$B:$AZ,15,FALSE))))=TRUE," ",(((VLOOKUP(AD73,'X1'!$B:$AZ,15,FALSE)))))</f>
        <v xml:space="preserve"> </v>
      </c>
      <c r="AK73" s="128" t="str">
        <f>IF(ISERROR(((VLOOKUP(AD73,'X1'!$B:$AZ,14,FALSE))))=TRUE," ",(((VLOOKUP(AD73,'X1'!$B:$AZ,14,FALSE)))))</f>
        <v xml:space="preserve"> </v>
      </c>
      <c r="AL73" s="128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28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28" t="str">
        <f ca="1">IF(ISERROR(((VLOOKUP(AD73,'X2'!$B:$AZ,42,FALSE))))=TRUE," ",(((VLOOKUP(AD73,'X2'!$B:$AZ,42,FALSE)))))</f>
        <v xml:space="preserve"> </v>
      </c>
      <c r="AO73" s="128" t="str">
        <f ca="1">IF(ISERROR(((VLOOKUP(AD73,'X2'!$B:$AZ,43,FALSE))))=TRUE," ",(((VLOOKUP(AD73,'X2'!$B:$AZ,43,FALSE)))))</f>
        <v xml:space="preserve"> </v>
      </c>
      <c r="AP73" s="128" t="str">
        <f ca="1">IF(ISERROR(((VLOOKUP(AD73,'X2'!$B:$AZ,15,FALSE))))=TRUE," ",(((VLOOKUP(AD73,'X2'!$B:$AZ,15,FALSE)))))</f>
        <v xml:space="preserve"> </v>
      </c>
      <c r="AQ73" s="128" t="str">
        <f ca="1">IF(ISERROR(((VLOOKUP(AD73,'X2'!$B:$AZ,14,FALSE))))=TRUE," ",(((VLOOKUP(AD73,'X2'!$B:$AZ,14,FALSE)))))</f>
        <v xml:space="preserve"> </v>
      </c>
      <c r="AR73" s="128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28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28" t="str">
        <f ca="1">IF(ISERROR(((VLOOKUP(AD73,'X3'!$B:$AZ,42,FALSE))))=TRUE," ",(((VLOOKUP(AD73,'X3'!$B:$AZ,42,FALSE)))))</f>
        <v xml:space="preserve"> </v>
      </c>
      <c r="AU73" s="128" t="str">
        <f ca="1">IF(ISERROR(((VLOOKUP(AD73,'X3'!$B:$AZ,43,FALSE))))=TRUE," ",(((VLOOKUP(AD73,'X3'!$B:$AZ,43,FALSE)))))</f>
        <v xml:space="preserve"> </v>
      </c>
      <c r="AV73" s="128" t="str">
        <f ca="1">IF(ISERROR(((VLOOKUP(AD73,'X3'!$B:$AZ,15,FALSE))))=TRUE," ",(((VLOOKUP(AD73,'X3'!$B:$AZ,15,FALSE)))))</f>
        <v xml:space="preserve"> </v>
      </c>
      <c r="AW73" s="128" t="str">
        <f ca="1">IF(ISERROR(((VLOOKUP(AD73,'X3'!$B:$AZ,14,FALSE))))=TRUE," ",(((VLOOKUP(AD73,'X3'!$B:$AZ,14,FALSE)))))</f>
        <v xml:space="preserve"> </v>
      </c>
      <c r="AX73" s="128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28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28" t="str">
        <f ca="1">IF(ISERROR(((VLOOKUP(AD73,'X4'!$B:$AZ,42,FALSE))))=TRUE," ",(((VLOOKUP(AD73,'X4'!$B:$AZ,42,FALSE)))))</f>
        <v xml:space="preserve"> </v>
      </c>
      <c r="BA73" s="128" t="str">
        <f ca="1">IF(ISERROR(((VLOOKUP(AD73,'X4'!$B:$AZ,43,FALSE))))=TRUE," ",(((VLOOKUP(AD73,'X4'!$B:$AZ,43,FALSE)))))</f>
        <v xml:space="preserve"> </v>
      </c>
      <c r="BB73" s="128" t="str">
        <f ca="1">IF(ISERROR(((VLOOKUP(AD73,'X4'!$B:$AZ,15,FALSE))))=TRUE," ",(((VLOOKUP(AD73,'X4'!$B:$AZ,15,FALSE)))))</f>
        <v xml:space="preserve"> </v>
      </c>
      <c r="BC73" s="128" t="str">
        <f ca="1">IF(ISERROR(((VLOOKUP(AD73,'X4'!$B:$AZ,14,FALSE))))=TRUE," ",(((VLOOKUP(AD73,'X4'!$B:$AZ,14,FALSE)))))</f>
        <v xml:space="preserve"> </v>
      </c>
      <c r="BD73" s="128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28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28" t="str">
        <f ca="1">IF(ISERROR(((VLOOKUP(AD73,'X5'!$B:$AZ,42,FALSE))))=TRUE," ",(((VLOOKUP(AD73,'X5'!$B:$AZ,42,FALSE)))))</f>
        <v xml:space="preserve"> </v>
      </c>
      <c r="BG73" s="128" t="str">
        <f ca="1">IF(ISERROR(((VLOOKUP(AD73,'X5'!$B:$AZ,43,FALSE))))=TRUE," ",(((VLOOKUP(AD73,'X5'!$B:$AZ,43,FALSE)))))</f>
        <v xml:space="preserve"> </v>
      </c>
      <c r="BH73" s="128" t="str">
        <f ca="1">IF(ISERROR(((VLOOKUP(AD73,'X5'!$B:$AZ,15,FALSE))))=TRUE," ",(((VLOOKUP(AD73,'X5'!$B:$AZ,15,FALSE)))))</f>
        <v xml:space="preserve"> </v>
      </c>
      <c r="BI73" s="128" t="str">
        <f ca="1">IF(ISERROR(((VLOOKUP(AD73,'X5'!$B:$AZ,14,FALSE))))=TRUE," ",(((VLOOKUP(AD73,'X5'!$B:$AZ,14,FALSE)))))</f>
        <v xml:space="preserve"> </v>
      </c>
      <c r="BJ73" s="128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28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28" t="str">
        <f ca="1">IF(ISERROR(((VLOOKUP(AD73,'X6'!$B:$AZ,42,FALSE))))=TRUE," ",(((VLOOKUP(AD73,'X6'!$B:$AZ,42,FALSE)))))</f>
        <v xml:space="preserve"> </v>
      </c>
      <c r="BM73" s="128" t="str">
        <f ca="1">IF(ISERROR(((VLOOKUP(AD73,'X6'!$B:$AZ,43,FALSE))))=TRUE," ",(((VLOOKUP(AD73,'X6'!$B:$AZ,43,FALSE)))))</f>
        <v xml:space="preserve"> </v>
      </c>
      <c r="BN73" s="128" t="str">
        <f ca="1">IF(ISERROR(((VLOOKUP(AD73,'X6'!$B:$AZ,15,FALSE))))=TRUE," ",(((VLOOKUP(AD73,'X6'!$B:$AZ,15,FALSE)))))</f>
        <v xml:space="preserve"> </v>
      </c>
      <c r="BO73" s="128" t="str">
        <f ca="1">IF(ISERROR(((VLOOKUP(AD73,'X6'!$B:$AZ,14,FALSE))))=TRUE," ",(((VLOOKUP(AD73,'X6'!$B:$AZ,14,FALSE)))))</f>
        <v xml:space="preserve"> </v>
      </c>
    </row>
    <row r="74" spans="1:67" ht="14.1" customHeight="1" x14ac:dyDescent="0.2">
      <c r="A74" s="180">
        <f t="shared" si="18"/>
        <v>27</v>
      </c>
      <c r="B74" s="137" t="str">
        <f>IF($U$16=1,(VLOOKUP(A74,$AC$44:$AH$80,2,FALSE)),IF((IF($X$1=1,'X1'!B33,(IF($X$1=2,'X2'!B33,(IF($X$1=3,'X3'!B33,(IF($X$1=4,'X4'!B33,(IF($X$1=5,'X5'!B33,'X6'!B33))))))))))="","",(IF($X$1=1,'X1'!B33,(IF($X$1=2,'X2'!B33,(IF($X$1=3,'X3'!B33,(IF($X$1=4,'X4'!B33,(IF($X$1=5,'X5'!B33,'X6'!B33))))))))))))</f>
        <v/>
      </c>
      <c r="C74" s="137" t="str">
        <f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 xml:space="preserve"> </v>
      </c>
      <c r="D74" s="137" t="str">
        <f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 xml:space="preserve"> </v>
      </c>
      <c r="E74" s="138" t="str">
        <f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 xml:space="preserve"> </v>
      </c>
      <c r="F74" s="138" t="str">
        <f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 xml:space="preserve"> </v>
      </c>
      <c r="G74" s="138" t="str">
        <f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 xml:space="preserve"> </v>
      </c>
      <c r="H74" s="138" t="str">
        <f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 xml:space="preserve"> </v>
      </c>
      <c r="I74" s="139" t="str">
        <f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 xml:space="preserve"> </v>
      </c>
      <c r="J74" s="139" t="str">
        <f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 xml:space="preserve"> </v>
      </c>
      <c r="K74" s="139" t="str">
        <f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 xml:space="preserve"> </v>
      </c>
      <c r="L74" s="140" t="str">
        <f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 xml:space="preserve"> </v>
      </c>
      <c r="M74" s="140" t="str">
        <f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 xml:space="preserve"> </v>
      </c>
      <c r="N74" s="141" t="str">
        <f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 xml:space="preserve"> </v>
      </c>
      <c r="O74" s="140" t="str">
        <f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 xml:space="preserve"> </v>
      </c>
      <c r="P74" s="140" t="str">
        <f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 xml:space="preserve"> </v>
      </c>
      <c r="Q74" s="141" t="str">
        <f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 xml:space="preserve"> </v>
      </c>
      <c r="R74" s="141" t="str">
        <f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 xml:space="preserve"> </v>
      </c>
      <c r="S74" s="141" t="str">
        <f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 xml:space="preserve"> </v>
      </c>
      <c r="V74" s="46"/>
      <c r="W74" s="46">
        <f t="shared" si="15"/>
        <v>31</v>
      </c>
      <c r="X74" s="46"/>
      <c r="Y74" s="149">
        <f t="shared" si="19"/>
        <v>8.1612511671335231</v>
      </c>
      <c r="Z74" s="152" t="s">
        <v>162</v>
      </c>
      <c r="AB74" s="42">
        <f t="shared" si="13"/>
        <v>2</v>
      </c>
      <c r="AC74" s="42">
        <f t="shared" si="17"/>
        <v>30</v>
      </c>
      <c r="AD74" s="126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27" t="str">
        <f t="shared" si="14"/>
        <v xml:space="preserve"> </v>
      </c>
      <c r="AF74" s="128" t="str">
        <f>IF(ISERROR(((VLOOKUP(AD74,'X1'!$B:$AO,6,FALSE))/(VLOOKUP(AD74,'X1'!$B:$AO,7,FALSE))-1))=TRUE," ",(((VLOOKUP(AD74,'X1'!$B:$AO,6,FALSE))/(VLOOKUP(AD74,'X1'!$B:$AO,7,FALSE))-1)))</f>
        <v xml:space="preserve"> </v>
      </c>
      <c r="AG74" s="128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28" t="str">
        <f>IF(ISERROR(((VLOOKUP(AD74,'X1'!$B:$AZ,42,FALSE))))=TRUE," ",(((VLOOKUP(AD74,'X1'!$B:$AZ,42,FALSE)))))</f>
        <v xml:space="preserve"> </v>
      </c>
      <c r="AI74" s="128" t="str">
        <f>IF(ISERROR(((VLOOKUP(AD74,'X1'!$B:$AZ,43,FALSE))))=TRUE," ",(((VLOOKUP(AD74,'X1'!$B:$AZ,43,FALSE)))))</f>
        <v xml:space="preserve"> </v>
      </c>
      <c r="AJ74" s="128" t="str">
        <f>IF(ISERROR(((VLOOKUP(AD74,'X1'!$B:$AZ,15,FALSE))))=TRUE," ",(((VLOOKUP(AD74,'X1'!$B:$AZ,15,FALSE)))))</f>
        <v xml:space="preserve"> </v>
      </c>
      <c r="AK74" s="128" t="str">
        <f>IF(ISERROR(((VLOOKUP(AD74,'X1'!$B:$AZ,14,FALSE))))=TRUE," ",(((VLOOKUP(AD74,'X1'!$B:$AZ,14,FALSE)))))</f>
        <v xml:space="preserve"> </v>
      </c>
      <c r="AL74" s="128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28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28" t="str">
        <f ca="1">IF(ISERROR(((VLOOKUP(AD74,'X2'!$B:$AZ,42,FALSE))))=TRUE," ",(((VLOOKUP(AD74,'X2'!$B:$AZ,42,FALSE)))))</f>
        <v xml:space="preserve"> </v>
      </c>
      <c r="AO74" s="128" t="str">
        <f ca="1">IF(ISERROR(((VLOOKUP(AD74,'X2'!$B:$AZ,43,FALSE))))=TRUE," ",(((VLOOKUP(AD74,'X2'!$B:$AZ,43,FALSE)))))</f>
        <v xml:space="preserve"> </v>
      </c>
      <c r="AP74" s="128" t="str">
        <f ca="1">IF(ISERROR(((VLOOKUP(AD74,'X2'!$B:$AZ,15,FALSE))))=TRUE," ",(((VLOOKUP(AD74,'X2'!$B:$AZ,15,FALSE)))))</f>
        <v xml:space="preserve"> </v>
      </c>
      <c r="AQ74" s="128" t="str">
        <f ca="1">IF(ISERROR(((VLOOKUP(AD74,'X2'!$B:$AZ,14,FALSE))))=TRUE," ",(((VLOOKUP(AD74,'X2'!$B:$AZ,14,FALSE)))))</f>
        <v xml:space="preserve"> </v>
      </c>
      <c r="AR74" s="128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28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28" t="str">
        <f ca="1">IF(ISERROR(((VLOOKUP(AD74,'X3'!$B:$AZ,42,FALSE))))=TRUE," ",(((VLOOKUP(AD74,'X3'!$B:$AZ,42,FALSE)))))</f>
        <v xml:space="preserve"> </v>
      </c>
      <c r="AU74" s="128" t="str">
        <f ca="1">IF(ISERROR(((VLOOKUP(AD74,'X3'!$B:$AZ,43,FALSE))))=TRUE," ",(((VLOOKUP(AD74,'X3'!$B:$AZ,43,FALSE)))))</f>
        <v xml:space="preserve"> </v>
      </c>
      <c r="AV74" s="128" t="str">
        <f ca="1">IF(ISERROR(((VLOOKUP(AD74,'X3'!$B:$AZ,15,FALSE))))=TRUE," ",(((VLOOKUP(AD74,'X3'!$B:$AZ,15,FALSE)))))</f>
        <v xml:space="preserve"> </v>
      </c>
      <c r="AW74" s="128" t="str">
        <f ca="1">IF(ISERROR(((VLOOKUP(AD74,'X3'!$B:$AZ,14,FALSE))))=TRUE," ",(((VLOOKUP(AD74,'X3'!$B:$AZ,14,FALSE)))))</f>
        <v xml:space="preserve"> </v>
      </c>
      <c r="AX74" s="128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28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28" t="str">
        <f ca="1">IF(ISERROR(((VLOOKUP(AD74,'X4'!$B:$AZ,42,FALSE))))=TRUE," ",(((VLOOKUP(AD74,'X4'!$B:$AZ,42,FALSE)))))</f>
        <v xml:space="preserve"> </v>
      </c>
      <c r="BA74" s="128" t="str">
        <f ca="1">IF(ISERROR(((VLOOKUP(AD74,'X4'!$B:$AZ,43,FALSE))))=TRUE," ",(((VLOOKUP(AD74,'X4'!$B:$AZ,43,FALSE)))))</f>
        <v xml:space="preserve"> </v>
      </c>
      <c r="BB74" s="128" t="str">
        <f ca="1">IF(ISERROR(((VLOOKUP(AD74,'X4'!$B:$AZ,15,FALSE))))=TRUE," ",(((VLOOKUP(AD74,'X4'!$B:$AZ,15,FALSE)))))</f>
        <v xml:space="preserve"> </v>
      </c>
      <c r="BC74" s="128" t="str">
        <f ca="1">IF(ISERROR(((VLOOKUP(AD74,'X4'!$B:$AZ,14,FALSE))))=TRUE," ",(((VLOOKUP(AD74,'X4'!$B:$AZ,14,FALSE)))))</f>
        <v xml:space="preserve"> </v>
      </c>
      <c r="BD74" s="128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28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28" t="str">
        <f ca="1">IF(ISERROR(((VLOOKUP(AD74,'X5'!$B:$AZ,42,FALSE))))=TRUE," ",(((VLOOKUP(AD74,'X5'!$B:$AZ,42,FALSE)))))</f>
        <v xml:space="preserve"> </v>
      </c>
      <c r="BG74" s="128" t="str">
        <f ca="1">IF(ISERROR(((VLOOKUP(AD74,'X5'!$B:$AZ,43,FALSE))))=TRUE," ",(((VLOOKUP(AD74,'X5'!$B:$AZ,43,FALSE)))))</f>
        <v xml:space="preserve"> </v>
      </c>
      <c r="BH74" s="128" t="str">
        <f ca="1">IF(ISERROR(((VLOOKUP(AD74,'X5'!$B:$AZ,15,FALSE))))=TRUE," ",(((VLOOKUP(AD74,'X5'!$B:$AZ,15,FALSE)))))</f>
        <v xml:space="preserve"> </v>
      </c>
      <c r="BI74" s="128" t="str">
        <f ca="1">IF(ISERROR(((VLOOKUP(AD74,'X5'!$B:$AZ,14,FALSE))))=TRUE," ",(((VLOOKUP(AD74,'X5'!$B:$AZ,14,FALSE)))))</f>
        <v xml:space="preserve"> </v>
      </c>
      <c r="BJ74" s="128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28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28" t="str">
        <f ca="1">IF(ISERROR(((VLOOKUP(AD74,'X6'!$B:$AZ,42,FALSE))))=TRUE," ",(((VLOOKUP(AD74,'X6'!$B:$AZ,42,FALSE)))))</f>
        <v xml:space="preserve"> </v>
      </c>
      <c r="BM74" s="128" t="str">
        <f ca="1">IF(ISERROR(((VLOOKUP(AD74,'X6'!$B:$AZ,43,FALSE))))=TRUE," ",(((VLOOKUP(AD74,'X6'!$B:$AZ,43,FALSE)))))</f>
        <v xml:space="preserve"> </v>
      </c>
      <c r="BN74" s="128" t="str">
        <f ca="1">IF(ISERROR(((VLOOKUP(AD74,'X6'!$B:$AZ,15,FALSE))))=TRUE," ",(((VLOOKUP(AD74,'X6'!$B:$AZ,15,FALSE)))))</f>
        <v xml:space="preserve"> </v>
      </c>
      <c r="BO74" s="128" t="str">
        <f ca="1">IF(ISERROR(((VLOOKUP(AD74,'X6'!$B:$AZ,14,FALSE))))=TRUE," ",(((VLOOKUP(AD74,'X6'!$B:$AZ,14,FALSE)))))</f>
        <v xml:space="preserve"> </v>
      </c>
    </row>
    <row r="75" spans="1:67" ht="14.1" customHeight="1" x14ac:dyDescent="0.2">
      <c r="A75" s="180">
        <f t="shared" si="18"/>
        <v>28</v>
      </c>
      <c r="B75" s="137" t="str">
        <f>IF($U$16=1,(VLOOKUP(A75,$AC$44:$AH$80,2,FALSE)),IF((IF($X$1=1,'X1'!B34,(IF($X$1=2,'X2'!B34,(IF($X$1=3,'X3'!B34,(IF($X$1=4,'X4'!B34,(IF($X$1=5,'X5'!B34,'X6'!B34))))))))))="","",(IF($X$1=1,'X1'!B34,(IF($X$1=2,'X2'!B34,(IF($X$1=3,'X3'!B34,(IF($X$1=4,'X4'!B34,(IF($X$1=5,'X5'!B34,'X6'!B34))))))))))))</f>
        <v/>
      </c>
      <c r="C75" s="137" t="str">
        <f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 xml:space="preserve"> </v>
      </c>
      <c r="D75" s="137" t="str">
        <f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 xml:space="preserve"> </v>
      </c>
      <c r="E75" s="138" t="str">
        <f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 xml:space="preserve"> </v>
      </c>
      <c r="F75" s="138" t="str">
        <f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 xml:space="preserve"> </v>
      </c>
      <c r="G75" s="138" t="str">
        <f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 xml:space="preserve"> </v>
      </c>
      <c r="H75" s="138" t="str">
        <f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 xml:space="preserve"> </v>
      </c>
      <c r="I75" s="139" t="str">
        <f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 xml:space="preserve"> </v>
      </c>
      <c r="J75" s="139" t="str">
        <f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 xml:space="preserve"> </v>
      </c>
      <c r="K75" s="139" t="str">
        <f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 xml:space="preserve"> </v>
      </c>
      <c r="L75" s="140" t="str">
        <f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 xml:space="preserve"> </v>
      </c>
      <c r="M75" s="140" t="str">
        <f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 xml:space="preserve"> </v>
      </c>
      <c r="N75" s="141" t="str">
        <f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 xml:space="preserve"> </v>
      </c>
      <c r="O75" s="140" t="str">
        <f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 xml:space="preserve"> </v>
      </c>
      <c r="P75" s="140" t="str">
        <f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 xml:space="preserve"> </v>
      </c>
      <c r="Q75" s="141" t="str">
        <f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 xml:space="preserve"> </v>
      </c>
      <c r="R75" s="141" t="str">
        <f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 xml:space="preserve"> </v>
      </c>
      <c r="S75" s="141" t="str">
        <f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 xml:space="preserve"> </v>
      </c>
      <c r="V75" s="46"/>
      <c r="W75" s="46">
        <f t="shared" si="15"/>
        <v>32</v>
      </c>
      <c r="X75" s="46"/>
      <c r="Y75" s="149">
        <f t="shared" si="19"/>
        <v>8.6296140678493654</v>
      </c>
      <c r="Z75" s="112" t="s">
        <v>162</v>
      </c>
      <c r="AB75" s="42">
        <f t="shared" si="13"/>
        <v>2</v>
      </c>
      <c r="AC75" s="42">
        <f t="shared" si="17"/>
        <v>31</v>
      </c>
      <c r="AD75" s="126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27" t="str">
        <f t="shared" si="14"/>
        <v xml:space="preserve"> </v>
      </c>
      <c r="AF75" s="128" t="str">
        <f>IF(ISERROR(((VLOOKUP(AD75,'X1'!$B:$AO,6,FALSE))/(VLOOKUP(AD75,'X1'!$B:$AO,7,FALSE))-1))=TRUE," ",(((VLOOKUP(AD75,'X1'!$B:$AO,6,FALSE))/(VLOOKUP(AD75,'X1'!$B:$AO,7,FALSE))-1)))</f>
        <v xml:space="preserve"> </v>
      </c>
      <c r="AG75" s="128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28" t="str">
        <f>IF(ISERROR(((VLOOKUP(AD75,'X1'!$B:$AZ,42,FALSE))))=TRUE," ",(((VLOOKUP(AD75,'X1'!$B:$AZ,42,FALSE)))))</f>
        <v xml:space="preserve"> </v>
      </c>
      <c r="AI75" s="128" t="str">
        <f>IF(ISERROR(((VLOOKUP(AD75,'X1'!$B:$AZ,43,FALSE))))=TRUE," ",(((VLOOKUP(AD75,'X1'!$B:$AZ,43,FALSE)))))</f>
        <v xml:space="preserve"> </v>
      </c>
      <c r="AJ75" s="128" t="str">
        <f>IF(ISERROR(((VLOOKUP(AD75,'X1'!$B:$AZ,15,FALSE))))=TRUE," ",(((VLOOKUP(AD75,'X1'!$B:$AZ,15,FALSE)))))</f>
        <v xml:space="preserve"> </v>
      </c>
      <c r="AK75" s="128" t="str">
        <f>IF(ISERROR(((VLOOKUP(AD75,'X1'!$B:$AZ,14,FALSE))))=TRUE," ",(((VLOOKUP(AD75,'X1'!$B:$AZ,14,FALSE)))))</f>
        <v xml:space="preserve"> </v>
      </c>
      <c r="AL75" s="128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28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28" t="str">
        <f ca="1">IF(ISERROR(((VLOOKUP(AD75,'X2'!$B:$AZ,42,FALSE))))=TRUE," ",(((VLOOKUP(AD75,'X2'!$B:$AZ,42,FALSE)))))</f>
        <v xml:space="preserve"> </v>
      </c>
      <c r="AO75" s="128" t="str">
        <f ca="1">IF(ISERROR(((VLOOKUP(AD75,'X2'!$B:$AZ,43,FALSE))))=TRUE," ",(((VLOOKUP(AD75,'X2'!$B:$AZ,43,FALSE)))))</f>
        <v xml:space="preserve"> </v>
      </c>
      <c r="AP75" s="128" t="str">
        <f ca="1">IF(ISERROR(((VLOOKUP(AD75,'X2'!$B:$AZ,15,FALSE))))=TRUE," ",(((VLOOKUP(AD75,'X2'!$B:$AZ,15,FALSE)))))</f>
        <v xml:space="preserve"> </v>
      </c>
      <c r="AQ75" s="128" t="str">
        <f ca="1">IF(ISERROR(((VLOOKUP(AD75,'X2'!$B:$AZ,14,FALSE))))=TRUE," ",(((VLOOKUP(AD75,'X2'!$B:$AZ,14,FALSE)))))</f>
        <v xml:space="preserve"> </v>
      </c>
      <c r="AR75" s="128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28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28" t="str">
        <f ca="1">IF(ISERROR(((VLOOKUP(AD75,'X3'!$B:$AZ,42,FALSE))))=TRUE," ",(((VLOOKUP(AD75,'X3'!$B:$AZ,42,FALSE)))))</f>
        <v xml:space="preserve"> </v>
      </c>
      <c r="AU75" s="128" t="str">
        <f ca="1">IF(ISERROR(((VLOOKUP(AD75,'X3'!$B:$AZ,43,FALSE))))=TRUE," ",(((VLOOKUP(AD75,'X3'!$B:$AZ,43,FALSE)))))</f>
        <v xml:space="preserve"> </v>
      </c>
      <c r="AV75" s="128" t="str">
        <f ca="1">IF(ISERROR(((VLOOKUP(AD75,'X3'!$B:$AZ,15,FALSE))))=TRUE," ",(((VLOOKUP(AD75,'X3'!$B:$AZ,15,FALSE)))))</f>
        <v xml:space="preserve"> </v>
      </c>
      <c r="AW75" s="128" t="str">
        <f ca="1">IF(ISERROR(((VLOOKUP(AD75,'X3'!$B:$AZ,14,FALSE))))=TRUE," ",(((VLOOKUP(AD75,'X3'!$B:$AZ,14,FALSE)))))</f>
        <v xml:space="preserve"> </v>
      </c>
      <c r="AX75" s="128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28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28" t="str">
        <f ca="1">IF(ISERROR(((VLOOKUP(AD75,'X4'!$B:$AZ,42,FALSE))))=TRUE," ",(((VLOOKUP(AD75,'X4'!$B:$AZ,42,FALSE)))))</f>
        <v xml:space="preserve"> </v>
      </c>
      <c r="BA75" s="128" t="str">
        <f ca="1">IF(ISERROR(((VLOOKUP(AD75,'X4'!$B:$AZ,43,FALSE))))=TRUE," ",(((VLOOKUP(AD75,'X4'!$B:$AZ,43,FALSE)))))</f>
        <v xml:space="preserve"> </v>
      </c>
      <c r="BB75" s="128" t="str">
        <f ca="1">IF(ISERROR(((VLOOKUP(AD75,'X4'!$B:$AZ,15,FALSE))))=TRUE," ",(((VLOOKUP(AD75,'X4'!$B:$AZ,15,FALSE)))))</f>
        <v xml:space="preserve"> </v>
      </c>
      <c r="BC75" s="128" t="str">
        <f ca="1">IF(ISERROR(((VLOOKUP(AD75,'X4'!$B:$AZ,14,FALSE))))=TRUE," ",(((VLOOKUP(AD75,'X4'!$B:$AZ,14,FALSE)))))</f>
        <v xml:space="preserve"> </v>
      </c>
      <c r="BD75" s="128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28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28" t="str">
        <f ca="1">IF(ISERROR(((VLOOKUP(AD75,'X5'!$B:$AZ,42,FALSE))))=TRUE," ",(((VLOOKUP(AD75,'X5'!$B:$AZ,42,FALSE)))))</f>
        <v xml:space="preserve"> </v>
      </c>
      <c r="BG75" s="128" t="str">
        <f ca="1">IF(ISERROR(((VLOOKUP(AD75,'X5'!$B:$AZ,43,FALSE))))=TRUE," ",(((VLOOKUP(AD75,'X5'!$B:$AZ,43,FALSE)))))</f>
        <v xml:space="preserve"> </v>
      </c>
      <c r="BH75" s="128" t="str">
        <f ca="1">IF(ISERROR(((VLOOKUP(AD75,'X5'!$B:$AZ,15,FALSE))))=TRUE," ",(((VLOOKUP(AD75,'X5'!$B:$AZ,15,FALSE)))))</f>
        <v xml:space="preserve"> </v>
      </c>
      <c r="BI75" s="128" t="str">
        <f ca="1">IF(ISERROR(((VLOOKUP(AD75,'X5'!$B:$AZ,14,FALSE))))=TRUE," ",(((VLOOKUP(AD75,'X5'!$B:$AZ,14,FALSE)))))</f>
        <v xml:space="preserve"> </v>
      </c>
      <c r="BJ75" s="128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28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28" t="str">
        <f ca="1">IF(ISERROR(((VLOOKUP(AD75,'X6'!$B:$AZ,42,FALSE))))=TRUE," ",(((VLOOKUP(AD75,'X6'!$B:$AZ,42,FALSE)))))</f>
        <v xml:space="preserve"> </v>
      </c>
      <c r="BM75" s="128" t="str">
        <f ca="1">IF(ISERROR(((VLOOKUP(AD75,'X6'!$B:$AZ,43,FALSE))))=TRUE," ",(((VLOOKUP(AD75,'X6'!$B:$AZ,43,FALSE)))))</f>
        <v xml:space="preserve"> </v>
      </c>
      <c r="BN75" s="128" t="str">
        <f ca="1">IF(ISERROR(((VLOOKUP(AD75,'X6'!$B:$AZ,15,FALSE))))=TRUE," ",(((VLOOKUP(AD75,'X6'!$B:$AZ,15,FALSE)))))</f>
        <v xml:space="preserve"> </v>
      </c>
      <c r="BO75" s="128" t="str">
        <f ca="1">IF(ISERROR(((VLOOKUP(AD75,'X6'!$B:$AZ,14,FALSE))))=TRUE," ",(((VLOOKUP(AD75,'X6'!$B:$AZ,14,FALSE)))))</f>
        <v xml:space="preserve"> </v>
      </c>
    </row>
    <row r="76" spans="1:67" ht="14.1" customHeight="1" x14ac:dyDescent="0.2">
      <c r="A76" s="180">
        <f t="shared" si="18"/>
        <v>29</v>
      </c>
      <c r="B76" s="137" t="str">
        <f>IF($U$16=1,(VLOOKUP(A76,$AC$44:$AH$80,2,FALSE)),IF((IF($X$1=1,'X1'!B35,(IF($X$1=2,'X2'!B35,(IF($X$1=3,'X3'!B35,(IF($X$1=4,'X4'!B35,(IF($X$1=5,'X5'!B35,'X6'!B35))))))))))="","",(IF($X$1=1,'X1'!B35,(IF($X$1=2,'X2'!B35,(IF($X$1=3,'X3'!B35,(IF($X$1=4,'X4'!B35,(IF($X$1=5,'X5'!B35,'X6'!B35))))))))))))</f>
        <v/>
      </c>
      <c r="C76" s="137" t="str">
        <f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 xml:space="preserve"> </v>
      </c>
      <c r="D76" s="137" t="str">
        <f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 xml:space="preserve"> </v>
      </c>
      <c r="E76" s="138" t="str">
        <f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 xml:space="preserve"> </v>
      </c>
      <c r="F76" s="138" t="str">
        <f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 xml:space="preserve"> </v>
      </c>
      <c r="G76" s="138" t="str">
        <f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 xml:space="preserve"> </v>
      </c>
      <c r="H76" s="138" t="str">
        <f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 xml:space="preserve"> </v>
      </c>
      <c r="I76" s="139" t="str">
        <f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 xml:space="preserve"> </v>
      </c>
      <c r="J76" s="139" t="str">
        <f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 xml:space="preserve"> </v>
      </c>
      <c r="K76" s="139" t="str">
        <f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 xml:space="preserve"> </v>
      </c>
      <c r="L76" s="140" t="str">
        <f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 xml:space="preserve"> </v>
      </c>
      <c r="M76" s="140" t="str">
        <f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 xml:space="preserve"> </v>
      </c>
      <c r="N76" s="141" t="str">
        <f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 xml:space="preserve"> </v>
      </c>
      <c r="O76" s="140" t="str">
        <f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 xml:space="preserve"> </v>
      </c>
      <c r="P76" s="140" t="str">
        <f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 xml:space="preserve"> </v>
      </c>
      <c r="Q76" s="141" t="str">
        <f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 xml:space="preserve"> </v>
      </c>
      <c r="R76" s="141" t="str">
        <f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 xml:space="preserve"> </v>
      </c>
      <c r="S76" s="141" t="str">
        <f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 xml:space="preserve"> </v>
      </c>
      <c r="V76" s="46"/>
      <c r="W76" s="46">
        <f t="shared" si="15"/>
        <v>33</v>
      </c>
      <c r="X76" s="46"/>
      <c r="Y76" s="149">
        <f t="shared" si="19"/>
        <v>9.0979769685652077</v>
      </c>
      <c r="Z76" s="153" t="s">
        <v>162</v>
      </c>
      <c r="AB76" s="42">
        <f t="shared" si="13"/>
        <v>2</v>
      </c>
      <c r="AC76" s="42">
        <f t="shared" si="17"/>
        <v>32</v>
      </c>
      <c r="AD76" s="126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27" t="str">
        <f t="shared" si="14"/>
        <v xml:space="preserve"> </v>
      </c>
      <c r="AF76" s="128" t="str">
        <f>IF(ISERROR(((VLOOKUP(AD76,'X1'!$B:$AO,6,FALSE))/(VLOOKUP(AD76,'X1'!$B:$AO,7,FALSE))-1))=TRUE," ",(((VLOOKUP(AD76,'X1'!$B:$AO,6,FALSE))/(VLOOKUP(AD76,'X1'!$B:$AO,7,FALSE))-1)))</f>
        <v xml:space="preserve"> </v>
      </c>
      <c r="AG76" s="128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28" t="str">
        <f>IF(ISERROR(((VLOOKUP(AD76,'X1'!$B:$AZ,42,FALSE))))=TRUE," ",(((VLOOKUP(AD76,'X1'!$B:$AZ,42,FALSE)))))</f>
        <v xml:space="preserve"> </v>
      </c>
      <c r="AI76" s="128" t="str">
        <f>IF(ISERROR(((VLOOKUP(AD76,'X1'!$B:$AZ,43,FALSE))))=TRUE," ",(((VLOOKUP(AD76,'X1'!$B:$AZ,43,FALSE)))))</f>
        <v xml:space="preserve"> </v>
      </c>
      <c r="AJ76" s="128" t="str">
        <f>IF(ISERROR(((VLOOKUP(AD76,'X1'!$B:$AZ,15,FALSE))))=TRUE," ",(((VLOOKUP(AD76,'X1'!$B:$AZ,15,FALSE)))))</f>
        <v xml:space="preserve"> </v>
      </c>
      <c r="AK76" s="128" t="str">
        <f>IF(ISERROR(((VLOOKUP(AD76,'X1'!$B:$AZ,14,FALSE))))=TRUE," ",(((VLOOKUP(AD76,'X1'!$B:$AZ,14,FALSE)))))</f>
        <v xml:space="preserve"> </v>
      </c>
      <c r="AL76" s="128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28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28" t="str">
        <f ca="1">IF(ISERROR(((VLOOKUP(AD76,'X2'!$B:$AZ,42,FALSE))))=TRUE," ",(((VLOOKUP(AD76,'X2'!$B:$AZ,42,FALSE)))))</f>
        <v xml:space="preserve"> </v>
      </c>
      <c r="AO76" s="128" t="str">
        <f ca="1">IF(ISERROR(((VLOOKUP(AD76,'X2'!$B:$AZ,43,FALSE))))=TRUE," ",(((VLOOKUP(AD76,'X2'!$B:$AZ,43,FALSE)))))</f>
        <v xml:space="preserve"> </v>
      </c>
      <c r="AP76" s="128" t="str">
        <f ca="1">IF(ISERROR(((VLOOKUP(AD76,'X2'!$B:$AZ,15,FALSE))))=TRUE," ",(((VLOOKUP(AD76,'X2'!$B:$AZ,15,FALSE)))))</f>
        <v xml:space="preserve"> </v>
      </c>
      <c r="AQ76" s="128" t="str">
        <f ca="1">IF(ISERROR(((VLOOKUP(AD76,'X2'!$B:$AZ,14,FALSE))))=TRUE," ",(((VLOOKUP(AD76,'X2'!$B:$AZ,14,FALSE)))))</f>
        <v xml:space="preserve"> </v>
      </c>
      <c r="AR76" s="128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28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28" t="str">
        <f ca="1">IF(ISERROR(((VLOOKUP(AD76,'X3'!$B:$AZ,42,FALSE))))=TRUE," ",(((VLOOKUP(AD76,'X3'!$B:$AZ,42,FALSE)))))</f>
        <v xml:space="preserve"> </v>
      </c>
      <c r="AU76" s="128" t="str">
        <f ca="1">IF(ISERROR(((VLOOKUP(AD76,'X3'!$B:$AZ,43,FALSE))))=TRUE," ",(((VLOOKUP(AD76,'X3'!$B:$AZ,43,FALSE)))))</f>
        <v xml:space="preserve"> </v>
      </c>
      <c r="AV76" s="128" t="str">
        <f ca="1">IF(ISERROR(((VLOOKUP(AD76,'X3'!$B:$AZ,15,FALSE))))=TRUE," ",(((VLOOKUP(AD76,'X3'!$B:$AZ,15,FALSE)))))</f>
        <v xml:space="preserve"> </v>
      </c>
      <c r="AW76" s="128" t="str">
        <f ca="1">IF(ISERROR(((VLOOKUP(AD76,'X3'!$B:$AZ,14,FALSE))))=TRUE," ",(((VLOOKUP(AD76,'X3'!$B:$AZ,14,FALSE)))))</f>
        <v xml:space="preserve"> </v>
      </c>
      <c r="AX76" s="128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28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28" t="str">
        <f ca="1">IF(ISERROR(((VLOOKUP(AD76,'X4'!$B:$AZ,42,FALSE))))=TRUE," ",(((VLOOKUP(AD76,'X4'!$B:$AZ,42,FALSE)))))</f>
        <v xml:space="preserve"> </v>
      </c>
      <c r="BA76" s="128" t="str">
        <f ca="1">IF(ISERROR(((VLOOKUP(AD76,'X4'!$B:$AZ,43,FALSE))))=TRUE," ",(((VLOOKUP(AD76,'X4'!$B:$AZ,43,FALSE)))))</f>
        <v xml:space="preserve"> </v>
      </c>
      <c r="BB76" s="128" t="str">
        <f ca="1">IF(ISERROR(((VLOOKUP(AD76,'X4'!$B:$AZ,15,FALSE))))=TRUE," ",(((VLOOKUP(AD76,'X4'!$B:$AZ,15,FALSE)))))</f>
        <v xml:space="preserve"> </v>
      </c>
      <c r="BC76" s="128" t="str">
        <f ca="1">IF(ISERROR(((VLOOKUP(AD76,'X4'!$B:$AZ,14,FALSE))))=TRUE," ",(((VLOOKUP(AD76,'X4'!$B:$AZ,14,FALSE)))))</f>
        <v xml:space="preserve"> </v>
      </c>
      <c r="BD76" s="128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28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28" t="str">
        <f ca="1">IF(ISERROR(((VLOOKUP(AD76,'X5'!$B:$AZ,42,FALSE))))=TRUE," ",(((VLOOKUP(AD76,'X5'!$B:$AZ,42,FALSE)))))</f>
        <v xml:space="preserve"> </v>
      </c>
      <c r="BG76" s="128" t="str">
        <f ca="1">IF(ISERROR(((VLOOKUP(AD76,'X5'!$B:$AZ,43,FALSE))))=TRUE," ",(((VLOOKUP(AD76,'X5'!$B:$AZ,43,FALSE)))))</f>
        <v xml:space="preserve"> </v>
      </c>
      <c r="BH76" s="128" t="str">
        <f ca="1">IF(ISERROR(((VLOOKUP(AD76,'X5'!$B:$AZ,15,FALSE))))=TRUE," ",(((VLOOKUP(AD76,'X5'!$B:$AZ,15,FALSE)))))</f>
        <v xml:space="preserve"> </v>
      </c>
      <c r="BI76" s="128" t="str">
        <f ca="1">IF(ISERROR(((VLOOKUP(AD76,'X5'!$B:$AZ,14,FALSE))))=TRUE," ",(((VLOOKUP(AD76,'X5'!$B:$AZ,14,FALSE)))))</f>
        <v xml:space="preserve"> </v>
      </c>
      <c r="BJ76" s="128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28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28" t="str">
        <f ca="1">IF(ISERROR(((VLOOKUP(AD76,'X6'!$B:$AZ,42,FALSE))))=TRUE," ",(((VLOOKUP(AD76,'X6'!$B:$AZ,42,FALSE)))))</f>
        <v xml:space="preserve"> </v>
      </c>
      <c r="BM76" s="128" t="str">
        <f ca="1">IF(ISERROR(((VLOOKUP(AD76,'X6'!$B:$AZ,43,FALSE))))=TRUE," ",(((VLOOKUP(AD76,'X6'!$B:$AZ,43,FALSE)))))</f>
        <v xml:space="preserve"> </v>
      </c>
      <c r="BN76" s="128" t="str">
        <f ca="1">IF(ISERROR(((VLOOKUP(AD76,'X6'!$B:$AZ,15,FALSE))))=TRUE," ",(((VLOOKUP(AD76,'X6'!$B:$AZ,15,FALSE)))))</f>
        <v xml:space="preserve"> </v>
      </c>
      <c r="BO76" s="128" t="str">
        <f ca="1">IF(ISERROR(((VLOOKUP(AD76,'X6'!$B:$AZ,14,FALSE))))=TRUE," ",(((VLOOKUP(AD76,'X6'!$B:$AZ,14,FALSE)))))</f>
        <v xml:space="preserve"> </v>
      </c>
    </row>
    <row r="77" spans="1:67" ht="14.1" customHeight="1" x14ac:dyDescent="0.2">
      <c r="A77" s="180">
        <f t="shared" si="18"/>
        <v>30</v>
      </c>
      <c r="B77" s="137" t="str">
        <f>IF($U$16=1,(VLOOKUP(A77,$AC$44:$AH$80,2,FALSE)),IF((IF($X$1=1,'X1'!B36,(IF($X$1=2,'X2'!B36,(IF($X$1=3,'X3'!B36,(IF($X$1=4,'X4'!B36,(IF($X$1=5,'X5'!B36,'X6'!B36))))))))))="","",(IF($X$1=1,'X1'!B36,(IF($X$1=2,'X2'!B36,(IF($X$1=3,'X3'!B36,(IF($X$1=4,'X4'!B36,(IF($X$1=5,'X5'!B36,'X6'!B36))))))))))))</f>
        <v/>
      </c>
      <c r="C77" s="137" t="str">
        <f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 xml:space="preserve"> </v>
      </c>
      <c r="D77" s="137" t="str">
        <f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 xml:space="preserve"> </v>
      </c>
      <c r="E77" s="138" t="str">
        <f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 xml:space="preserve"> </v>
      </c>
      <c r="F77" s="138" t="str">
        <f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 xml:space="preserve"> </v>
      </c>
      <c r="G77" s="138" t="str">
        <f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 xml:space="preserve"> </v>
      </c>
      <c r="H77" s="138" t="str">
        <f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 xml:space="preserve"> </v>
      </c>
      <c r="I77" s="139" t="str">
        <f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 xml:space="preserve"> </v>
      </c>
      <c r="J77" s="139" t="str">
        <f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 xml:space="preserve"> </v>
      </c>
      <c r="K77" s="139" t="str">
        <f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 xml:space="preserve"> </v>
      </c>
      <c r="L77" s="140" t="str">
        <f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 xml:space="preserve"> </v>
      </c>
      <c r="M77" s="140" t="str">
        <f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 xml:space="preserve"> </v>
      </c>
      <c r="N77" s="141" t="str">
        <f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 xml:space="preserve"> </v>
      </c>
      <c r="O77" s="140" t="str">
        <f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 xml:space="preserve"> </v>
      </c>
      <c r="P77" s="140" t="str">
        <f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 xml:space="preserve"> </v>
      </c>
      <c r="Q77" s="141" t="str">
        <f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 xml:space="preserve"> </v>
      </c>
      <c r="R77" s="141" t="str">
        <f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 xml:space="preserve"> </v>
      </c>
      <c r="S77" s="141" t="str">
        <f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 xml:space="preserve"> </v>
      </c>
      <c r="V77" s="46"/>
      <c r="W77" s="46">
        <f t="shared" si="15"/>
        <v>34</v>
      </c>
      <c r="X77" s="46"/>
      <c r="Y77" s="149">
        <f t="shared" si="19"/>
        <v>9.56633986928105</v>
      </c>
      <c r="Z77" s="113" t="s">
        <v>162</v>
      </c>
      <c r="AB77" s="42">
        <f t="shared" si="13"/>
        <v>2</v>
      </c>
      <c r="AC77" s="42">
        <f t="shared" si="17"/>
        <v>33</v>
      </c>
      <c r="AD77" s="126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27" t="str">
        <f t="shared" si="14"/>
        <v xml:space="preserve"> </v>
      </c>
      <c r="AF77" s="128" t="str">
        <f>IF(ISERROR(((VLOOKUP(AD77,'X1'!$B:$AO,6,FALSE))/(VLOOKUP(AD77,'X1'!$B:$AO,7,FALSE))-1))=TRUE," ",(((VLOOKUP(AD77,'X1'!$B:$AO,6,FALSE))/(VLOOKUP(AD77,'X1'!$B:$AO,7,FALSE))-1)))</f>
        <v xml:space="preserve"> </v>
      </c>
      <c r="AG77" s="128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28" t="str">
        <f>IF(ISERROR(((VLOOKUP(AD77,'X1'!$B:$AZ,42,FALSE))))=TRUE," ",(((VLOOKUP(AD77,'X1'!$B:$AZ,42,FALSE)))))</f>
        <v xml:space="preserve"> </v>
      </c>
      <c r="AI77" s="128" t="str">
        <f>IF(ISERROR(((VLOOKUP(AD77,'X1'!$B:$AZ,43,FALSE))))=TRUE," ",(((VLOOKUP(AD77,'X1'!$B:$AZ,43,FALSE)))))</f>
        <v xml:space="preserve"> </v>
      </c>
      <c r="AJ77" s="128" t="str">
        <f>IF(ISERROR(((VLOOKUP(AD77,'X1'!$B:$AZ,15,FALSE))))=TRUE," ",(((VLOOKUP(AD77,'X1'!$B:$AZ,15,FALSE)))))</f>
        <v xml:space="preserve"> </v>
      </c>
      <c r="AK77" s="128" t="str">
        <f>IF(ISERROR(((VLOOKUP(AD77,'X1'!$B:$AZ,14,FALSE))))=TRUE," ",(((VLOOKUP(AD77,'X1'!$B:$AZ,14,FALSE)))))</f>
        <v xml:space="preserve"> </v>
      </c>
      <c r="AL77" s="128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28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28" t="str">
        <f ca="1">IF(ISERROR(((VLOOKUP(AD77,'X2'!$B:$AZ,42,FALSE))))=TRUE," ",(((VLOOKUP(AD77,'X2'!$B:$AZ,42,FALSE)))))</f>
        <v xml:space="preserve"> </v>
      </c>
      <c r="AO77" s="128" t="str">
        <f ca="1">IF(ISERROR(((VLOOKUP(AD77,'X2'!$B:$AZ,43,FALSE))))=TRUE," ",(((VLOOKUP(AD77,'X2'!$B:$AZ,43,FALSE)))))</f>
        <v xml:space="preserve"> </v>
      </c>
      <c r="AP77" s="128" t="str">
        <f ca="1">IF(ISERROR(((VLOOKUP(AD77,'X2'!$B:$AZ,15,FALSE))))=TRUE," ",(((VLOOKUP(AD77,'X2'!$B:$AZ,15,FALSE)))))</f>
        <v xml:space="preserve"> </v>
      </c>
      <c r="AQ77" s="128" t="str">
        <f ca="1">IF(ISERROR(((VLOOKUP(AD77,'X2'!$B:$AZ,14,FALSE))))=TRUE," ",(((VLOOKUP(AD77,'X2'!$B:$AZ,14,FALSE)))))</f>
        <v xml:space="preserve"> </v>
      </c>
      <c r="AR77" s="128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28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28" t="str">
        <f ca="1">IF(ISERROR(((VLOOKUP(AD77,'X3'!$B:$AZ,42,FALSE))))=TRUE," ",(((VLOOKUP(AD77,'X3'!$B:$AZ,42,FALSE)))))</f>
        <v xml:space="preserve"> </v>
      </c>
      <c r="AU77" s="128" t="str">
        <f ca="1">IF(ISERROR(((VLOOKUP(AD77,'X3'!$B:$AZ,43,FALSE))))=TRUE," ",(((VLOOKUP(AD77,'X3'!$B:$AZ,43,FALSE)))))</f>
        <v xml:space="preserve"> </v>
      </c>
      <c r="AV77" s="128" t="str">
        <f ca="1">IF(ISERROR(((VLOOKUP(AD77,'X3'!$B:$AZ,15,FALSE))))=TRUE," ",(((VLOOKUP(AD77,'X3'!$B:$AZ,15,FALSE)))))</f>
        <v xml:space="preserve"> </v>
      </c>
      <c r="AW77" s="128" t="str">
        <f ca="1">IF(ISERROR(((VLOOKUP(AD77,'X3'!$B:$AZ,14,FALSE))))=TRUE," ",(((VLOOKUP(AD77,'X3'!$B:$AZ,14,FALSE)))))</f>
        <v xml:space="preserve"> </v>
      </c>
      <c r="AX77" s="128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28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28" t="str">
        <f ca="1">IF(ISERROR(((VLOOKUP(AD77,'X4'!$B:$AZ,42,FALSE))))=TRUE," ",(((VLOOKUP(AD77,'X4'!$B:$AZ,42,FALSE)))))</f>
        <v xml:space="preserve"> </v>
      </c>
      <c r="BA77" s="128" t="str">
        <f ca="1">IF(ISERROR(((VLOOKUP(AD77,'X4'!$B:$AZ,43,FALSE))))=TRUE," ",(((VLOOKUP(AD77,'X4'!$B:$AZ,43,FALSE)))))</f>
        <v xml:space="preserve"> </v>
      </c>
      <c r="BB77" s="128" t="str">
        <f ca="1">IF(ISERROR(((VLOOKUP(AD77,'X4'!$B:$AZ,15,FALSE))))=TRUE," ",(((VLOOKUP(AD77,'X4'!$B:$AZ,15,FALSE)))))</f>
        <v xml:space="preserve"> </v>
      </c>
      <c r="BC77" s="128" t="str">
        <f ca="1">IF(ISERROR(((VLOOKUP(AD77,'X4'!$B:$AZ,14,FALSE))))=TRUE," ",(((VLOOKUP(AD77,'X4'!$B:$AZ,14,FALSE)))))</f>
        <v xml:space="preserve"> </v>
      </c>
      <c r="BD77" s="128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28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28" t="str">
        <f ca="1">IF(ISERROR(((VLOOKUP(AD77,'X5'!$B:$AZ,42,FALSE))))=TRUE," ",(((VLOOKUP(AD77,'X5'!$B:$AZ,42,FALSE)))))</f>
        <v xml:space="preserve"> </v>
      </c>
      <c r="BG77" s="128" t="str">
        <f ca="1">IF(ISERROR(((VLOOKUP(AD77,'X5'!$B:$AZ,43,FALSE))))=TRUE," ",(((VLOOKUP(AD77,'X5'!$B:$AZ,43,FALSE)))))</f>
        <v xml:space="preserve"> </v>
      </c>
      <c r="BH77" s="128" t="str">
        <f ca="1">IF(ISERROR(((VLOOKUP(AD77,'X5'!$B:$AZ,15,FALSE))))=TRUE," ",(((VLOOKUP(AD77,'X5'!$B:$AZ,15,FALSE)))))</f>
        <v xml:space="preserve"> </v>
      </c>
      <c r="BI77" s="128" t="str">
        <f ca="1">IF(ISERROR(((VLOOKUP(AD77,'X5'!$B:$AZ,14,FALSE))))=TRUE," ",(((VLOOKUP(AD77,'X5'!$B:$AZ,14,FALSE)))))</f>
        <v xml:space="preserve"> </v>
      </c>
      <c r="BJ77" s="128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28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28" t="str">
        <f ca="1">IF(ISERROR(((VLOOKUP(AD77,'X6'!$B:$AZ,42,FALSE))))=TRUE," ",(((VLOOKUP(AD77,'X6'!$B:$AZ,42,FALSE)))))</f>
        <v xml:space="preserve"> </v>
      </c>
      <c r="BM77" s="128" t="str">
        <f ca="1">IF(ISERROR(((VLOOKUP(AD77,'X6'!$B:$AZ,43,FALSE))))=TRUE," ",(((VLOOKUP(AD77,'X6'!$B:$AZ,43,FALSE)))))</f>
        <v xml:space="preserve"> </v>
      </c>
      <c r="BN77" s="128" t="str">
        <f ca="1">IF(ISERROR(((VLOOKUP(AD77,'X6'!$B:$AZ,15,FALSE))))=TRUE," ",(((VLOOKUP(AD77,'X6'!$B:$AZ,15,FALSE)))))</f>
        <v xml:space="preserve"> </v>
      </c>
      <c r="BO77" s="128" t="str">
        <f ca="1">IF(ISERROR(((VLOOKUP(AD77,'X6'!$B:$AZ,14,FALSE))))=TRUE," ",(((VLOOKUP(AD77,'X6'!$B:$AZ,14,FALSE)))))</f>
        <v xml:space="preserve"> </v>
      </c>
    </row>
    <row r="78" spans="1:67" ht="14.1" customHeight="1" x14ac:dyDescent="0.2">
      <c r="A78" s="180">
        <f t="shared" si="18"/>
        <v>31</v>
      </c>
      <c r="B78" s="137" t="str">
        <f>IF($U$16=1,(VLOOKUP(A78,$AC$44:$AH$80,2,FALSE)),IF((IF($X$1=1,'X1'!B37,(IF($X$1=2,'X2'!B37,(IF($X$1=3,'X3'!B37,(IF($X$1=4,'X4'!B37,(IF($X$1=5,'X5'!B37,'X6'!B37))))))))))="","",(IF($X$1=1,'X1'!B37,(IF($X$1=2,'X2'!B37,(IF($X$1=3,'X3'!B37,(IF($X$1=4,'X4'!B37,(IF($X$1=5,'X5'!B37,'X6'!B37))))))))))))</f>
        <v/>
      </c>
      <c r="C78" s="137" t="str">
        <f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 xml:space="preserve"> </v>
      </c>
      <c r="D78" s="137" t="str">
        <f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 xml:space="preserve"> </v>
      </c>
      <c r="E78" s="138" t="str">
        <f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 xml:space="preserve"> </v>
      </c>
      <c r="F78" s="138" t="str">
        <f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 xml:space="preserve"> </v>
      </c>
      <c r="G78" s="138" t="str">
        <f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 xml:space="preserve"> </v>
      </c>
      <c r="H78" s="138" t="str">
        <f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 xml:space="preserve"> </v>
      </c>
      <c r="I78" s="139" t="str">
        <f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 xml:space="preserve"> </v>
      </c>
      <c r="J78" s="139" t="str">
        <f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 xml:space="preserve"> </v>
      </c>
      <c r="K78" s="139" t="str">
        <f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 xml:space="preserve"> </v>
      </c>
      <c r="L78" s="140" t="str">
        <f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 xml:space="preserve"> </v>
      </c>
      <c r="M78" s="140" t="str">
        <f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 xml:space="preserve"> </v>
      </c>
      <c r="N78" s="141" t="str">
        <f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 xml:space="preserve"> </v>
      </c>
      <c r="O78" s="140" t="str">
        <f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 xml:space="preserve"> </v>
      </c>
      <c r="P78" s="140" t="str">
        <f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 xml:space="preserve"> </v>
      </c>
      <c r="Q78" s="141" t="str">
        <f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 xml:space="preserve"> </v>
      </c>
      <c r="R78" s="141" t="str">
        <f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 xml:space="preserve"> </v>
      </c>
      <c r="S78" s="141" t="str">
        <f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 xml:space="preserve"> </v>
      </c>
      <c r="V78" s="46"/>
      <c r="W78" s="46">
        <f t="shared" si="15"/>
        <v>35</v>
      </c>
      <c r="X78" s="46"/>
      <c r="Y78" s="149">
        <f t="shared" si="19"/>
        <v>10.034702769996892</v>
      </c>
      <c r="Z78" s="114" t="s">
        <v>162</v>
      </c>
      <c r="AB78" s="42">
        <f t="shared" si="13"/>
        <v>2</v>
      </c>
      <c r="AC78" s="42">
        <f t="shared" si="17"/>
        <v>34</v>
      </c>
      <c r="AD78" s="126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27" t="str">
        <f t="shared" si="14"/>
        <v xml:space="preserve"> </v>
      </c>
      <c r="AF78" s="128" t="str">
        <f>IF(ISERROR(((VLOOKUP(AD78,'X1'!$B:$AO,6,FALSE))/(VLOOKUP(AD78,'X1'!$B:$AO,7,FALSE))-1))=TRUE," ",(((VLOOKUP(AD78,'X1'!$B:$AO,6,FALSE))/(VLOOKUP(AD78,'X1'!$B:$AO,7,FALSE))-1)))</f>
        <v xml:space="preserve"> </v>
      </c>
      <c r="AG78" s="128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28" t="str">
        <f>IF(ISERROR(((VLOOKUP(AD78,'X1'!$B:$AZ,42,FALSE))))=TRUE," ",(((VLOOKUP(AD78,'X1'!$B:$AZ,42,FALSE)))))</f>
        <v xml:space="preserve"> </v>
      </c>
      <c r="AI78" s="128" t="str">
        <f>IF(ISERROR(((VLOOKUP(AD78,'X1'!$B:$AZ,43,FALSE))))=TRUE," ",(((VLOOKUP(AD78,'X1'!$B:$AZ,43,FALSE)))))</f>
        <v xml:space="preserve"> </v>
      </c>
      <c r="AJ78" s="128" t="str">
        <f>IF(ISERROR(((VLOOKUP(AD78,'X1'!$B:$AZ,15,FALSE))))=TRUE," ",(((VLOOKUP(AD78,'X1'!$B:$AZ,15,FALSE)))))</f>
        <v xml:space="preserve"> </v>
      </c>
      <c r="AK78" s="128" t="str">
        <f>IF(ISERROR(((VLOOKUP(AD78,'X1'!$B:$AZ,14,FALSE))))=TRUE," ",(((VLOOKUP(AD78,'X1'!$B:$AZ,14,FALSE)))))</f>
        <v xml:space="preserve"> </v>
      </c>
      <c r="AL78" s="128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28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28" t="str">
        <f ca="1">IF(ISERROR(((VLOOKUP(AD78,'X2'!$B:$AZ,42,FALSE))))=TRUE," ",(((VLOOKUP(AD78,'X2'!$B:$AZ,42,FALSE)))))</f>
        <v xml:space="preserve"> </v>
      </c>
      <c r="AO78" s="128" t="str">
        <f ca="1">IF(ISERROR(((VLOOKUP(AD78,'X2'!$B:$AZ,43,FALSE))))=TRUE," ",(((VLOOKUP(AD78,'X2'!$B:$AZ,43,FALSE)))))</f>
        <v xml:space="preserve"> </v>
      </c>
      <c r="AP78" s="128" t="str">
        <f ca="1">IF(ISERROR(((VLOOKUP(AD78,'X2'!$B:$AZ,15,FALSE))))=TRUE," ",(((VLOOKUP(AD78,'X2'!$B:$AZ,15,FALSE)))))</f>
        <v xml:space="preserve"> </v>
      </c>
      <c r="AQ78" s="128" t="str">
        <f ca="1">IF(ISERROR(((VLOOKUP(AD78,'X2'!$B:$AZ,14,FALSE))))=TRUE," ",(((VLOOKUP(AD78,'X2'!$B:$AZ,14,FALSE)))))</f>
        <v xml:space="preserve"> </v>
      </c>
      <c r="AR78" s="128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28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28" t="str">
        <f ca="1">IF(ISERROR(((VLOOKUP(AD78,'X3'!$B:$AZ,42,FALSE))))=TRUE," ",(((VLOOKUP(AD78,'X3'!$B:$AZ,42,FALSE)))))</f>
        <v xml:space="preserve"> </v>
      </c>
      <c r="AU78" s="128" t="str">
        <f ca="1">IF(ISERROR(((VLOOKUP(AD78,'X3'!$B:$AZ,43,FALSE))))=TRUE," ",(((VLOOKUP(AD78,'X3'!$B:$AZ,43,FALSE)))))</f>
        <v xml:space="preserve"> </v>
      </c>
      <c r="AV78" s="128" t="str">
        <f ca="1">IF(ISERROR(((VLOOKUP(AD78,'X3'!$B:$AZ,15,FALSE))))=TRUE," ",(((VLOOKUP(AD78,'X3'!$B:$AZ,15,FALSE)))))</f>
        <v xml:space="preserve"> </v>
      </c>
      <c r="AW78" s="128" t="str">
        <f ca="1">IF(ISERROR(((VLOOKUP(AD78,'X3'!$B:$AZ,14,FALSE))))=TRUE," ",(((VLOOKUP(AD78,'X3'!$B:$AZ,14,FALSE)))))</f>
        <v xml:space="preserve"> </v>
      </c>
      <c r="AX78" s="128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28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28" t="str">
        <f ca="1">IF(ISERROR(((VLOOKUP(AD78,'X4'!$B:$AZ,42,FALSE))))=TRUE," ",(((VLOOKUP(AD78,'X4'!$B:$AZ,42,FALSE)))))</f>
        <v xml:space="preserve"> </v>
      </c>
      <c r="BA78" s="128" t="str">
        <f ca="1">IF(ISERROR(((VLOOKUP(AD78,'X4'!$B:$AZ,43,FALSE))))=TRUE," ",(((VLOOKUP(AD78,'X4'!$B:$AZ,43,FALSE)))))</f>
        <v xml:space="preserve"> </v>
      </c>
      <c r="BB78" s="128" t="str">
        <f ca="1">IF(ISERROR(((VLOOKUP(AD78,'X4'!$B:$AZ,15,FALSE))))=TRUE," ",(((VLOOKUP(AD78,'X4'!$B:$AZ,15,FALSE)))))</f>
        <v xml:space="preserve"> </v>
      </c>
      <c r="BC78" s="128" t="str">
        <f ca="1">IF(ISERROR(((VLOOKUP(AD78,'X4'!$B:$AZ,14,FALSE))))=TRUE," ",(((VLOOKUP(AD78,'X4'!$B:$AZ,14,FALSE)))))</f>
        <v xml:space="preserve"> </v>
      </c>
      <c r="BD78" s="128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28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28" t="str">
        <f ca="1">IF(ISERROR(((VLOOKUP(AD78,'X5'!$B:$AZ,42,FALSE))))=TRUE," ",(((VLOOKUP(AD78,'X5'!$B:$AZ,42,FALSE)))))</f>
        <v xml:space="preserve"> </v>
      </c>
      <c r="BG78" s="128" t="str">
        <f ca="1">IF(ISERROR(((VLOOKUP(AD78,'X5'!$B:$AZ,43,FALSE))))=TRUE," ",(((VLOOKUP(AD78,'X5'!$B:$AZ,43,FALSE)))))</f>
        <v xml:space="preserve"> </v>
      </c>
      <c r="BH78" s="128" t="str">
        <f ca="1">IF(ISERROR(((VLOOKUP(AD78,'X5'!$B:$AZ,15,FALSE))))=TRUE," ",(((VLOOKUP(AD78,'X5'!$B:$AZ,15,FALSE)))))</f>
        <v xml:space="preserve"> </v>
      </c>
      <c r="BI78" s="128" t="str">
        <f ca="1">IF(ISERROR(((VLOOKUP(AD78,'X5'!$B:$AZ,14,FALSE))))=TRUE," ",(((VLOOKUP(AD78,'X5'!$B:$AZ,14,FALSE)))))</f>
        <v xml:space="preserve"> </v>
      </c>
      <c r="BJ78" s="128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28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28" t="str">
        <f ca="1">IF(ISERROR(((VLOOKUP(AD78,'X6'!$B:$AZ,42,FALSE))))=TRUE," ",(((VLOOKUP(AD78,'X6'!$B:$AZ,42,FALSE)))))</f>
        <v xml:space="preserve"> </v>
      </c>
      <c r="BM78" s="128" t="str">
        <f ca="1">IF(ISERROR(((VLOOKUP(AD78,'X6'!$B:$AZ,43,FALSE))))=TRUE," ",(((VLOOKUP(AD78,'X6'!$B:$AZ,43,FALSE)))))</f>
        <v xml:space="preserve"> </v>
      </c>
      <c r="BN78" s="128" t="str">
        <f ca="1">IF(ISERROR(((VLOOKUP(AD78,'X6'!$B:$AZ,15,FALSE))))=TRUE," ",(((VLOOKUP(AD78,'X6'!$B:$AZ,15,FALSE)))))</f>
        <v xml:space="preserve"> </v>
      </c>
      <c r="BO78" s="128" t="str">
        <f ca="1">IF(ISERROR(((VLOOKUP(AD78,'X6'!$B:$AZ,14,FALSE))))=TRUE," ",(((VLOOKUP(AD78,'X6'!$B:$AZ,14,FALSE)))))</f>
        <v xml:space="preserve"> </v>
      </c>
    </row>
    <row r="79" spans="1:67" ht="14.1" customHeight="1" x14ac:dyDescent="0.2">
      <c r="A79" s="180">
        <f t="shared" si="18"/>
        <v>32</v>
      </c>
      <c r="B79" s="137" t="str">
        <f>IF($U$16=1,(VLOOKUP(A79,$AC$44:$AH$80,2,FALSE)),IF((IF($X$1=1,'X1'!B38,(IF($X$1=2,'X2'!B38,(IF($X$1=3,'X3'!B38,(IF($X$1=4,'X4'!B38,(IF($X$1=5,'X5'!B38,'X6'!B38))))))))))="","",(IF($X$1=1,'X1'!B38,(IF($X$1=2,'X2'!B38,(IF($X$1=3,'X3'!B38,(IF($X$1=4,'X4'!B38,(IF($X$1=5,'X5'!B38,'X6'!B38))))))))))))</f>
        <v/>
      </c>
      <c r="C79" s="137" t="str">
        <f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 xml:space="preserve"> </v>
      </c>
      <c r="D79" s="137" t="str">
        <f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 xml:space="preserve"> </v>
      </c>
      <c r="E79" s="138" t="str">
        <f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 xml:space="preserve"> </v>
      </c>
      <c r="F79" s="138" t="str">
        <f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 xml:space="preserve"> </v>
      </c>
      <c r="G79" s="138" t="str">
        <f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 xml:space="preserve"> </v>
      </c>
      <c r="H79" s="138" t="str">
        <f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 xml:space="preserve"> </v>
      </c>
      <c r="I79" s="139" t="str">
        <f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 xml:space="preserve"> </v>
      </c>
      <c r="J79" s="139" t="str">
        <f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 xml:space="preserve"> </v>
      </c>
      <c r="K79" s="139" t="str">
        <f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 xml:space="preserve"> </v>
      </c>
      <c r="L79" s="140" t="str">
        <f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 xml:space="preserve"> </v>
      </c>
      <c r="M79" s="140" t="str">
        <f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 xml:space="preserve"> </v>
      </c>
      <c r="N79" s="141" t="str">
        <f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 xml:space="preserve"> </v>
      </c>
      <c r="O79" s="140" t="str">
        <f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 xml:space="preserve"> </v>
      </c>
      <c r="P79" s="140" t="str">
        <f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 xml:space="preserve"> </v>
      </c>
      <c r="Q79" s="141" t="str">
        <f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 xml:space="preserve"> </v>
      </c>
      <c r="R79" s="141" t="str">
        <f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 xml:space="preserve"> </v>
      </c>
      <c r="S79" s="141" t="str">
        <f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 xml:space="preserve"> </v>
      </c>
      <c r="V79" s="46"/>
      <c r="W79" s="46">
        <f t="shared" si="15"/>
        <v>36</v>
      </c>
      <c r="X79" s="46"/>
      <c r="Y79" s="149">
        <f t="shared" si="19"/>
        <v>10.503065670712735</v>
      </c>
      <c r="Z79" s="115" t="s">
        <v>162</v>
      </c>
      <c r="AB79" s="42">
        <f t="shared" si="13"/>
        <v>2</v>
      </c>
      <c r="AC79" s="42">
        <f t="shared" si="17"/>
        <v>35</v>
      </c>
      <c r="AD79" s="126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27" t="str">
        <f t="shared" si="14"/>
        <v xml:space="preserve"> </v>
      </c>
      <c r="AF79" s="128" t="str">
        <f>IF(ISERROR(((VLOOKUP(AD79,'X1'!$B:$AO,6,FALSE))/(VLOOKUP(AD79,'X1'!$B:$AO,7,FALSE))-1))=TRUE," ",(((VLOOKUP(AD79,'X1'!$B:$AO,6,FALSE))/(VLOOKUP(AD79,'X1'!$B:$AO,7,FALSE))-1)))</f>
        <v xml:space="preserve"> </v>
      </c>
      <c r="AG79" s="128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28" t="str">
        <f>IF(ISERROR(((VLOOKUP(AD79,'X1'!$B:$AZ,42,FALSE))))=TRUE," ",(((VLOOKUP(AD79,'X1'!$B:$AZ,42,FALSE)))))</f>
        <v xml:space="preserve"> </v>
      </c>
      <c r="AI79" s="128" t="str">
        <f>IF(ISERROR(((VLOOKUP(AD79,'X1'!$B:$AZ,43,FALSE))))=TRUE," ",(((VLOOKUP(AD79,'X1'!$B:$AZ,43,FALSE)))))</f>
        <v xml:space="preserve"> </v>
      </c>
      <c r="AJ79" s="128" t="str">
        <f>IF(ISERROR(((VLOOKUP(AD79,'X1'!$B:$AZ,15,FALSE))))=TRUE," ",(((VLOOKUP(AD79,'X1'!$B:$AZ,15,FALSE)))))</f>
        <v xml:space="preserve"> </v>
      </c>
      <c r="AK79" s="128" t="str">
        <f>IF(ISERROR(((VLOOKUP(AD79,'X1'!$B:$AZ,14,FALSE))))=TRUE," ",(((VLOOKUP(AD79,'X1'!$B:$AZ,14,FALSE)))))</f>
        <v xml:space="preserve"> </v>
      </c>
      <c r="AL79" s="128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28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28" t="str">
        <f ca="1">IF(ISERROR(((VLOOKUP(AD79,'X2'!$B:$AZ,42,FALSE))))=TRUE," ",(((VLOOKUP(AD79,'X2'!$B:$AZ,42,FALSE)))))</f>
        <v xml:space="preserve"> </v>
      </c>
      <c r="AO79" s="128" t="str">
        <f ca="1">IF(ISERROR(((VLOOKUP(AD79,'X2'!$B:$AZ,43,FALSE))))=TRUE," ",(((VLOOKUP(AD79,'X2'!$B:$AZ,43,FALSE)))))</f>
        <v xml:space="preserve"> </v>
      </c>
      <c r="AP79" s="128" t="str">
        <f ca="1">IF(ISERROR(((VLOOKUP(AD79,'X2'!$B:$AZ,15,FALSE))))=TRUE," ",(((VLOOKUP(AD79,'X2'!$B:$AZ,15,FALSE)))))</f>
        <v xml:space="preserve"> </v>
      </c>
      <c r="AQ79" s="128" t="str">
        <f ca="1">IF(ISERROR(((VLOOKUP(AD79,'X2'!$B:$AZ,14,FALSE))))=TRUE," ",(((VLOOKUP(AD79,'X2'!$B:$AZ,14,FALSE)))))</f>
        <v xml:space="preserve"> </v>
      </c>
      <c r="AR79" s="128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28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28" t="str">
        <f ca="1">IF(ISERROR(((VLOOKUP(AD79,'X3'!$B:$AZ,42,FALSE))))=TRUE," ",(((VLOOKUP(AD79,'X3'!$B:$AZ,42,FALSE)))))</f>
        <v xml:space="preserve"> </v>
      </c>
      <c r="AU79" s="128" t="str">
        <f ca="1">IF(ISERROR(((VLOOKUP(AD79,'X3'!$B:$AZ,43,FALSE))))=TRUE," ",(((VLOOKUP(AD79,'X3'!$B:$AZ,43,FALSE)))))</f>
        <v xml:space="preserve"> </v>
      </c>
      <c r="AV79" s="128" t="str">
        <f ca="1">IF(ISERROR(((VLOOKUP(AD79,'X3'!$B:$AZ,15,FALSE))))=TRUE," ",(((VLOOKUP(AD79,'X3'!$B:$AZ,15,FALSE)))))</f>
        <v xml:space="preserve"> </v>
      </c>
      <c r="AW79" s="128" t="str">
        <f ca="1">IF(ISERROR(((VLOOKUP(AD79,'X3'!$B:$AZ,14,FALSE))))=TRUE," ",(((VLOOKUP(AD79,'X3'!$B:$AZ,14,FALSE)))))</f>
        <v xml:space="preserve"> </v>
      </c>
      <c r="AX79" s="128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28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28" t="str">
        <f ca="1">IF(ISERROR(((VLOOKUP(AD79,'X4'!$B:$AZ,42,FALSE))))=TRUE," ",(((VLOOKUP(AD79,'X4'!$B:$AZ,42,FALSE)))))</f>
        <v xml:space="preserve"> </v>
      </c>
      <c r="BA79" s="128" t="str">
        <f ca="1">IF(ISERROR(((VLOOKUP(AD79,'X4'!$B:$AZ,43,FALSE))))=TRUE," ",(((VLOOKUP(AD79,'X4'!$B:$AZ,43,FALSE)))))</f>
        <v xml:space="preserve"> </v>
      </c>
      <c r="BB79" s="128" t="str">
        <f ca="1">IF(ISERROR(((VLOOKUP(AD79,'X4'!$B:$AZ,15,FALSE))))=TRUE," ",(((VLOOKUP(AD79,'X4'!$B:$AZ,15,FALSE)))))</f>
        <v xml:space="preserve"> </v>
      </c>
      <c r="BC79" s="128" t="str">
        <f ca="1">IF(ISERROR(((VLOOKUP(AD79,'X4'!$B:$AZ,14,FALSE))))=TRUE," ",(((VLOOKUP(AD79,'X4'!$B:$AZ,14,FALSE)))))</f>
        <v xml:space="preserve"> </v>
      </c>
      <c r="BD79" s="128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28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28" t="str">
        <f ca="1">IF(ISERROR(((VLOOKUP(AD79,'X5'!$B:$AZ,42,FALSE))))=TRUE," ",(((VLOOKUP(AD79,'X5'!$B:$AZ,42,FALSE)))))</f>
        <v xml:space="preserve"> </v>
      </c>
      <c r="BG79" s="128" t="str">
        <f ca="1">IF(ISERROR(((VLOOKUP(AD79,'X5'!$B:$AZ,43,FALSE))))=TRUE," ",(((VLOOKUP(AD79,'X5'!$B:$AZ,43,FALSE)))))</f>
        <v xml:space="preserve"> </v>
      </c>
      <c r="BH79" s="128" t="str">
        <f ca="1">IF(ISERROR(((VLOOKUP(AD79,'X5'!$B:$AZ,15,FALSE))))=TRUE," ",(((VLOOKUP(AD79,'X5'!$B:$AZ,15,FALSE)))))</f>
        <v xml:space="preserve"> </v>
      </c>
      <c r="BI79" s="128" t="str">
        <f ca="1">IF(ISERROR(((VLOOKUP(AD79,'X5'!$B:$AZ,14,FALSE))))=TRUE," ",(((VLOOKUP(AD79,'X5'!$B:$AZ,14,FALSE)))))</f>
        <v xml:space="preserve"> </v>
      </c>
      <c r="BJ79" s="128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28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28" t="str">
        <f ca="1">IF(ISERROR(((VLOOKUP(AD79,'X6'!$B:$AZ,42,FALSE))))=TRUE," ",(((VLOOKUP(AD79,'X6'!$B:$AZ,42,FALSE)))))</f>
        <v xml:space="preserve"> </v>
      </c>
      <c r="BM79" s="128" t="str">
        <f ca="1">IF(ISERROR(((VLOOKUP(AD79,'X6'!$B:$AZ,43,FALSE))))=TRUE," ",(((VLOOKUP(AD79,'X6'!$B:$AZ,43,FALSE)))))</f>
        <v xml:space="preserve"> </v>
      </c>
      <c r="BN79" s="128" t="str">
        <f ca="1">IF(ISERROR(((VLOOKUP(AD79,'X6'!$B:$AZ,15,FALSE))))=TRUE," ",(((VLOOKUP(AD79,'X6'!$B:$AZ,15,FALSE)))))</f>
        <v xml:space="preserve"> </v>
      </c>
      <c r="BO79" s="128" t="str">
        <f ca="1">IF(ISERROR(((VLOOKUP(AD79,'X6'!$B:$AZ,14,FALSE))))=TRUE," ",(((VLOOKUP(AD79,'X6'!$B:$AZ,14,FALSE)))))</f>
        <v xml:space="preserve"> </v>
      </c>
    </row>
    <row r="80" spans="1:67" ht="14.1" customHeight="1" x14ac:dyDescent="0.2">
      <c r="A80" s="180">
        <f t="shared" si="18"/>
        <v>33</v>
      </c>
      <c r="B80" s="137" t="str">
        <f>IF($U$16=1,(VLOOKUP(A80,$AC$44:$AH$80,2,FALSE)),IF((IF($X$1=1,'X1'!B39,(IF($X$1=2,'X2'!B39,(IF($X$1=3,'X3'!B39,(IF($X$1=4,'X4'!B39,(IF($X$1=5,'X5'!B39,'X6'!B39))))))))))="","",(IF($X$1=1,'X1'!B39,(IF($X$1=2,'X2'!B39,(IF($X$1=3,'X3'!B39,(IF($X$1=4,'X4'!B39,(IF($X$1=5,'X5'!B39,'X6'!B39))))))))))))</f>
        <v/>
      </c>
      <c r="C80" s="137" t="str">
        <f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 xml:space="preserve"> </v>
      </c>
      <c r="D80" s="137" t="str">
        <f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 xml:space="preserve"> </v>
      </c>
      <c r="E80" s="138" t="str">
        <f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 xml:space="preserve"> </v>
      </c>
      <c r="F80" s="138" t="str">
        <f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 xml:space="preserve"> </v>
      </c>
      <c r="G80" s="138" t="str">
        <f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 xml:space="preserve"> </v>
      </c>
      <c r="H80" s="138" t="str">
        <f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 xml:space="preserve"> </v>
      </c>
      <c r="I80" s="139" t="str">
        <f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 xml:space="preserve"> </v>
      </c>
      <c r="J80" s="139" t="str">
        <f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 xml:space="preserve"> </v>
      </c>
      <c r="K80" s="139" t="str">
        <f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 xml:space="preserve"> </v>
      </c>
      <c r="L80" s="140" t="str">
        <f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 xml:space="preserve"> </v>
      </c>
      <c r="M80" s="140" t="str">
        <f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 xml:space="preserve"> </v>
      </c>
      <c r="N80" s="141" t="str">
        <f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 xml:space="preserve"> </v>
      </c>
      <c r="O80" s="140" t="str">
        <f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 xml:space="preserve"> </v>
      </c>
      <c r="P80" s="140" t="str">
        <f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 xml:space="preserve"> </v>
      </c>
      <c r="Q80" s="141" t="str">
        <f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 xml:space="preserve"> </v>
      </c>
      <c r="R80" s="141" t="str">
        <f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 xml:space="preserve"> </v>
      </c>
      <c r="S80" s="141" t="str">
        <f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 xml:space="preserve"> </v>
      </c>
      <c r="V80" s="46"/>
      <c r="W80" s="46">
        <f t="shared" si="15"/>
        <v>37</v>
      </c>
      <c r="X80" s="46"/>
      <c r="Y80" s="148">
        <f>IF($Z$41="A",0,IF($Z$41="B",((Y79+$Z$42)+0.00001),Y79+$AE$43))</f>
        <v>10.971438571428576</v>
      </c>
      <c r="AB80" s="42">
        <f t="shared" si="13"/>
        <v>2</v>
      </c>
      <c r="AC80" s="42">
        <f t="shared" si="17"/>
        <v>36</v>
      </c>
      <c r="AD80" s="126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27" t="str">
        <f t="shared" si="14"/>
        <v xml:space="preserve"> </v>
      </c>
      <c r="AF80" s="128" t="str">
        <f>IF(ISERROR(((VLOOKUP(AD80,'X1'!$B:$AO,6,FALSE))/(VLOOKUP(AD80,'X1'!$B:$AO,7,FALSE))-1))=TRUE," ",(((VLOOKUP(AD80,'X1'!$B:$AO,6,FALSE))/(VLOOKUP(AD80,'X1'!$B:$AO,7,FALSE))-1)))</f>
        <v xml:space="preserve"> </v>
      </c>
      <c r="AG80" s="128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28" t="str">
        <f>IF(ISERROR(((VLOOKUP(AD80,'X1'!$B:$AZ,42,FALSE))))=TRUE," ",(((VLOOKUP(AD80,'X1'!$B:$AZ,42,FALSE)))))</f>
        <v xml:space="preserve"> </v>
      </c>
      <c r="AI80" s="128" t="str">
        <f>IF(ISERROR(((VLOOKUP(AD80,'X1'!$B:$AZ,43,FALSE))))=TRUE," ",(((VLOOKUP(AD80,'X1'!$B:$AZ,43,FALSE)))))</f>
        <v xml:space="preserve"> </v>
      </c>
      <c r="AJ80" s="128" t="str">
        <f>IF(ISERROR(((VLOOKUP(AD80,'X1'!$B:$AZ,15,FALSE))))=TRUE," ",(((VLOOKUP(AD80,'X1'!$B:$AZ,15,FALSE)))))</f>
        <v xml:space="preserve"> </v>
      </c>
      <c r="AK80" s="128" t="str">
        <f>IF(ISERROR(((VLOOKUP(AD80,'X1'!$B:$AZ,14,FALSE))))=TRUE," ",(((VLOOKUP(AD80,'X1'!$B:$AZ,14,FALSE)))))</f>
        <v xml:space="preserve"> </v>
      </c>
      <c r="AL80" s="128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28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28" t="str">
        <f ca="1">IF(ISERROR(((VLOOKUP(AD80,'X2'!$B:$AZ,42,FALSE))))=TRUE," ",(((VLOOKUP(AD80,'X2'!$B:$AZ,42,FALSE)))))</f>
        <v xml:space="preserve"> </v>
      </c>
      <c r="AO80" s="128" t="str">
        <f ca="1">IF(ISERROR(((VLOOKUP(AD80,'X2'!$B:$AZ,43,FALSE))))=TRUE," ",(((VLOOKUP(AD80,'X2'!$B:$AZ,43,FALSE)))))</f>
        <v xml:space="preserve"> </v>
      </c>
      <c r="AP80" s="128" t="str">
        <f ca="1">IF(ISERROR(((VLOOKUP(AD80,'X2'!$B:$AZ,15,FALSE))))=TRUE," ",(((VLOOKUP(AD80,'X2'!$B:$AZ,15,FALSE)))))</f>
        <v xml:space="preserve"> </v>
      </c>
      <c r="AQ80" s="128" t="str">
        <f ca="1">IF(ISERROR(((VLOOKUP(AD80,'X2'!$B:$AZ,14,FALSE))))=TRUE," ",(((VLOOKUP(AD80,'X2'!$B:$AZ,14,FALSE)))))</f>
        <v xml:space="preserve"> </v>
      </c>
      <c r="AR80" s="128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28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28" t="str">
        <f ca="1">IF(ISERROR(((VLOOKUP(AD80,'X3'!$B:$AZ,42,FALSE))))=TRUE," ",(((VLOOKUP(AD80,'X3'!$B:$AZ,42,FALSE)))))</f>
        <v xml:space="preserve"> </v>
      </c>
      <c r="AU80" s="128" t="str">
        <f ca="1">IF(ISERROR(((VLOOKUP(AD80,'X3'!$B:$AZ,43,FALSE))))=TRUE," ",(((VLOOKUP(AD80,'X3'!$B:$AZ,43,FALSE)))))</f>
        <v xml:space="preserve"> </v>
      </c>
      <c r="AV80" s="128" t="str">
        <f ca="1">IF(ISERROR(((VLOOKUP(AD80,'X3'!$B:$AZ,15,FALSE))))=TRUE," ",(((VLOOKUP(AD80,'X3'!$B:$AZ,15,FALSE)))))</f>
        <v xml:space="preserve"> </v>
      </c>
      <c r="AW80" s="128" t="str">
        <f ca="1">IF(ISERROR(((VLOOKUP(AD80,'X3'!$B:$AZ,14,FALSE))))=TRUE," ",(((VLOOKUP(AD80,'X3'!$B:$AZ,14,FALSE)))))</f>
        <v xml:space="preserve"> </v>
      </c>
      <c r="AX80" s="128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28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28" t="str">
        <f ca="1">IF(ISERROR(((VLOOKUP(AD80,'X4'!$B:$AZ,42,FALSE))))=TRUE," ",(((VLOOKUP(AD80,'X4'!$B:$AZ,42,FALSE)))))</f>
        <v xml:space="preserve"> </v>
      </c>
      <c r="BA80" s="128" t="str">
        <f ca="1">IF(ISERROR(((VLOOKUP(AD80,'X4'!$B:$AZ,43,FALSE))))=TRUE," ",(((VLOOKUP(AD80,'X4'!$B:$AZ,43,FALSE)))))</f>
        <v xml:space="preserve"> </v>
      </c>
      <c r="BB80" s="128" t="str">
        <f ca="1">IF(ISERROR(((VLOOKUP(AD80,'X4'!$B:$AZ,15,FALSE))))=TRUE," ",(((VLOOKUP(AD80,'X4'!$B:$AZ,15,FALSE)))))</f>
        <v xml:space="preserve"> </v>
      </c>
      <c r="BC80" s="128" t="str">
        <f ca="1">IF(ISERROR(((VLOOKUP(AD80,'X4'!$B:$AZ,14,FALSE))))=TRUE," ",(((VLOOKUP(AD80,'X4'!$B:$AZ,14,FALSE)))))</f>
        <v xml:space="preserve"> </v>
      </c>
      <c r="BD80" s="128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28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28" t="str">
        <f ca="1">IF(ISERROR(((VLOOKUP(AD80,'X5'!$B:$AZ,42,FALSE))))=TRUE," ",(((VLOOKUP(AD80,'X5'!$B:$AZ,42,FALSE)))))</f>
        <v xml:space="preserve"> </v>
      </c>
      <c r="BG80" s="128" t="str">
        <f ca="1">IF(ISERROR(((VLOOKUP(AD80,'X5'!$B:$AZ,43,FALSE))))=TRUE," ",(((VLOOKUP(AD80,'X5'!$B:$AZ,43,FALSE)))))</f>
        <v xml:space="preserve"> </v>
      </c>
      <c r="BH80" s="128" t="str">
        <f ca="1">IF(ISERROR(((VLOOKUP(AD80,'X5'!$B:$AZ,15,FALSE))))=TRUE," ",(((VLOOKUP(AD80,'X5'!$B:$AZ,15,FALSE)))))</f>
        <v xml:space="preserve"> </v>
      </c>
      <c r="BI80" s="128" t="str">
        <f ca="1">IF(ISERROR(((VLOOKUP(AD80,'X5'!$B:$AZ,14,FALSE))))=TRUE," ",(((VLOOKUP(AD80,'X5'!$B:$AZ,14,FALSE)))))</f>
        <v xml:space="preserve"> </v>
      </c>
      <c r="BJ80" s="128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28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28" t="str">
        <f ca="1">IF(ISERROR(((VLOOKUP(AD80,'X6'!$B:$AZ,42,FALSE))))=TRUE," ",(((VLOOKUP(AD80,'X6'!$B:$AZ,42,FALSE)))))</f>
        <v xml:space="preserve"> </v>
      </c>
      <c r="BM80" s="128" t="str">
        <f ca="1">IF(ISERROR(((VLOOKUP(AD80,'X6'!$B:$AZ,43,FALSE))))=TRUE," ",(((VLOOKUP(AD80,'X6'!$B:$AZ,43,FALSE)))))</f>
        <v xml:space="preserve"> </v>
      </c>
      <c r="BN80" s="128" t="str">
        <f ca="1">IF(ISERROR(((VLOOKUP(AD80,'X6'!$B:$AZ,15,FALSE))))=TRUE," ",(((VLOOKUP(AD80,'X6'!$B:$AZ,15,FALSE)))))</f>
        <v xml:space="preserve"> </v>
      </c>
      <c r="BO80" s="128" t="str">
        <f ca="1">IF(ISERROR(((VLOOKUP(AD80,'X6'!$B:$AZ,14,FALSE))))=TRUE," ",(((VLOOKUP(AD80,'X6'!$B:$AZ,14,FALSE)))))</f>
        <v xml:space="preserve"> </v>
      </c>
    </row>
    <row r="81" spans="1:67" ht="14.1" customHeight="1" x14ac:dyDescent="0.2">
      <c r="A81" s="180">
        <f t="shared" si="18"/>
        <v>34</v>
      </c>
      <c r="B81" s="137" t="str">
        <f>IF($U$16=1,(VLOOKUP(A81,$AC$44:$AH$80,2,FALSE)),IF((IF($X$1=1,'X1'!B40,(IF($X$1=2,'X2'!B40,(IF($X$1=3,'X3'!B40,(IF($X$1=4,'X4'!B40,(IF($X$1=5,'X5'!B40,'X6'!B40))))))))))="","",(IF($X$1=1,'X1'!B40,(IF($X$1=2,'X2'!B40,(IF($X$1=3,'X3'!B40,(IF($X$1=4,'X4'!B40,(IF($X$1=5,'X5'!B40,'X6'!B40))))))))))))</f>
        <v/>
      </c>
      <c r="C81" s="137" t="str">
        <f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 xml:space="preserve"> </v>
      </c>
      <c r="D81" s="137" t="str">
        <f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 xml:space="preserve"> </v>
      </c>
      <c r="E81" s="138" t="str">
        <f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 xml:space="preserve"> </v>
      </c>
      <c r="F81" s="138" t="str">
        <f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 xml:space="preserve"> </v>
      </c>
      <c r="G81" s="138" t="str">
        <f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 xml:space="preserve"> </v>
      </c>
      <c r="H81" s="138" t="str">
        <f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 xml:space="preserve"> </v>
      </c>
      <c r="I81" s="139" t="str">
        <f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 xml:space="preserve"> </v>
      </c>
      <c r="J81" s="139" t="str">
        <f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 xml:space="preserve"> </v>
      </c>
      <c r="K81" s="139" t="str">
        <f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 xml:space="preserve"> </v>
      </c>
      <c r="L81" s="140" t="str">
        <f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 xml:space="preserve"> </v>
      </c>
      <c r="M81" s="140" t="str">
        <f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 xml:space="preserve"> </v>
      </c>
      <c r="N81" s="141" t="str">
        <f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 xml:space="preserve"> </v>
      </c>
      <c r="O81" s="140" t="str">
        <f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 xml:space="preserve"> </v>
      </c>
      <c r="P81" s="140" t="str">
        <f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 xml:space="preserve"> </v>
      </c>
      <c r="Q81" s="141" t="str">
        <f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 xml:space="preserve"> </v>
      </c>
      <c r="R81" s="141" t="str">
        <f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 xml:space="preserve"> </v>
      </c>
      <c r="S81" s="141" t="str">
        <f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 xml:space="preserve"> </v>
      </c>
      <c r="V81" s="46"/>
      <c r="W81" s="46"/>
      <c r="X81" s="46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</row>
    <row r="82" spans="1:67" ht="14.1" customHeight="1" x14ac:dyDescent="0.2">
      <c r="A82" s="180">
        <f t="shared" si="18"/>
        <v>35</v>
      </c>
      <c r="B82" s="137" t="str">
        <f>IF($U$16=1,(VLOOKUP(A82,$AC$44:$AH$80,2,FALSE)),IF((IF($X$1=1,'X1'!B41,(IF($X$1=2,'X2'!B41,(IF($X$1=3,'X3'!B41,(IF($X$1=4,'X4'!B41,(IF($X$1=5,'X5'!B41,'X6'!B41))))))))))="","",(IF($X$1=1,'X1'!B41,(IF($X$1=2,'X2'!B41,(IF($X$1=3,'X3'!B41,(IF($X$1=4,'X4'!B41,(IF($X$1=5,'X5'!B41,'X6'!B41))))))))))))</f>
        <v/>
      </c>
      <c r="C82" s="137" t="str">
        <f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 xml:space="preserve"> </v>
      </c>
      <c r="D82" s="137" t="str">
        <f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 xml:space="preserve"> </v>
      </c>
      <c r="E82" s="138" t="str">
        <f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 xml:space="preserve"> </v>
      </c>
      <c r="F82" s="138" t="str">
        <f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 xml:space="preserve"> </v>
      </c>
      <c r="G82" s="138" t="str">
        <f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 xml:space="preserve"> </v>
      </c>
      <c r="H82" s="138" t="str">
        <f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 xml:space="preserve"> </v>
      </c>
      <c r="I82" s="139" t="str">
        <f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 xml:space="preserve"> </v>
      </c>
      <c r="J82" s="139" t="str">
        <f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 xml:space="preserve"> </v>
      </c>
      <c r="K82" s="139" t="str">
        <f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 xml:space="preserve"> </v>
      </c>
      <c r="L82" s="140" t="str">
        <f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 xml:space="preserve"> </v>
      </c>
      <c r="M82" s="140" t="str">
        <f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 xml:space="preserve"> </v>
      </c>
      <c r="N82" s="141" t="str">
        <f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 xml:space="preserve"> </v>
      </c>
      <c r="O82" s="140" t="str">
        <f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 xml:space="preserve"> </v>
      </c>
      <c r="P82" s="140" t="str">
        <f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 xml:space="preserve"> </v>
      </c>
      <c r="Q82" s="141" t="str">
        <f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 xml:space="preserve"> </v>
      </c>
      <c r="R82" s="141" t="str">
        <f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 xml:space="preserve"> </v>
      </c>
      <c r="S82" s="141" t="str">
        <f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 xml:space="preserve"> </v>
      </c>
      <c r="V82" s="46"/>
      <c r="W82" s="46"/>
      <c r="X82" s="46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</row>
    <row r="83" spans="1:67" ht="14.1" customHeight="1" x14ac:dyDescent="0.2">
      <c r="A83" s="180">
        <f t="shared" si="18"/>
        <v>36</v>
      </c>
      <c r="B83" s="137" t="str">
        <f>IF($U$16=1,(VLOOKUP(A83,$AC$44:$AH$80,2,FALSE)),IF((IF($X$1=1,'X1'!B42,(IF($X$1=2,'X2'!B42,(IF($X$1=3,'X3'!B42,(IF($X$1=4,'X4'!B42,(IF($X$1=5,'X5'!B42,'X6'!B42))))))))))="","",(IF($X$1=1,'X1'!B42,(IF($X$1=2,'X2'!B42,(IF($X$1=3,'X3'!B42,(IF($X$1=4,'X4'!B42,(IF($X$1=5,'X5'!B42,'X6'!B42))))))))))))</f>
        <v/>
      </c>
      <c r="C83" s="137" t="str">
        <f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 xml:space="preserve"> </v>
      </c>
      <c r="D83" s="137" t="str">
        <f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 xml:space="preserve"> </v>
      </c>
      <c r="E83" s="138" t="str">
        <f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 xml:space="preserve"> </v>
      </c>
      <c r="F83" s="138" t="str">
        <f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 xml:space="preserve"> </v>
      </c>
      <c r="G83" s="138" t="str">
        <f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 xml:space="preserve"> </v>
      </c>
      <c r="H83" s="138" t="str">
        <f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 xml:space="preserve"> </v>
      </c>
      <c r="I83" s="139" t="str">
        <f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 xml:space="preserve"> </v>
      </c>
      <c r="J83" s="139" t="str">
        <f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 xml:space="preserve"> </v>
      </c>
      <c r="K83" s="139" t="str">
        <f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 xml:space="preserve"> </v>
      </c>
      <c r="L83" s="140" t="str">
        <f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 xml:space="preserve"> </v>
      </c>
      <c r="M83" s="140" t="str">
        <f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 xml:space="preserve"> </v>
      </c>
      <c r="N83" s="141" t="str">
        <f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 xml:space="preserve"> </v>
      </c>
      <c r="O83" s="140" t="str">
        <f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 xml:space="preserve"> </v>
      </c>
      <c r="P83" s="140" t="str">
        <f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 xml:space="preserve"> </v>
      </c>
      <c r="Q83" s="141" t="str">
        <f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 xml:space="preserve"> </v>
      </c>
      <c r="R83" s="141" t="str">
        <f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 xml:space="preserve"> </v>
      </c>
      <c r="S83" s="141" t="str">
        <f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 xml:space="preserve"> </v>
      </c>
      <c r="V83" s="46"/>
      <c r="W83" s="46"/>
      <c r="X83" s="46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</row>
    <row r="84" spans="1:67" ht="14.1" customHeight="1" x14ac:dyDescent="0.2">
      <c r="A84" s="180" t="s">
        <v>1191</v>
      </c>
      <c r="B84" s="137" t="e">
        <f>IF($U$16=1,(VLOOKUP(A84,$AC$44:$AH$80,2,FALSE)),IF((IF($X$1=1,'X1'!B43,(IF($X$1=2,'X2'!B43,(IF($X$1=3,'X3'!B43,(IF($X$1=4,'X4'!B43,(IF($X$1=5,'X5'!B43,'X6'!B43))))))))))="","",(IF($X$1=1,'X1'!B43,(IF($X$1=2,'X2'!B43,(IF($X$1=3,'X3'!B43,(IF($X$1=4,'X4'!B43,(IF($X$1=5,'X5'!B43,'X6'!B43))))))))))))</f>
        <v>#N/A</v>
      </c>
      <c r="C84" s="137" t="str">
        <f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 xml:space="preserve"> </v>
      </c>
      <c r="D84" s="137" t="str">
        <f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 xml:space="preserve"> </v>
      </c>
      <c r="E84" s="138" t="str">
        <f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 xml:space="preserve"> </v>
      </c>
      <c r="F84" s="138" t="str">
        <f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 xml:space="preserve"> </v>
      </c>
      <c r="G84" s="138" t="str">
        <f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 xml:space="preserve"> </v>
      </c>
      <c r="H84" s="138" t="str">
        <f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 xml:space="preserve"> </v>
      </c>
      <c r="I84" s="139" t="str">
        <f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 xml:space="preserve"> </v>
      </c>
      <c r="J84" s="139" t="str">
        <f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 xml:space="preserve"> </v>
      </c>
      <c r="K84" s="139" t="str">
        <f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 xml:space="preserve"> </v>
      </c>
      <c r="L84" s="140" t="str">
        <f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 xml:space="preserve"> </v>
      </c>
      <c r="M84" s="140" t="str">
        <f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 xml:space="preserve"> </v>
      </c>
      <c r="N84" s="141" t="str">
        <f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 xml:space="preserve"> </v>
      </c>
      <c r="O84" s="140" t="str">
        <f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 xml:space="preserve"> </v>
      </c>
      <c r="P84" s="140" t="str">
        <f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 xml:space="preserve"> </v>
      </c>
      <c r="Q84" s="141" t="str">
        <f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 xml:space="preserve"> </v>
      </c>
      <c r="R84" s="141" t="str">
        <f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 xml:space="preserve"> </v>
      </c>
      <c r="S84" s="141" t="str">
        <f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 xml:space="preserve"> </v>
      </c>
      <c r="V84" s="46"/>
      <c r="W84" s="46"/>
      <c r="X84" s="4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</row>
    <row r="85" spans="1:67" ht="14.1" customHeight="1" x14ac:dyDescent="0.2">
      <c r="A85" s="180" t="s">
        <v>1191</v>
      </c>
      <c r="B85" s="137" t="e">
        <f>IF($U$16=1,(VLOOKUP(A85,$AC$44:$AH$80,2,FALSE)),IF((IF($X$1=1,'X1'!B44,(IF($X$1=2,'X2'!B44,(IF($X$1=3,'X3'!B44,(IF($X$1=4,'X4'!B44,(IF($X$1=5,'X5'!B44,'X6'!B44))))))))))="","",(IF($X$1=1,'X1'!B44,(IF($X$1=2,'X2'!B44,(IF($X$1=3,'X3'!B44,(IF($X$1=4,'X4'!B44,(IF($X$1=5,'X5'!B44,'X6'!B44))))))))))))</f>
        <v>#N/A</v>
      </c>
      <c r="C85" s="137" t="str">
        <f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 xml:space="preserve"> </v>
      </c>
      <c r="D85" s="137" t="str">
        <f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 xml:space="preserve"> </v>
      </c>
      <c r="E85" s="138" t="str">
        <f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 xml:space="preserve"> </v>
      </c>
      <c r="F85" s="138" t="str">
        <f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 xml:space="preserve"> </v>
      </c>
      <c r="G85" s="138" t="str">
        <f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 xml:space="preserve"> </v>
      </c>
      <c r="H85" s="138" t="str">
        <f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 xml:space="preserve"> </v>
      </c>
      <c r="I85" s="139" t="str">
        <f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 xml:space="preserve"> </v>
      </c>
      <c r="J85" s="139" t="str">
        <f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 xml:space="preserve"> </v>
      </c>
      <c r="K85" s="139" t="str">
        <f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 xml:space="preserve"> </v>
      </c>
      <c r="L85" s="140" t="str">
        <f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 xml:space="preserve"> </v>
      </c>
      <c r="M85" s="140" t="str">
        <f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 xml:space="preserve"> </v>
      </c>
      <c r="N85" s="141" t="str">
        <f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 xml:space="preserve"> </v>
      </c>
      <c r="O85" s="140" t="str">
        <f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 xml:space="preserve"> </v>
      </c>
      <c r="P85" s="140" t="str">
        <f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 xml:space="preserve"> </v>
      </c>
      <c r="Q85" s="141" t="str">
        <f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 xml:space="preserve"> </v>
      </c>
      <c r="R85" s="141" t="str">
        <f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 xml:space="preserve"> </v>
      </c>
      <c r="S85" s="141" t="str">
        <f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 xml:space="preserve"> </v>
      </c>
      <c r="V85" s="46"/>
      <c r="W85" s="46"/>
      <c r="X85" s="46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</row>
    <row r="86" spans="1:67" ht="14.1" customHeight="1" x14ac:dyDescent="0.2">
      <c r="A86" s="180" t="s">
        <v>1191</v>
      </c>
      <c r="B86" s="137" t="e">
        <f>IF($U$16=1,(VLOOKUP(A86,$AC$44:$AH$80,2,FALSE)),IF((IF($X$1=1,'X1'!B45,(IF($X$1=2,'X2'!B45,(IF($X$1=3,'X3'!B45,(IF($X$1=4,'X4'!B45,(IF($X$1=5,'X5'!B45,'X6'!B45))))))))))="","",(IF($X$1=1,'X1'!B45,(IF($X$1=2,'X2'!B45,(IF($X$1=3,'X3'!B45,(IF($X$1=4,'X4'!B45,(IF($X$1=5,'X5'!B45,'X6'!B45))))))))))))</f>
        <v>#N/A</v>
      </c>
      <c r="C86" s="137" t="str">
        <f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 xml:space="preserve"> </v>
      </c>
      <c r="D86" s="137" t="str">
        <f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 xml:space="preserve"> </v>
      </c>
      <c r="E86" s="138" t="str">
        <f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 xml:space="preserve"> </v>
      </c>
      <c r="F86" s="138" t="str">
        <f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 xml:space="preserve"> </v>
      </c>
      <c r="G86" s="138" t="str">
        <f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 xml:space="preserve"> </v>
      </c>
      <c r="H86" s="138" t="str">
        <f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 xml:space="preserve"> </v>
      </c>
      <c r="I86" s="139" t="str">
        <f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 xml:space="preserve"> </v>
      </c>
      <c r="J86" s="139" t="str">
        <f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 xml:space="preserve"> </v>
      </c>
      <c r="K86" s="139" t="str">
        <f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 xml:space="preserve"> </v>
      </c>
      <c r="L86" s="140" t="str">
        <f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 xml:space="preserve"> </v>
      </c>
      <c r="M86" s="140" t="str">
        <f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 xml:space="preserve"> </v>
      </c>
      <c r="N86" s="141" t="str">
        <f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 xml:space="preserve"> </v>
      </c>
      <c r="O86" s="140" t="str">
        <f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 xml:space="preserve"> </v>
      </c>
      <c r="P86" s="140" t="str">
        <f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 xml:space="preserve"> </v>
      </c>
      <c r="Q86" s="141" t="str">
        <f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 xml:space="preserve"> </v>
      </c>
      <c r="R86" s="141" t="str">
        <f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 xml:space="preserve"> </v>
      </c>
      <c r="S86" s="141" t="str">
        <f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 xml:space="preserve"> </v>
      </c>
      <c r="V86" s="46"/>
      <c r="W86" s="46"/>
      <c r="X86" s="46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</row>
    <row r="87" spans="1:67" ht="14.1" customHeight="1" x14ac:dyDescent="0.2">
      <c r="A87" s="180" t="s">
        <v>1191</v>
      </c>
      <c r="B87" s="137" t="e">
        <f>IF($U$16=1,(VLOOKUP(A87,$AC$44:$AH$80,2,FALSE)),IF((IF($X$1=1,'X1'!B46,(IF($X$1=2,'X2'!B46,(IF($X$1=3,'X3'!B46,(IF($X$1=4,'X4'!B46,(IF($X$1=5,'X5'!B46,'X6'!B46))))))))))="","",(IF($X$1=1,'X1'!B46,(IF($X$1=2,'X2'!B46,(IF($X$1=3,'X3'!B46,(IF($X$1=4,'X4'!B46,(IF($X$1=5,'X5'!B46,'X6'!B46))))))))))))</f>
        <v>#N/A</v>
      </c>
      <c r="C87" s="137" t="str">
        <f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 xml:space="preserve"> </v>
      </c>
      <c r="D87" s="137" t="str">
        <f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 xml:space="preserve"> </v>
      </c>
      <c r="E87" s="138" t="str">
        <f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 xml:space="preserve"> </v>
      </c>
      <c r="F87" s="138" t="str">
        <f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 xml:space="preserve"> </v>
      </c>
      <c r="G87" s="138" t="str">
        <f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 xml:space="preserve"> </v>
      </c>
      <c r="H87" s="138" t="str">
        <f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 xml:space="preserve"> </v>
      </c>
      <c r="I87" s="139" t="str">
        <f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 xml:space="preserve"> </v>
      </c>
      <c r="J87" s="139" t="str">
        <f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 xml:space="preserve"> </v>
      </c>
      <c r="K87" s="139" t="str">
        <f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 xml:space="preserve"> </v>
      </c>
      <c r="L87" s="140" t="str">
        <f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 xml:space="preserve"> </v>
      </c>
      <c r="M87" s="140" t="str">
        <f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 xml:space="preserve"> </v>
      </c>
      <c r="N87" s="141" t="str">
        <f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 xml:space="preserve"> </v>
      </c>
      <c r="O87" s="140" t="str">
        <f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 xml:space="preserve"> </v>
      </c>
      <c r="P87" s="140" t="str">
        <f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 xml:space="preserve"> </v>
      </c>
      <c r="Q87" s="141" t="str">
        <f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 xml:space="preserve"> </v>
      </c>
      <c r="R87" s="141" t="str">
        <f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 xml:space="preserve"> </v>
      </c>
      <c r="S87" s="141" t="str">
        <f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 xml:space="preserve"> </v>
      </c>
      <c r="V87" s="46"/>
      <c r="W87" s="46"/>
      <c r="X87" s="46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</row>
    <row r="88" spans="1:67" ht="14.1" customHeight="1" x14ac:dyDescent="0.2">
      <c r="A88" s="180" t="s">
        <v>1191</v>
      </c>
      <c r="B88" s="137" t="e">
        <f>IF($U$16=1,(VLOOKUP(A88,$AC$44:$AH$80,2,FALSE)),IF((IF($X$1=1,'X1'!B47,(IF($X$1=2,'X2'!B47,(IF($X$1=3,'X3'!B47,(IF($X$1=4,'X4'!B47,(IF($X$1=5,'X5'!B47,'X6'!B47))))))))))="","",(IF($X$1=1,'X1'!B47,(IF($X$1=2,'X2'!B47,(IF($X$1=3,'X3'!B47,(IF($X$1=4,'X4'!B47,(IF($X$1=5,'X5'!B47,'X6'!B47))))))))))))</f>
        <v>#N/A</v>
      </c>
      <c r="C88" s="137" t="str">
        <f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 xml:space="preserve"> </v>
      </c>
      <c r="D88" s="137" t="str">
        <f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 xml:space="preserve"> </v>
      </c>
      <c r="E88" s="138" t="str">
        <f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 xml:space="preserve"> </v>
      </c>
      <c r="F88" s="138" t="str">
        <f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 xml:space="preserve"> </v>
      </c>
      <c r="G88" s="138" t="str">
        <f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 xml:space="preserve"> </v>
      </c>
      <c r="H88" s="138" t="str">
        <f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 xml:space="preserve"> </v>
      </c>
      <c r="I88" s="139" t="str">
        <f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 xml:space="preserve"> </v>
      </c>
      <c r="J88" s="139" t="str">
        <f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 xml:space="preserve"> </v>
      </c>
      <c r="K88" s="139" t="str">
        <f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 xml:space="preserve"> </v>
      </c>
      <c r="L88" s="140" t="str">
        <f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 xml:space="preserve"> </v>
      </c>
      <c r="M88" s="140" t="str">
        <f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 xml:space="preserve"> </v>
      </c>
      <c r="N88" s="141" t="str">
        <f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 xml:space="preserve"> </v>
      </c>
      <c r="O88" s="140" t="str">
        <f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 xml:space="preserve"> </v>
      </c>
      <c r="P88" s="140" t="str">
        <f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 xml:space="preserve"> </v>
      </c>
      <c r="Q88" s="141" t="str">
        <f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 xml:space="preserve"> </v>
      </c>
      <c r="R88" s="141" t="str">
        <f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 xml:space="preserve"> </v>
      </c>
      <c r="S88" s="141" t="str">
        <f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 xml:space="preserve"> </v>
      </c>
      <c r="V88" s="46"/>
      <c r="W88" s="46"/>
      <c r="X88" s="4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</row>
    <row r="89" spans="1:67" ht="14.1" customHeight="1" x14ac:dyDescent="0.2">
      <c r="A89" s="180" t="s">
        <v>1191</v>
      </c>
      <c r="B89" s="137" t="e">
        <f>IF($U$16=1,(VLOOKUP(A89,$AC$44:$AH$80,2,FALSE)),IF((IF($X$1=1,'X1'!B48,(IF($X$1=2,'X2'!B48,(IF($X$1=3,'X3'!B48,(IF($X$1=4,'X4'!B48,(IF($X$1=5,'X5'!B48,'X6'!B48))))))))))="","",(IF($X$1=1,'X1'!B48,(IF($X$1=2,'X2'!B48,(IF($X$1=3,'X3'!B48,(IF($X$1=4,'X4'!B48,(IF($X$1=5,'X5'!B48,'X6'!B48))))))))))))</f>
        <v>#N/A</v>
      </c>
      <c r="C89" s="137" t="str">
        <f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 xml:space="preserve"> </v>
      </c>
      <c r="D89" s="137" t="str">
        <f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 xml:space="preserve"> </v>
      </c>
      <c r="E89" s="138" t="str">
        <f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 xml:space="preserve"> </v>
      </c>
      <c r="F89" s="138" t="str">
        <f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 xml:space="preserve"> </v>
      </c>
      <c r="G89" s="138" t="str">
        <f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 xml:space="preserve"> </v>
      </c>
      <c r="H89" s="138" t="str">
        <f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 xml:space="preserve"> </v>
      </c>
      <c r="I89" s="139" t="str">
        <f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 xml:space="preserve"> </v>
      </c>
      <c r="J89" s="139" t="str">
        <f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 xml:space="preserve"> </v>
      </c>
      <c r="K89" s="139" t="str">
        <f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 xml:space="preserve"> </v>
      </c>
      <c r="L89" s="140" t="str">
        <f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 xml:space="preserve"> </v>
      </c>
      <c r="M89" s="140" t="str">
        <f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 xml:space="preserve"> </v>
      </c>
      <c r="N89" s="141" t="str">
        <f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 xml:space="preserve"> </v>
      </c>
      <c r="O89" s="140" t="str">
        <f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 xml:space="preserve"> </v>
      </c>
      <c r="P89" s="140" t="str">
        <f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 xml:space="preserve"> </v>
      </c>
      <c r="Q89" s="141" t="str">
        <f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 xml:space="preserve"> </v>
      </c>
      <c r="R89" s="141" t="str">
        <f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 xml:space="preserve"> </v>
      </c>
      <c r="S89" s="141" t="str">
        <f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 xml:space="preserve"> </v>
      </c>
      <c r="V89" s="46"/>
      <c r="W89" s="46"/>
      <c r="X89" s="46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</row>
    <row r="90" spans="1:67" ht="14.1" customHeight="1" x14ac:dyDescent="0.2">
      <c r="A90" s="180" t="s">
        <v>1191</v>
      </c>
      <c r="B90" s="137" t="e">
        <f>IF($U$16=1,(VLOOKUP(A90,$AC$44:$AH$80,2,FALSE)),IF((IF($X$1=1,'X1'!B49,(IF($X$1=2,'X2'!B49,(IF($X$1=3,'X3'!B49,(IF($X$1=4,'X4'!B49,(IF($X$1=5,'X5'!B49,'X6'!B49))))))))))="","",(IF($X$1=1,'X1'!B49,(IF($X$1=2,'X2'!B49,(IF($X$1=3,'X3'!B49,(IF($X$1=4,'X4'!B49,(IF($X$1=5,'X5'!B49,'X6'!B49))))))))))))</f>
        <v>#N/A</v>
      </c>
      <c r="C90" s="137" t="str">
        <f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 xml:space="preserve"> </v>
      </c>
      <c r="D90" s="137" t="str">
        <f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 xml:space="preserve"> </v>
      </c>
      <c r="E90" s="138" t="str">
        <f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 xml:space="preserve"> </v>
      </c>
      <c r="F90" s="138" t="str">
        <f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 xml:space="preserve"> </v>
      </c>
      <c r="G90" s="138" t="str">
        <f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 xml:space="preserve"> </v>
      </c>
      <c r="H90" s="138" t="str">
        <f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 xml:space="preserve"> </v>
      </c>
      <c r="I90" s="139" t="str">
        <f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 xml:space="preserve"> </v>
      </c>
      <c r="J90" s="139" t="str">
        <f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 xml:space="preserve"> </v>
      </c>
      <c r="K90" s="139" t="str">
        <f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 xml:space="preserve"> </v>
      </c>
      <c r="L90" s="140" t="str">
        <f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 xml:space="preserve"> </v>
      </c>
      <c r="M90" s="140" t="str">
        <f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 xml:space="preserve"> </v>
      </c>
      <c r="N90" s="141" t="str">
        <f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 xml:space="preserve"> </v>
      </c>
      <c r="O90" s="140" t="str">
        <f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 xml:space="preserve"> </v>
      </c>
      <c r="P90" s="140" t="str">
        <f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 xml:space="preserve"> </v>
      </c>
      <c r="Q90" s="141" t="str">
        <f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 xml:space="preserve"> </v>
      </c>
      <c r="R90" s="141" t="str">
        <f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 xml:space="preserve"> </v>
      </c>
      <c r="S90" s="141" t="str">
        <f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 xml:space="preserve"> </v>
      </c>
      <c r="V90" s="46"/>
      <c r="W90" s="46"/>
      <c r="X90" s="46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</row>
    <row r="91" spans="1:67" ht="14.1" customHeight="1" x14ac:dyDescent="0.2">
      <c r="A91" s="180" t="s">
        <v>1191</v>
      </c>
      <c r="B91" s="137" t="e">
        <f>IF($U$16=1,(VLOOKUP(A91,$AC$44:$AH$80,2,FALSE)),IF((IF($X$1=1,'X1'!B50,(IF($X$1=2,'X2'!B50,(IF($X$1=3,'X3'!B50,(IF($X$1=4,'X4'!B50,(IF($X$1=5,'X5'!B50,'X6'!B50))))))))))="","",(IF($X$1=1,'X1'!B50,(IF($X$1=2,'X2'!B50,(IF($X$1=3,'X3'!B50,(IF($X$1=4,'X4'!B50,(IF($X$1=5,'X5'!B50,'X6'!B50))))))))))))</f>
        <v>#N/A</v>
      </c>
      <c r="C91" s="137" t="str">
        <f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 xml:space="preserve"> </v>
      </c>
      <c r="D91" s="137" t="str">
        <f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 xml:space="preserve"> </v>
      </c>
      <c r="E91" s="138" t="str">
        <f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 xml:space="preserve"> </v>
      </c>
      <c r="F91" s="138" t="str">
        <f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 xml:space="preserve"> </v>
      </c>
      <c r="G91" s="138" t="str">
        <f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 xml:space="preserve"> </v>
      </c>
      <c r="H91" s="138" t="str">
        <f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 xml:space="preserve"> </v>
      </c>
      <c r="I91" s="139" t="str">
        <f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 xml:space="preserve"> </v>
      </c>
      <c r="J91" s="139" t="str">
        <f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 xml:space="preserve"> </v>
      </c>
      <c r="K91" s="139" t="str">
        <f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 xml:space="preserve"> </v>
      </c>
      <c r="L91" s="140" t="str">
        <f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 xml:space="preserve"> </v>
      </c>
      <c r="M91" s="140" t="str">
        <f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 xml:space="preserve"> </v>
      </c>
      <c r="N91" s="141" t="str">
        <f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 xml:space="preserve"> </v>
      </c>
      <c r="O91" s="140" t="str">
        <f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 xml:space="preserve"> </v>
      </c>
      <c r="P91" s="140" t="str">
        <f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 xml:space="preserve"> </v>
      </c>
      <c r="Q91" s="141" t="str">
        <f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 xml:space="preserve"> </v>
      </c>
      <c r="R91" s="141" t="str">
        <f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 xml:space="preserve"> </v>
      </c>
      <c r="S91" s="141" t="str">
        <f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 xml:space="preserve"> </v>
      </c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</row>
    <row r="92" spans="1:67" ht="14.1" customHeight="1" x14ac:dyDescent="0.2">
      <c r="A92" s="180" t="s">
        <v>1191</v>
      </c>
      <c r="B92" s="137" t="e">
        <f>IF($U$16=1,(VLOOKUP(A92,$AC$44:$AH$80,2,FALSE)),IF((IF($X$1=1,'X1'!B51,(IF($X$1=2,'X2'!B51,(IF($X$1=3,'X3'!B51,(IF($X$1=4,'X4'!B51,(IF($X$1=5,'X5'!B51,'X6'!B51))))))))))="","",(IF($X$1=1,'X1'!B51,(IF($X$1=2,'X2'!B51,(IF($X$1=3,'X3'!B51,(IF($X$1=4,'X4'!B51,(IF($X$1=5,'X5'!B51,'X6'!B51))))))))))))</f>
        <v>#N/A</v>
      </c>
      <c r="C92" s="137" t="str">
        <f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 xml:space="preserve"> </v>
      </c>
      <c r="D92" s="137" t="str">
        <f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 xml:space="preserve"> </v>
      </c>
      <c r="E92" s="138" t="str">
        <f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 xml:space="preserve"> </v>
      </c>
      <c r="F92" s="138" t="str">
        <f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 xml:space="preserve"> </v>
      </c>
      <c r="G92" s="138" t="str">
        <f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 xml:space="preserve"> </v>
      </c>
      <c r="H92" s="138" t="str">
        <f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 xml:space="preserve"> </v>
      </c>
      <c r="I92" s="139" t="str">
        <f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 xml:space="preserve"> </v>
      </c>
      <c r="J92" s="139" t="str">
        <f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 xml:space="preserve"> </v>
      </c>
      <c r="K92" s="139" t="str">
        <f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 xml:space="preserve"> </v>
      </c>
      <c r="L92" s="140" t="str">
        <f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 xml:space="preserve"> </v>
      </c>
      <c r="M92" s="140" t="str">
        <f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 xml:space="preserve"> </v>
      </c>
      <c r="N92" s="141" t="str">
        <f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 xml:space="preserve"> </v>
      </c>
      <c r="O92" s="140" t="str">
        <f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 xml:space="preserve"> </v>
      </c>
      <c r="P92" s="140" t="str">
        <f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 xml:space="preserve"> </v>
      </c>
      <c r="Q92" s="141" t="str">
        <f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 xml:space="preserve"> </v>
      </c>
      <c r="R92" s="141" t="str">
        <f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 xml:space="preserve"> </v>
      </c>
      <c r="S92" s="141" t="str">
        <f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 xml:space="preserve"> </v>
      </c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</row>
    <row r="93" spans="1:67" ht="14.1" customHeight="1" x14ac:dyDescent="0.2">
      <c r="A93" s="180" t="s">
        <v>1191</v>
      </c>
      <c r="B93" s="137" t="e">
        <f>IF($U$16=1,(VLOOKUP(A93,$AC$44:$AH$80,2,FALSE)),IF((IF($X$1=1,'X1'!B52,(IF($X$1=2,'X2'!B52,(IF($X$1=3,'X3'!B52,(IF($X$1=4,'X4'!B52,(IF($X$1=5,'X5'!B52,'X6'!B52))))))))))="","",(IF($X$1=1,'X1'!B52,(IF($X$1=2,'X2'!B52,(IF($X$1=3,'X3'!B52,(IF($X$1=4,'X4'!B52,(IF($X$1=5,'X5'!B52,'X6'!B52))))))))))))</f>
        <v>#N/A</v>
      </c>
      <c r="C93" s="137" t="str">
        <f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 xml:space="preserve"> </v>
      </c>
      <c r="D93" s="137" t="str">
        <f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 xml:space="preserve"> </v>
      </c>
      <c r="E93" s="138" t="str">
        <f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 xml:space="preserve"> </v>
      </c>
      <c r="F93" s="138" t="str">
        <f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 xml:space="preserve"> </v>
      </c>
      <c r="G93" s="138" t="str">
        <f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 xml:space="preserve"> </v>
      </c>
      <c r="H93" s="138" t="str">
        <f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 xml:space="preserve"> </v>
      </c>
      <c r="I93" s="139" t="str">
        <f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 xml:space="preserve"> </v>
      </c>
      <c r="J93" s="139" t="str">
        <f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 xml:space="preserve"> </v>
      </c>
      <c r="K93" s="139" t="str">
        <f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 xml:space="preserve"> </v>
      </c>
      <c r="L93" s="140" t="str">
        <f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 xml:space="preserve"> </v>
      </c>
      <c r="M93" s="140" t="str">
        <f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 xml:space="preserve"> </v>
      </c>
      <c r="N93" s="141" t="str">
        <f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 xml:space="preserve"> </v>
      </c>
      <c r="O93" s="140" t="str">
        <f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 xml:space="preserve"> </v>
      </c>
      <c r="P93" s="140" t="str">
        <f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 xml:space="preserve"> </v>
      </c>
      <c r="Q93" s="141" t="str">
        <f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 xml:space="preserve"> </v>
      </c>
      <c r="R93" s="141" t="str">
        <f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 xml:space="preserve"> </v>
      </c>
      <c r="S93" s="141" t="str">
        <f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 xml:space="preserve"> </v>
      </c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</row>
    <row r="94" spans="1:67" ht="14.1" customHeight="1" x14ac:dyDescent="0.2">
      <c r="A94" s="180" t="s">
        <v>1191</v>
      </c>
      <c r="B94" s="137" t="e">
        <f>IF($U$16=1,(VLOOKUP(A94,$AC$44:$AH$80,2,FALSE)),IF((IF($X$1=1,'X1'!B53,(IF($X$1=2,'X2'!B53,(IF($X$1=3,'X3'!B53,(IF($X$1=4,'X4'!B53,(IF($X$1=5,'X5'!B53,'X6'!B53))))))))))="","",(IF($X$1=1,'X1'!B53,(IF($X$1=2,'X2'!B53,(IF($X$1=3,'X3'!B53,(IF($X$1=4,'X4'!B53,(IF($X$1=5,'X5'!B53,'X6'!B53))))))))))))</f>
        <v>#N/A</v>
      </c>
      <c r="C94" s="137" t="str">
        <f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 xml:space="preserve"> </v>
      </c>
      <c r="D94" s="137" t="str">
        <f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 xml:space="preserve"> </v>
      </c>
      <c r="E94" s="138" t="str">
        <f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 xml:space="preserve"> </v>
      </c>
      <c r="F94" s="138" t="str">
        <f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 xml:space="preserve"> </v>
      </c>
      <c r="G94" s="138" t="str">
        <f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 xml:space="preserve"> </v>
      </c>
      <c r="H94" s="138" t="str">
        <f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 xml:space="preserve"> </v>
      </c>
      <c r="I94" s="139" t="str">
        <f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 xml:space="preserve"> </v>
      </c>
      <c r="J94" s="139" t="str">
        <f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 xml:space="preserve"> </v>
      </c>
      <c r="K94" s="139" t="str">
        <f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 xml:space="preserve"> </v>
      </c>
      <c r="L94" s="140" t="str">
        <f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 xml:space="preserve"> </v>
      </c>
      <c r="M94" s="140" t="str">
        <f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 xml:space="preserve"> </v>
      </c>
      <c r="N94" s="141" t="str">
        <f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 xml:space="preserve"> </v>
      </c>
      <c r="O94" s="140" t="str">
        <f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 xml:space="preserve"> </v>
      </c>
      <c r="P94" s="140" t="str">
        <f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 xml:space="preserve"> </v>
      </c>
      <c r="Q94" s="141" t="str">
        <f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 xml:space="preserve"> </v>
      </c>
      <c r="R94" s="141" t="str">
        <f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 xml:space="preserve"> </v>
      </c>
      <c r="S94" s="141" t="str">
        <f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 xml:space="preserve"> </v>
      </c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</row>
    <row r="95" spans="1:67" ht="14.1" customHeight="1" x14ac:dyDescent="0.2">
      <c r="A95" s="180" t="s">
        <v>1191</v>
      </c>
      <c r="B95" s="137" t="e">
        <f>IF($U$16=1,(VLOOKUP(A95,$AC$44:$AH$80,2,FALSE)),IF((IF($X$1=1,'X1'!B54,(IF($X$1=2,'X2'!B54,(IF($X$1=3,'X3'!B54,(IF($X$1=4,'X4'!B54,(IF($X$1=5,'X5'!B54,'X6'!B54))))))))))="","",(IF($X$1=1,'X1'!B54,(IF($X$1=2,'X2'!B54,(IF($X$1=3,'X3'!B54,(IF($X$1=4,'X4'!B54,(IF($X$1=5,'X5'!B54,'X6'!B54))))))))))))</f>
        <v>#N/A</v>
      </c>
      <c r="C95" s="137" t="str">
        <f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 xml:space="preserve"> </v>
      </c>
      <c r="D95" s="137" t="str">
        <f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 xml:space="preserve"> </v>
      </c>
      <c r="E95" s="138" t="str">
        <f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 xml:space="preserve"> </v>
      </c>
      <c r="F95" s="138" t="str">
        <f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 xml:space="preserve"> </v>
      </c>
      <c r="G95" s="138" t="str">
        <f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 xml:space="preserve"> </v>
      </c>
      <c r="H95" s="138" t="str">
        <f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 xml:space="preserve"> </v>
      </c>
      <c r="I95" s="139" t="str">
        <f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 xml:space="preserve"> </v>
      </c>
      <c r="J95" s="139" t="str">
        <f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 xml:space="preserve"> </v>
      </c>
      <c r="K95" s="139" t="str">
        <f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 xml:space="preserve"> </v>
      </c>
      <c r="L95" s="140" t="str">
        <f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 xml:space="preserve"> </v>
      </c>
      <c r="M95" s="140" t="str">
        <f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 xml:space="preserve"> </v>
      </c>
      <c r="N95" s="141" t="str">
        <f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 xml:space="preserve"> </v>
      </c>
      <c r="O95" s="140" t="str">
        <f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 xml:space="preserve"> </v>
      </c>
      <c r="P95" s="140" t="str">
        <f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 xml:space="preserve"> </v>
      </c>
      <c r="Q95" s="141" t="str">
        <f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 xml:space="preserve"> </v>
      </c>
      <c r="R95" s="141" t="str">
        <f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 xml:space="preserve"> </v>
      </c>
      <c r="S95" s="141" t="str">
        <f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 xml:space="preserve"> </v>
      </c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</row>
    <row r="96" spans="1:67" ht="14.1" customHeight="1" x14ac:dyDescent="0.2">
      <c r="A96" s="180" t="s">
        <v>1191</v>
      </c>
      <c r="B96" s="137" t="e">
        <f>IF($U$16=1,(VLOOKUP(A96,$AC$44:$AH$80,2,FALSE)),IF((IF($X$1=1,'X1'!B55,(IF($X$1=2,'X2'!B55,(IF($X$1=3,'X3'!B55,(IF($X$1=4,'X4'!B55,(IF($X$1=5,'X5'!B55,'X6'!B55))))))))))="","",(IF($X$1=1,'X1'!B55,(IF($X$1=2,'X2'!B55,(IF($X$1=3,'X3'!B55,(IF($X$1=4,'X4'!B55,(IF($X$1=5,'X5'!B55,'X6'!B55))))))))))))</f>
        <v>#N/A</v>
      </c>
      <c r="C96" s="137" t="str">
        <f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 xml:space="preserve"> </v>
      </c>
      <c r="D96" s="137" t="str">
        <f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 xml:space="preserve"> </v>
      </c>
      <c r="E96" s="138" t="str">
        <f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 xml:space="preserve"> </v>
      </c>
      <c r="F96" s="138" t="str">
        <f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 xml:space="preserve"> </v>
      </c>
      <c r="G96" s="138" t="str">
        <f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 xml:space="preserve"> </v>
      </c>
      <c r="H96" s="138" t="str">
        <f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 xml:space="preserve"> </v>
      </c>
      <c r="I96" s="139" t="str">
        <f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 xml:space="preserve"> </v>
      </c>
      <c r="J96" s="139" t="str">
        <f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 xml:space="preserve"> </v>
      </c>
      <c r="K96" s="139" t="str">
        <f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 xml:space="preserve"> </v>
      </c>
      <c r="L96" s="140" t="str">
        <f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 xml:space="preserve"> </v>
      </c>
      <c r="M96" s="140" t="str">
        <f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 xml:space="preserve"> </v>
      </c>
      <c r="N96" s="141" t="str">
        <f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 xml:space="preserve"> </v>
      </c>
      <c r="O96" s="140" t="str">
        <f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 xml:space="preserve"> </v>
      </c>
      <c r="P96" s="140" t="str">
        <f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 xml:space="preserve"> </v>
      </c>
      <c r="Q96" s="141" t="str">
        <f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 xml:space="preserve"> </v>
      </c>
      <c r="R96" s="141" t="str">
        <f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 xml:space="preserve"> </v>
      </c>
      <c r="S96" s="141" t="str">
        <f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 xml:space="preserve"> </v>
      </c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</row>
    <row r="97" spans="1:67" ht="14.1" customHeight="1" x14ac:dyDescent="0.2">
      <c r="A97" s="180" t="s">
        <v>1191</v>
      </c>
      <c r="B97" s="137" t="e">
        <f>IF($U$16=1,(VLOOKUP(A97,$AC$44:$AH$80,2,FALSE)),IF((IF($X$1=1,'X1'!B56,(IF($X$1=2,'X2'!B56,(IF($X$1=3,'X3'!B56,(IF($X$1=4,'X4'!B56,(IF($X$1=5,'X5'!B56,'X6'!B56))))))))))="","",(IF($X$1=1,'X1'!B56,(IF($X$1=2,'X2'!B56,(IF($X$1=3,'X3'!B56,(IF($X$1=4,'X4'!B56,(IF($X$1=5,'X5'!B56,'X6'!B56))))))))))))</f>
        <v>#N/A</v>
      </c>
      <c r="C97" s="137" t="str">
        <f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 xml:space="preserve"> </v>
      </c>
      <c r="D97" s="137" t="str">
        <f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 xml:space="preserve"> </v>
      </c>
      <c r="E97" s="138" t="str">
        <f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 xml:space="preserve"> </v>
      </c>
      <c r="F97" s="138" t="str">
        <f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 xml:space="preserve"> </v>
      </c>
      <c r="G97" s="138" t="str">
        <f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 xml:space="preserve"> </v>
      </c>
      <c r="H97" s="138" t="str">
        <f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 xml:space="preserve"> </v>
      </c>
      <c r="I97" s="139" t="str">
        <f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 xml:space="preserve"> </v>
      </c>
      <c r="J97" s="139" t="str">
        <f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 xml:space="preserve"> </v>
      </c>
      <c r="K97" s="139" t="str">
        <f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 xml:space="preserve"> </v>
      </c>
      <c r="L97" s="140" t="str">
        <f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 xml:space="preserve"> </v>
      </c>
      <c r="M97" s="140" t="str">
        <f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 xml:space="preserve"> </v>
      </c>
      <c r="N97" s="141" t="str">
        <f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 xml:space="preserve"> </v>
      </c>
      <c r="O97" s="140" t="str">
        <f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 xml:space="preserve"> </v>
      </c>
      <c r="P97" s="140" t="str">
        <f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 xml:space="preserve"> </v>
      </c>
      <c r="Q97" s="141" t="str">
        <f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 xml:space="preserve"> </v>
      </c>
      <c r="R97" s="141" t="str">
        <f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 xml:space="preserve"> </v>
      </c>
      <c r="S97" s="141" t="str">
        <f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 xml:space="preserve"> </v>
      </c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</row>
    <row r="98" spans="1:67" ht="14.1" customHeight="1" x14ac:dyDescent="0.2">
      <c r="A98" s="180" t="s">
        <v>1191</v>
      </c>
      <c r="B98" s="137" t="e">
        <f>IF($U$16=1,(VLOOKUP(A98,$AC$44:$AH$80,2,FALSE)),IF((IF($X$1=1,'X1'!B57,(IF($X$1=2,'X2'!B57,(IF($X$1=3,'X3'!B57,(IF($X$1=4,'X4'!B57,(IF($X$1=5,'X5'!B57,'X6'!B57))))))))))="","",(IF($X$1=1,'X1'!B57,(IF($X$1=2,'X2'!B57,(IF($X$1=3,'X3'!B57,(IF($X$1=4,'X4'!B57,(IF($X$1=5,'X5'!B57,'X6'!B57))))))))))))</f>
        <v>#N/A</v>
      </c>
      <c r="C98" s="137" t="str">
        <f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 xml:space="preserve"> </v>
      </c>
      <c r="D98" s="137" t="str">
        <f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 xml:space="preserve"> </v>
      </c>
      <c r="E98" s="138" t="str">
        <f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 xml:space="preserve"> </v>
      </c>
      <c r="F98" s="138" t="str">
        <f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 xml:space="preserve"> </v>
      </c>
      <c r="G98" s="138" t="str">
        <f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 xml:space="preserve"> </v>
      </c>
      <c r="H98" s="138" t="str">
        <f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 xml:space="preserve"> </v>
      </c>
      <c r="I98" s="139" t="str">
        <f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 xml:space="preserve"> </v>
      </c>
      <c r="J98" s="139" t="str">
        <f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 xml:space="preserve"> </v>
      </c>
      <c r="K98" s="139" t="str">
        <f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 xml:space="preserve"> </v>
      </c>
      <c r="L98" s="140" t="str">
        <f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 xml:space="preserve"> </v>
      </c>
      <c r="M98" s="140" t="str">
        <f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 xml:space="preserve"> </v>
      </c>
      <c r="N98" s="141" t="str">
        <f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 xml:space="preserve"> </v>
      </c>
      <c r="O98" s="140" t="str">
        <f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 xml:space="preserve"> </v>
      </c>
      <c r="P98" s="140" t="str">
        <f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 xml:space="preserve"> </v>
      </c>
      <c r="Q98" s="141" t="str">
        <f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 xml:space="preserve"> </v>
      </c>
      <c r="R98" s="141" t="str">
        <f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 xml:space="preserve"> </v>
      </c>
      <c r="S98" s="141" t="str">
        <f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 xml:space="preserve"> </v>
      </c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</row>
    <row r="99" spans="1:67" ht="14.1" customHeight="1" x14ac:dyDescent="0.2">
      <c r="A99" s="180" t="s">
        <v>1191</v>
      </c>
      <c r="B99" s="137" t="e">
        <f>IF($U$16=1,(VLOOKUP(A99,$AC$44:$AH$80,2,FALSE)),IF((IF($X$1=1,'X1'!B58,(IF($X$1=2,'X2'!B58,(IF($X$1=3,'X3'!B58,(IF($X$1=4,'X4'!B58,(IF($X$1=5,'X5'!B58,'X6'!B58))))))))))="","",(IF($X$1=1,'X1'!B58,(IF($X$1=2,'X2'!B58,(IF($X$1=3,'X3'!B58,(IF($X$1=4,'X4'!B58,(IF($X$1=5,'X5'!B58,'X6'!B58))))))))))))</f>
        <v>#N/A</v>
      </c>
      <c r="C99" s="137" t="str">
        <f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 xml:space="preserve"> </v>
      </c>
      <c r="D99" s="137" t="str">
        <f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 xml:space="preserve"> </v>
      </c>
      <c r="E99" s="138" t="str">
        <f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 xml:space="preserve"> </v>
      </c>
      <c r="F99" s="138" t="str">
        <f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 xml:space="preserve"> </v>
      </c>
      <c r="G99" s="138" t="str">
        <f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 xml:space="preserve"> </v>
      </c>
      <c r="H99" s="138" t="str">
        <f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 xml:space="preserve"> </v>
      </c>
      <c r="I99" s="139" t="str">
        <f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 xml:space="preserve"> </v>
      </c>
      <c r="J99" s="139" t="str">
        <f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 xml:space="preserve"> </v>
      </c>
      <c r="K99" s="139" t="str">
        <f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 xml:space="preserve"> </v>
      </c>
      <c r="L99" s="140" t="str">
        <f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 xml:space="preserve"> </v>
      </c>
      <c r="M99" s="140" t="str">
        <f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 xml:space="preserve"> </v>
      </c>
      <c r="N99" s="141" t="str">
        <f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 xml:space="preserve"> </v>
      </c>
      <c r="O99" s="140" t="str">
        <f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 xml:space="preserve"> </v>
      </c>
      <c r="P99" s="140" t="str">
        <f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 xml:space="preserve"> </v>
      </c>
      <c r="Q99" s="141" t="str">
        <f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 xml:space="preserve"> </v>
      </c>
      <c r="R99" s="141" t="str">
        <f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 xml:space="preserve"> </v>
      </c>
      <c r="S99" s="141" t="str">
        <f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 xml:space="preserve"> </v>
      </c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</row>
    <row r="100" spans="1:67" ht="14.1" customHeight="1" x14ac:dyDescent="0.2">
      <c r="A100" s="180" t="s">
        <v>1191</v>
      </c>
      <c r="B100" s="137" t="e">
        <f>IF($U$16=1,(VLOOKUP(A100,$AC$44:$AH$80,2,FALSE)),IF((IF($X$1=1,'X1'!B59,(IF($X$1=2,'X2'!B59,(IF($X$1=3,'X3'!B59,(IF($X$1=4,'X4'!B59,(IF($X$1=5,'X5'!B59,'X6'!B59))))))))))="","",(IF($X$1=1,'X1'!B59,(IF($X$1=2,'X2'!B59,(IF($X$1=3,'X3'!B59,(IF($X$1=4,'X4'!B59,(IF($X$1=5,'X5'!B59,'X6'!B59))))))))))))</f>
        <v>#N/A</v>
      </c>
      <c r="C100" s="137" t="str">
        <f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 xml:space="preserve"> </v>
      </c>
      <c r="D100" s="137" t="str">
        <f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 xml:space="preserve"> </v>
      </c>
      <c r="E100" s="138" t="str">
        <f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 xml:space="preserve"> </v>
      </c>
      <c r="F100" s="138" t="str">
        <f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 xml:space="preserve"> </v>
      </c>
      <c r="G100" s="138" t="str">
        <f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 xml:space="preserve"> </v>
      </c>
      <c r="H100" s="138" t="str">
        <f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 xml:space="preserve"> </v>
      </c>
      <c r="I100" s="139" t="str">
        <f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 xml:space="preserve"> </v>
      </c>
      <c r="J100" s="139" t="str">
        <f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 xml:space="preserve"> </v>
      </c>
      <c r="K100" s="139" t="str">
        <f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 xml:space="preserve"> </v>
      </c>
      <c r="L100" s="140" t="str">
        <f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 xml:space="preserve"> </v>
      </c>
      <c r="M100" s="140" t="str">
        <f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 xml:space="preserve"> </v>
      </c>
      <c r="N100" s="141" t="str">
        <f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 xml:space="preserve"> </v>
      </c>
      <c r="O100" s="140" t="str">
        <f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 xml:space="preserve"> </v>
      </c>
      <c r="P100" s="140" t="str">
        <f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 xml:space="preserve"> </v>
      </c>
      <c r="Q100" s="141" t="str">
        <f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 xml:space="preserve"> </v>
      </c>
      <c r="R100" s="141" t="str">
        <f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 xml:space="preserve"> </v>
      </c>
      <c r="S100" s="141" t="str">
        <f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 xml:space="preserve"> </v>
      </c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</row>
    <row r="101" spans="1:67" ht="14.1" customHeight="1" x14ac:dyDescent="0.2">
      <c r="A101" s="180" t="s">
        <v>1191</v>
      </c>
      <c r="B101" s="137" t="e">
        <f>IF($U$16=1,(VLOOKUP(A101,$AC$44:$AH$80,2,FALSE)),IF((IF($X$1=1,'X1'!B60,(IF($X$1=2,'X2'!B60,(IF($X$1=3,'X3'!B60,(IF($X$1=4,'X4'!B60,(IF($X$1=5,'X5'!B60,'X6'!B60))))))))))="","",(IF($X$1=1,'X1'!B60,(IF($X$1=2,'X2'!B60,(IF($X$1=3,'X3'!B60,(IF($X$1=4,'X4'!B60,(IF($X$1=5,'X5'!B60,'X6'!B60))))))))))))</f>
        <v>#N/A</v>
      </c>
      <c r="C101" s="137" t="str">
        <f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 xml:space="preserve"> </v>
      </c>
      <c r="D101" s="137" t="str">
        <f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 xml:space="preserve"> </v>
      </c>
      <c r="E101" s="138" t="str">
        <f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 xml:space="preserve"> </v>
      </c>
      <c r="F101" s="138" t="str">
        <f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 xml:space="preserve"> </v>
      </c>
      <c r="G101" s="138" t="str">
        <f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 xml:space="preserve"> </v>
      </c>
      <c r="H101" s="138" t="str">
        <f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 xml:space="preserve"> </v>
      </c>
      <c r="I101" s="139" t="str">
        <f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 xml:space="preserve"> </v>
      </c>
      <c r="J101" s="139" t="str">
        <f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 xml:space="preserve"> </v>
      </c>
      <c r="K101" s="139" t="str">
        <f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 xml:space="preserve"> </v>
      </c>
      <c r="L101" s="140" t="str">
        <f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 xml:space="preserve"> </v>
      </c>
      <c r="M101" s="140" t="str">
        <f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 xml:space="preserve"> </v>
      </c>
      <c r="N101" s="141" t="str">
        <f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 xml:space="preserve"> </v>
      </c>
      <c r="O101" s="140" t="str">
        <f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 xml:space="preserve"> </v>
      </c>
      <c r="P101" s="140" t="str">
        <f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 xml:space="preserve"> </v>
      </c>
      <c r="Q101" s="141" t="str">
        <f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 xml:space="preserve"> </v>
      </c>
      <c r="R101" s="141" t="str">
        <f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 xml:space="preserve"> </v>
      </c>
      <c r="S101" s="141" t="str">
        <f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 xml:space="preserve"> </v>
      </c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</row>
    <row r="102" spans="1:67" ht="14.1" customHeight="1" x14ac:dyDescent="0.2">
      <c r="A102" s="180" t="s">
        <v>1191</v>
      </c>
      <c r="B102" s="137" t="e">
        <f>IF($U$16=1,(VLOOKUP(A102,$AC$44:$AH$80,2,FALSE)),IF((IF($X$1=1,'X1'!B61,(IF($X$1=2,'X2'!B61,(IF($X$1=3,'X3'!B61,(IF($X$1=4,'X4'!B61,(IF($X$1=5,'X5'!B61,'X6'!B61))))))))))="","",(IF($X$1=1,'X1'!B61,(IF($X$1=2,'X2'!B61,(IF($X$1=3,'X3'!B61,(IF($X$1=4,'X4'!B61,(IF($X$1=5,'X5'!B61,'X6'!B61))))))))))))</f>
        <v>#N/A</v>
      </c>
      <c r="C102" s="137" t="str">
        <f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 xml:space="preserve"> </v>
      </c>
      <c r="D102" s="137" t="str">
        <f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 xml:space="preserve"> </v>
      </c>
      <c r="E102" s="138" t="str">
        <f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 xml:space="preserve"> </v>
      </c>
      <c r="F102" s="138" t="str">
        <f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 xml:space="preserve"> </v>
      </c>
      <c r="G102" s="138" t="str">
        <f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 xml:space="preserve"> </v>
      </c>
      <c r="H102" s="138" t="str">
        <f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 xml:space="preserve"> </v>
      </c>
      <c r="I102" s="139" t="str">
        <f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 xml:space="preserve"> </v>
      </c>
      <c r="J102" s="139" t="str">
        <f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 xml:space="preserve"> </v>
      </c>
      <c r="K102" s="139" t="str">
        <f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 xml:space="preserve"> </v>
      </c>
      <c r="L102" s="140" t="str">
        <f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 xml:space="preserve"> </v>
      </c>
      <c r="M102" s="140" t="str">
        <f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 xml:space="preserve"> </v>
      </c>
      <c r="N102" s="141" t="str">
        <f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 xml:space="preserve"> </v>
      </c>
      <c r="O102" s="140" t="str">
        <f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 xml:space="preserve"> </v>
      </c>
      <c r="P102" s="140" t="str">
        <f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 xml:space="preserve"> </v>
      </c>
      <c r="Q102" s="141" t="str">
        <f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 xml:space="preserve"> </v>
      </c>
      <c r="R102" s="141" t="str">
        <f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 xml:space="preserve"> </v>
      </c>
      <c r="S102" s="141" t="str">
        <f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 xml:space="preserve"> </v>
      </c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</row>
    <row r="103" spans="1:67" ht="14.1" customHeight="1" x14ac:dyDescent="0.2">
      <c r="A103" s="180" t="s">
        <v>1191</v>
      </c>
      <c r="B103" s="137" t="e">
        <f>IF($U$16=1,(VLOOKUP(A103,$AC$44:$AH$80,2,FALSE)),IF((IF($X$1=1,'X1'!B62,(IF($X$1=2,'X2'!B62,(IF($X$1=3,'X3'!B62,(IF($X$1=4,'X4'!B62,(IF($X$1=5,'X5'!B62,'X6'!B62))))))))))="","",(IF($X$1=1,'X1'!B62,(IF($X$1=2,'X2'!B62,(IF($X$1=3,'X3'!B62,(IF($X$1=4,'X4'!B62,(IF($X$1=5,'X5'!B62,'X6'!B62))))))))))))</f>
        <v>#N/A</v>
      </c>
      <c r="C103" s="137" t="str">
        <f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 xml:space="preserve"> </v>
      </c>
      <c r="D103" s="137" t="str">
        <f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 xml:space="preserve"> </v>
      </c>
      <c r="E103" s="138" t="str">
        <f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 xml:space="preserve"> </v>
      </c>
      <c r="F103" s="138" t="str">
        <f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 xml:space="preserve"> </v>
      </c>
      <c r="G103" s="138" t="str">
        <f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 xml:space="preserve"> </v>
      </c>
      <c r="H103" s="138" t="str">
        <f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 xml:space="preserve"> </v>
      </c>
      <c r="I103" s="139" t="str">
        <f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 xml:space="preserve"> </v>
      </c>
      <c r="J103" s="139" t="str">
        <f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 xml:space="preserve"> </v>
      </c>
      <c r="K103" s="139" t="str">
        <f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 xml:space="preserve"> </v>
      </c>
      <c r="L103" s="140" t="str">
        <f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 xml:space="preserve"> </v>
      </c>
      <c r="M103" s="140" t="str">
        <f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 xml:space="preserve"> </v>
      </c>
      <c r="N103" s="141" t="str">
        <f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 xml:space="preserve"> </v>
      </c>
      <c r="O103" s="140" t="str">
        <f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 xml:space="preserve"> </v>
      </c>
      <c r="P103" s="140" t="str">
        <f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 xml:space="preserve"> </v>
      </c>
      <c r="Q103" s="141" t="str">
        <f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 xml:space="preserve"> </v>
      </c>
      <c r="R103" s="141" t="str">
        <f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 xml:space="preserve"> </v>
      </c>
      <c r="S103" s="141" t="str">
        <f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 xml:space="preserve"> </v>
      </c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</row>
    <row r="104" spans="1:67" ht="14.1" customHeight="1" x14ac:dyDescent="0.2">
      <c r="A104" s="180" t="s">
        <v>1191</v>
      </c>
      <c r="B104" s="137" t="e">
        <f>IF($U$16=1,(VLOOKUP(A104,$AC$44:$AH$80,2,FALSE)),IF((IF($X$1=1,'X1'!B63,(IF($X$1=2,'X2'!B63,(IF($X$1=3,'X3'!B63,(IF($X$1=4,'X4'!B63,(IF($X$1=5,'X5'!B63,'X6'!B63))))))))))="","",(IF($X$1=1,'X1'!B63,(IF($X$1=2,'X2'!B63,(IF($X$1=3,'X3'!B63,(IF($X$1=4,'X4'!B63,(IF($X$1=5,'X5'!B63,'X6'!B63))))))))))))</f>
        <v>#N/A</v>
      </c>
      <c r="C104" s="137" t="str">
        <f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 xml:space="preserve"> </v>
      </c>
      <c r="D104" s="137" t="str">
        <f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 xml:space="preserve"> </v>
      </c>
      <c r="E104" s="138" t="str">
        <f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 xml:space="preserve"> </v>
      </c>
      <c r="F104" s="138" t="str">
        <f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 xml:space="preserve"> </v>
      </c>
      <c r="G104" s="138" t="str">
        <f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 xml:space="preserve"> </v>
      </c>
      <c r="H104" s="138" t="str">
        <f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 xml:space="preserve"> </v>
      </c>
      <c r="I104" s="139" t="str">
        <f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 xml:space="preserve"> </v>
      </c>
      <c r="J104" s="139" t="str">
        <f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 xml:space="preserve"> </v>
      </c>
      <c r="K104" s="139" t="str">
        <f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 xml:space="preserve"> </v>
      </c>
      <c r="L104" s="140" t="str">
        <f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 xml:space="preserve"> </v>
      </c>
      <c r="M104" s="140" t="str">
        <f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 xml:space="preserve"> </v>
      </c>
      <c r="N104" s="141" t="str">
        <f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 xml:space="preserve"> </v>
      </c>
      <c r="O104" s="140" t="str">
        <f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 xml:space="preserve"> </v>
      </c>
      <c r="P104" s="140" t="str">
        <f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 xml:space="preserve"> </v>
      </c>
      <c r="Q104" s="141" t="str">
        <f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 xml:space="preserve"> </v>
      </c>
      <c r="R104" s="141" t="str">
        <f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 xml:space="preserve"> </v>
      </c>
      <c r="S104" s="141" t="str">
        <f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 xml:space="preserve"> </v>
      </c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</row>
    <row r="105" spans="1:67" ht="14.1" customHeight="1" x14ac:dyDescent="0.2">
      <c r="A105" s="180" t="s">
        <v>1191</v>
      </c>
      <c r="B105" s="137" t="e">
        <f>IF($U$16=1,(VLOOKUP(A105,$AC$44:$AH$80,2,FALSE)),IF((IF($X$1=1,'X1'!B64,(IF($X$1=2,'X2'!B64,(IF($X$1=3,'X3'!B64,(IF($X$1=4,'X4'!B64,(IF($X$1=5,'X5'!B64,'X6'!B64))))))))))="","",(IF($X$1=1,'X1'!B64,(IF($X$1=2,'X2'!B64,(IF($X$1=3,'X3'!B64,(IF($X$1=4,'X4'!B64,(IF($X$1=5,'X5'!B64,'X6'!B64))))))))))))</f>
        <v>#N/A</v>
      </c>
      <c r="C105" s="137" t="str">
        <f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 xml:space="preserve"> </v>
      </c>
      <c r="D105" s="137" t="str">
        <f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 xml:space="preserve"> </v>
      </c>
      <c r="E105" s="138" t="str">
        <f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 xml:space="preserve"> </v>
      </c>
      <c r="F105" s="138" t="str">
        <f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 xml:space="preserve"> </v>
      </c>
      <c r="G105" s="138" t="str">
        <f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 xml:space="preserve"> </v>
      </c>
      <c r="H105" s="138" t="str">
        <f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 xml:space="preserve"> </v>
      </c>
      <c r="I105" s="139" t="str">
        <f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 xml:space="preserve"> </v>
      </c>
      <c r="J105" s="139" t="str">
        <f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 xml:space="preserve"> </v>
      </c>
      <c r="K105" s="139" t="str">
        <f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 xml:space="preserve"> </v>
      </c>
      <c r="L105" s="140" t="str">
        <f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 xml:space="preserve"> </v>
      </c>
      <c r="M105" s="140" t="str">
        <f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 xml:space="preserve"> </v>
      </c>
      <c r="N105" s="141" t="str">
        <f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 xml:space="preserve"> </v>
      </c>
      <c r="O105" s="140" t="str">
        <f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 xml:space="preserve"> </v>
      </c>
      <c r="P105" s="140" t="str">
        <f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 xml:space="preserve"> </v>
      </c>
      <c r="Q105" s="141" t="str">
        <f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 xml:space="preserve"> </v>
      </c>
      <c r="R105" s="141" t="str">
        <f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 xml:space="preserve"> </v>
      </c>
      <c r="S105" s="141" t="str">
        <f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 xml:space="preserve"> </v>
      </c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</row>
    <row r="106" spans="1:67" ht="14.1" customHeight="1" x14ac:dyDescent="0.2">
      <c r="A106" s="180" t="s">
        <v>1191</v>
      </c>
      <c r="B106" s="137" t="e">
        <f>IF($U$16=1,(VLOOKUP(A106,$AC$44:$AH$80,2,FALSE)),IF((IF($X$1=1,'X1'!B65,(IF($X$1=2,'X2'!B65,(IF($X$1=3,'X3'!B65,(IF($X$1=4,'X4'!B65,(IF($X$1=5,'X5'!B65,'X6'!B65))))))))))="","",(IF($X$1=1,'X1'!B65,(IF($X$1=2,'X2'!B65,(IF($X$1=3,'X3'!B65,(IF($X$1=4,'X4'!B65,(IF($X$1=5,'X5'!B65,'X6'!B65))))))))))))</f>
        <v>#N/A</v>
      </c>
      <c r="C106" s="137" t="str">
        <f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 xml:space="preserve"> </v>
      </c>
      <c r="D106" s="137" t="str">
        <f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 xml:space="preserve"> </v>
      </c>
      <c r="E106" s="138" t="str">
        <f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 xml:space="preserve"> </v>
      </c>
      <c r="F106" s="138" t="str">
        <f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 xml:space="preserve"> </v>
      </c>
      <c r="G106" s="138" t="str">
        <f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 xml:space="preserve"> </v>
      </c>
      <c r="H106" s="138" t="str">
        <f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 xml:space="preserve"> </v>
      </c>
      <c r="I106" s="139" t="str">
        <f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 xml:space="preserve"> </v>
      </c>
      <c r="J106" s="139" t="str">
        <f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 xml:space="preserve"> </v>
      </c>
      <c r="K106" s="139" t="str">
        <f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 xml:space="preserve"> </v>
      </c>
      <c r="L106" s="140" t="str">
        <f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 xml:space="preserve"> </v>
      </c>
      <c r="M106" s="140" t="str">
        <f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 xml:space="preserve"> </v>
      </c>
      <c r="N106" s="141" t="str">
        <f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 xml:space="preserve"> </v>
      </c>
      <c r="O106" s="140" t="str">
        <f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 xml:space="preserve"> </v>
      </c>
      <c r="P106" s="140" t="str">
        <f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 xml:space="preserve"> </v>
      </c>
      <c r="Q106" s="141" t="str">
        <f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 xml:space="preserve"> </v>
      </c>
      <c r="R106" s="141" t="str">
        <f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 xml:space="preserve"> </v>
      </c>
      <c r="S106" s="141" t="str">
        <f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 xml:space="preserve"> </v>
      </c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</row>
    <row r="107" spans="1:67" ht="14.1" customHeight="1" x14ac:dyDescent="0.2">
      <c r="A107" s="180" t="s">
        <v>1191</v>
      </c>
      <c r="B107" s="137" t="e">
        <f>IF($U$16=1,(VLOOKUP(A107,$AC$44:$AH$80,2,FALSE)),IF((IF($X$1=1,'X1'!B66,(IF($X$1=2,'X2'!B66,(IF($X$1=3,'X3'!B66,(IF($X$1=4,'X4'!B66,(IF($X$1=5,'X5'!B66,'X6'!B66))))))))))="","",(IF($X$1=1,'X1'!B66,(IF($X$1=2,'X2'!B66,(IF($X$1=3,'X3'!B66,(IF($X$1=4,'X4'!B66,(IF($X$1=5,'X5'!B66,'X6'!B66))))))))))))</f>
        <v>#N/A</v>
      </c>
      <c r="C107" s="137" t="str">
        <f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 xml:space="preserve"> </v>
      </c>
      <c r="D107" s="137" t="str">
        <f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 xml:space="preserve"> </v>
      </c>
      <c r="E107" s="138" t="str">
        <f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 xml:space="preserve"> </v>
      </c>
      <c r="F107" s="138" t="str">
        <f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 xml:space="preserve"> </v>
      </c>
      <c r="G107" s="138" t="str">
        <f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 xml:space="preserve"> </v>
      </c>
      <c r="H107" s="138" t="str">
        <f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 xml:space="preserve"> </v>
      </c>
      <c r="I107" s="139" t="str">
        <f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 xml:space="preserve"> </v>
      </c>
      <c r="J107" s="139" t="str">
        <f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 xml:space="preserve"> </v>
      </c>
      <c r="K107" s="139" t="str">
        <f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 xml:space="preserve"> </v>
      </c>
      <c r="L107" s="140" t="str">
        <f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 xml:space="preserve"> </v>
      </c>
      <c r="M107" s="140" t="str">
        <f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 xml:space="preserve"> </v>
      </c>
      <c r="N107" s="141" t="str">
        <f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 xml:space="preserve"> </v>
      </c>
      <c r="O107" s="140" t="str">
        <f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 xml:space="preserve"> </v>
      </c>
      <c r="P107" s="140" t="str">
        <f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 xml:space="preserve"> </v>
      </c>
      <c r="Q107" s="141" t="str">
        <f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 xml:space="preserve"> </v>
      </c>
      <c r="R107" s="141" t="str">
        <f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 xml:space="preserve"> </v>
      </c>
      <c r="S107" s="141" t="str">
        <f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 xml:space="preserve"> </v>
      </c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</row>
    <row r="108" spans="1:67" ht="14.1" customHeight="1" x14ac:dyDescent="0.2">
      <c r="A108" s="180" t="s">
        <v>1191</v>
      </c>
      <c r="B108" s="137" t="e">
        <f>IF($U$16=1,(VLOOKUP(A108,$AC$44:$AH$80,2,FALSE)),IF((IF($X$1=1,'X1'!B67,(IF($X$1=2,'X2'!B67,(IF($X$1=3,'X3'!B67,(IF($X$1=4,'X4'!B67,(IF($X$1=5,'X5'!B67,'X6'!B67))))))))))="","",(IF($X$1=1,'X1'!B67,(IF($X$1=2,'X2'!B67,(IF($X$1=3,'X3'!B67,(IF($X$1=4,'X4'!B67,(IF($X$1=5,'X5'!B67,'X6'!B67))))))))))))</f>
        <v>#N/A</v>
      </c>
      <c r="C108" s="137" t="str">
        <f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 xml:space="preserve"> </v>
      </c>
      <c r="D108" s="137" t="str">
        <f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 xml:space="preserve"> </v>
      </c>
      <c r="E108" s="138" t="str">
        <f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 xml:space="preserve"> </v>
      </c>
      <c r="F108" s="138" t="str">
        <f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 xml:space="preserve"> </v>
      </c>
      <c r="G108" s="138" t="str">
        <f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 xml:space="preserve"> </v>
      </c>
      <c r="H108" s="138" t="str">
        <f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 xml:space="preserve"> </v>
      </c>
      <c r="I108" s="139" t="str">
        <f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 xml:space="preserve"> </v>
      </c>
      <c r="J108" s="139" t="str">
        <f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 xml:space="preserve"> </v>
      </c>
      <c r="K108" s="139" t="str">
        <f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 xml:space="preserve"> </v>
      </c>
      <c r="L108" s="140" t="str">
        <f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 xml:space="preserve"> </v>
      </c>
      <c r="M108" s="140" t="str">
        <f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 xml:space="preserve"> </v>
      </c>
      <c r="N108" s="141" t="str">
        <f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 xml:space="preserve"> </v>
      </c>
      <c r="O108" s="140" t="str">
        <f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 xml:space="preserve"> </v>
      </c>
      <c r="P108" s="140" t="str">
        <f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 xml:space="preserve"> </v>
      </c>
      <c r="Q108" s="141" t="str">
        <f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 xml:space="preserve"> </v>
      </c>
      <c r="R108" s="141" t="str">
        <f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 xml:space="preserve"> </v>
      </c>
      <c r="S108" s="141" t="str">
        <f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 xml:space="preserve"> </v>
      </c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</row>
    <row r="109" spans="1:67" ht="14.1" customHeight="1" x14ac:dyDescent="0.2">
      <c r="A109" s="180" t="s">
        <v>1191</v>
      </c>
      <c r="B109" s="137" t="e">
        <f>IF($U$16=1,(VLOOKUP(A109,$AC$44:$AH$80,2,FALSE)),IF((IF($X$1=1,'X1'!B68,(IF($X$1=2,'X2'!B68,(IF($X$1=3,'X3'!B68,(IF($X$1=4,'X4'!B68,(IF($X$1=5,'X5'!B68,'X6'!B68))))))))))="","",(IF($X$1=1,'X1'!B68,(IF($X$1=2,'X2'!B68,(IF($X$1=3,'X3'!B68,(IF($X$1=4,'X4'!B68,(IF($X$1=5,'X5'!B68,'X6'!B68))))))))))))</f>
        <v>#N/A</v>
      </c>
      <c r="C109" s="137" t="str">
        <f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 xml:space="preserve"> </v>
      </c>
      <c r="D109" s="137" t="str">
        <f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 xml:space="preserve"> </v>
      </c>
      <c r="E109" s="138" t="str">
        <f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 xml:space="preserve"> </v>
      </c>
      <c r="F109" s="138" t="str">
        <f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 xml:space="preserve"> </v>
      </c>
      <c r="G109" s="138" t="str">
        <f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 xml:space="preserve"> </v>
      </c>
      <c r="H109" s="138" t="str">
        <f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 xml:space="preserve"> </v>
      </c>
      <c r="I109" s="139" t="str">
        <f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 xml:space="preserve"> </v>
      </c>
      <c r="J109" s="139" t="str">
        <f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 xml:space="preserve"> </v>
      </c>
      <c r="K109" s="139" t="str">
        <f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 xml:space="preserve"> </v>
      </c>
      <c r="L109" s="140" t="str">
        <f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 xml:space="preserve"> </v>
      </c>
      <c r="M109" s="140" t="str">
        <f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 xml:space="preserve"> </v>
      </c>
      <c r="N109" s="141" t="str">
        <f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 xml:space="preserve"> </v>
      </c>
      <c r="O109" s="140" t="str">
        <f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 xml:space="preserve"> </v>
      </c>
      <c r="P109" s="140" t="str">
        <f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 xml:space="preserve"> </v>
      </c>
      <c r="Q109" s="141" t="str">
        <f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 xml:space="preserve"> </v>
      </c>
      <c r="R109" s="141" t="str">
        <f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 xml:space="preserve"> </v>
      </c>
      <c r="S109" s="141" t="str">
        <f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 xml:space="preserve"> </v>
      </c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</row>
    <row r="110" spans="1:67" ht="14.1" customHeight="1" x14ac:dyDescent="0.2">
      <c r="A110" s="180" t="s">
        <v>1191</v>
      </c>
      <c r="B110" s="137" t="e">
        <f>IF($U$16=1,(VLOOKUP(A110,$AC$44:$AH$80,2,FALSE)),IF((IF($X$1=1,'X1'!B69,(IF($X$1=2,'X2'!B69,(IF($X$1=3,'X3'!B69,(IF($X$1=4,'X4'!B69,(IF($X$1=5,'X5'!B69,'X6'!B69))))))))))="","",(IF($X$1=1,'X1'!B69,(IF($X$1=2,'X2'!B69,(IF($X$1=3,'X3'!B69,(IF($X$1=4,'X4'!B69,(IF($X$1=5,'X5'!B69,'X6'!B69))))))))))))</f>
        <v>#N/A</v>
      </c>
      <c r="C110" s="137" t="str">
        <f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 xml:space="preserve"> </v>
      </c>
      <c r="D110" s="137" t="str">
        <f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 xml:space="preserve"> </v>
      </c>
      <c r="E110" s="138" t="str">
        <f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 xml:space="preserve"> </v>
      </c>
      <c r="F110" s="138" t="str">
        <f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 xml:space="preserve"> </v>
      </c>
      <c r="G110" s="138" t="str">
        <f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 xml:space="preserve"> </v>
      </c>
      <c r="H110" s="138" t="str">
        <f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 xml:space="preserve"> </v>
      </c>
      <c r="I110" s="139" t="str">
        <f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 xml:space="preserve"> </v>
      </c>
      <c r="J110" s="139" t="str">
        <f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 xml:space="preserve"> </v>
      </c>
      <c r="K110" s="139" t="str">
        <f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 xml:space="preserve"> </v>
      </c>
      <c r="L110" s="140" t="str">
        <f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 xml:space="preserve"> </v>
      </c>
      <c r="M110" s="140" t="str">
        <f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 xml:space="preserve"> </v>
      </c>
      <c r="N110" s="141" t="str">
        <f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 xml:space="preserve"> </v>
      </c>
      <c r="O110" s="140" t="str">
        <f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 xml:space="preserve"> </v>
      </c>
      <c r="P110" s="140" t="str">
        <f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 xml:space="preserve"> </v>
      </c>
      <c r="Q110" s="141" t="str">
        <f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 xml:space="preserve"> </v>
      </c>
      <c r="R110" s="141" t="str">
        <f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 xml:space="preserve"> </v>
      </c>
      <c r="S110" s="141" t="str">
        <f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 xml:space="preserve"> </v>
      </c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</row>
    <row r="111" spans="1:67" ht="14.1" customHeight="1" x14ac:dyDescent="0.2">
      <c r="A111" s="180" t="s">
        <v>1191</v>
      </c>
      <c r="B111" s="137" t="e">
        <f>IF($U$16=1,(VLOOKUP(A111,$AC$44:$AH$80,2,FALSE)),IF((IF($X$1=1,'X1'!B70,(IF($X$1=2,'X2'!B70,(IF($X$1=3,'X3'!B70,(IF($X$1=4,'X4'!B70,(IF($X$1=5,'X5'!B70,'X6'!B70))))))))))="","",(IF($X$1=1,'X1'!B70,(IF($X$1=2,'X2'!B70,(IF($X$1=3,'X3'!B70,(IF($X$1=4,'X4'!B70,(IF($X$1=5,'X5'!B70,'X6'!B70))))))))))))</f>
        <v>#N/A</v>
      </c>
      <c r="C111" s="137" t="str">
        <f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 xml:space="preserve"> </v>
      </c>
      <c r="D111" s="137" t="str">
        <f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 xml:space="preserve"> </v>
      </c>
      <c r="E111" s="138" t="str">
        <f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 xml:space="preserve"> </v>
      </c>
      <c r="F111" s="138" t="str">
        <f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 xml:space="preserve"> </v>
      </c>
      <c r="G111" s="138" t="str">
        <f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 xml:space="preserve"> </v>
      </c>
      <c r="H111" s="138" t="str">
        <f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 xml:space="preserve"> </v>
      </c>
      <c r="I111" s="139" t="str">
        <f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 xml:space="preserve"> </v>
      </c>
      <c r="J111" s="139" t="str">
        <f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 xml:space="preserve"> </v>
      </c>
      <c r="K111" s="139" t="str">
        <f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 xml:space="preserve"> </v>
      </c>
      <c r="L111" s="140" t="str">
        <f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 xml:space="preserve"> </v>
      </c>
      <c r="M111" s="140" t="str">
        <f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 xml:space="preserve"> </v>
      </c>
      <c r="N111" s="141" t="str">
        <f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 xml:space="preserve"> </v>
      </c>
      <c r="O111" s="140" t="str">
        <f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 xml:space="preserve"> </v>
      </c>
      <c r="P111" s="140" t="str">
        <f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 xml:space="preserve"> </v>
      </c>
      <c r="Q111" s="141" t="str">
        <f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 xml:space="preserve"> </v>
      </c>
      <c r="R111" s="141" t="str">
        <f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 xml:space="preserve"> </v>
      </c>
      <c r="S111" s="141" t="str">
        <f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 xml:space="preserve"> </v>
      </c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</row>
    <row r="112" spans="1:67" ht="14.1" customHeight="1" x14ac:dyDescent="0.2">
      <c r="A112" s="180" t="s">
        <v>1191</v>
      </c>
      <c r="B112" s="137" t="e">
        <f>IF($U$16=1,(VLOOKUP(A112,$AC$44:$AH$80,2,FALSE)),IF((IF($X$1=1,'X1'!B71,(IF($X$1=2,'X2'!B71,(IF($X$1=3,'X3'!B71,(IF($X$1=4,'X4'!B71,(IF($X$1=5,'X5'!B71,'X6'!B71))))))))))="","",(IF($X$1=1,'X1'!B71,(IF($X$1=2,'X2'!B71,(IF($X$1=3,'X3'!B71,(IF($X$1=4,'X4'!B71,(IF($X$1=5,'X5'!B71,'X6'!B71))))))))))))</f>
        <v>#N/A</v>
      </c>
      <c r="C112" s="137" t="str">
        <f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 xml:space="preserve"> </v>
      </c>
      <c r="D112" s="137" t="str">
        <f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 xml:space="preserve"> </v>
      </c>
      <c r="E112" s="138" t="str">
        <f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 xml:space="preserve"> </v>
      </c>
      <c r="F112" s="138" t="str">
        <f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 xml:space="preserve"> </v>
      </c>
      <c r="G112" s="138" t="str">
        <f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 xml:space="preserve"> </v>
      </c>
      <c r="H112" s="138" t="str">
        <f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 xml:space="preserve"> </v>
      </c>
      <c r="I112" s="139" t="str">
        <f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 xml:space="preserve"> </v>
      </c>
      <c r="J112" s="139" t="str">
        <f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 xml:space="preserve"> </v>
      </c>
      <c r="K112" s="139" t="str">
        <f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 xml:space="preserve"> </v>
      </c>
      <c r="L112" s="140" t="str">
        <f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 xml:space="preserve"> </v>
      </c>
      <c r="M112" s="140" t="str">
        <f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 xml:space="preserve"> </v>
      </c>
      <c r="N112" s="141" t="str">
        <f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 xml:space="preserve"> </v>
      </c>
      <c r="O112" s="140" t="str">
        <f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 xml:space="preserve"> </v>
      </c>
      <c r="P112" s="140" t="str">
        <f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 xml:space="preserve"> </v>
      </c>
      <c r="Q112" s="141" t="str">
        <f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 xml:space="preserve"> </v>
      </c>
      <c r="R112" s="141" t="str">
        <f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 xml:space="preserve"> </v>
      </c>
      <c r="S112" s="141" t="str">
        <f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 xml:space="preserve"> </v>
      </c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</row>
    <row r="113" spans="1:67" ht="14.1" customHeight="1" x14ac:dyDescent="0.2">
      <c r="A113" s="180" t="s">
        <v>1191</v>
      </c>
      <c r="B113" s="137" t="e">
        <f>IF($U$16=1,(VLOOKUP(A113,$AC$44:$AH$80,2,FALSE)),IF((IF($X$1=1,'X1'!B72,(IF($X$1=2,'X2'!B72,(IF($X$1=3,'X3'!B72,(IF($X$1=4,'X4'!B72,(IF($X$1=5,'X5'!B72,'X6'!B72))))))))))="","",(IF($X$1=1,'X1'!B72,(IF($X$1=2,'X2'!B72,(IF($X$1=3,'X3'!B72,(IF($X$1=4,'X4'!B72,(IF($X$1=5,'X5'!B72,'X6'!B72))))))))))))</f>
        <v>#N/A</v>
      </c>
      <c r="C113" s="137" t="str">
        <f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 xml:space="preserve"> </v>
      </c>
      <c r="D113" s="137" t="str">
        <f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 xml:space="preserve"> </v>
      </c>
      <c r="E113" s="138" t="str">
        <f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 xml:space="preserve"> </v>
      </c>
      <c r="F113" s="138" t="str">
        <f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 xml:space="preserve"> </v>
      </c>
      <c r="G113" s="138" t="str">
        <f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 xml:space="preserve"> </v>
      </c>
      <c r="H113" s="138" t="str">
        <f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 xml:space="preserve"> </v>
      </c>
      <c r="I113" s="139" t="str">
        <f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 xml:space="preserve"> </v>
      </c>
      <c r="J113" s="139" t="str">
        <f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 xml:space="preserve"> </v>
      </c>
      <c r="K113" s="139" t="str">
        <f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 xml:space="preserve"> </v>
      </c>
      <c r="L113" s="140" t="str">
        <f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 xml:space="preserve"> </v>
      </c>
      <c r="M113" s="140" t="str">
        <f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 xml:space="preserve"> </v>
      </c>
      <c r="N113" s="141" t="str">
        <f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 xml:space="preserve"> </v>
      </c>
      <c r="O113" s="140" t="str">
        <f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 xml:space="preserve"> </v>
      </c>
      <c r="P113" s="140" t="str">
        <f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 xml:space="preserve"> </v>
      </c>
      <c r="Q113" s="141" t="str">
        <f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 xml:space="preserve"> </v>
      </c>
      <c r="R113" s="141" t="str">
        <f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 xml:space="preserve"> </v>
      </c>
      <c r="S113" s="141" t="str">
        <f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 xml:space="preserve"> </v>
      </c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</row>
    <row r="114" spans="1:67" ht="14.1" customHeight="1" x14ac:dyDescent="0.2">
      <c r="A114" s="180" t="s">
        <v>1191</v>
      </c>
      <c r="B114" s="137" t="e">
        <f>IF($U$16=1,(VLOOKUP(A114,$AC$44:$AH$80,2,FALSE)),IF((IF($X$1=1,'X1'!B73,(IF($X$1=2,'X2'!B73,(IF($X$1=3,'X3'!B73,(IF($X$1=4,'X4'!B73,(IF($X$1=5,'X5'!B73,'X6'!B73))))))))))="","",(IF($X$1=1,'X1'!B73,(IF($X$1=2,'X2'!B73,(IF($X$1=3,'X3'!B73,(IF($X$1=4,'X4'!B73,(IF($X$1=5,'X5'!B73,'X6'!B73))))))))))))</f>
        <v>#N/A</v>
      </c>
      <c r="C114" s="137" t="str">
        <f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 xml:space="preserve"> </v>
      </c>
      <c r="D114" s="137" t="str">
        <f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 xml:space="preserve"> </v>
      </c>
      <c r="E114" s="138" t="str">
        <f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 xml:space="preserve"> </v>
      </c>
      <c r="F114" s="138" t="str">
        <f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 xml:space="preserve"> </v>
      </c>
      <c r="G114" s="138" t="str">
        <f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 xml:space="preserve"> </v>
      </c>
      <c r="H114" s="138" t="str">
        <f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 xml:space="preserve"> </v>
      </c>
      <c r="I114" s="139" t="str">
        <f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 xml:space="preserve"> </v>
      </c>
      <c r="J114" s="139" t="str">
        <f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 xml:space="preserve"> </v>
      </c>
      <c r="K114" s="139" t="str">
        <f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 xml:space="preserve"> </v>
      </c>
      <c r="L114" s="140" t="str">
        <f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 xml:space="preserve"> </v>
      </c>
      <c r="M114" s="140" t="str">
        <f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 xml:space="preserve"> </v>
      </c>
      <c r="N114" s="141" t="str">
        <f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 xml:space="preserve"> </v>
      </c>
      <c r="O114" s="140" t="str">
        <f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 xml:space="preserve"> </v>
      </c>
      <c r="P114" s="140" t="str">
        <f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 xml:space="preserve"> </v>
      </c>
      <c r="Q114" s="141" t="str">
        <f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 xml:space="preserve"> </v>
      </c>
      <c r="R114" s="141" t="str">
        <f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 xml:space="preserve"> </v>
      </c>
      <c r="S114" s="141" t="str">
        <f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 xml:space="preserve"> </v>
      </c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</row>
    <row r="115" spans="1:67" ht="14.1" customHeight="1" x14ac:dyDescent="0.2">
      <c r="A115" s="180" t="s">
        <v>1191</v>
      </c>
      <c r="B115" s="137" t="e">
        <f>IF($U$16=1,(VLOOKUP(A115,$AC$44:$AH$80,2,FALSE)),IF((IF($X$1=1,'X1'!B74,(IF($X$1=2,'X2'!B74,(IF($X$1=3,'X3'!B74,(IF($X$1=4,'X4'!B74,(IF($X$1=5,'X5'!B74,'X6'!B74))))))))))="","",(IF($X$1=1,'X1'!B74,(IF($X$1=2,'X2'!B74,(IF($X$1=3,'X3'!B74,(IF($X$1=4,'X4'!B74,(IF($X$1=5,'X5'!B74,'X6'!B74))))))))))))</f>
        <v>#N/A</v>
      </c>
      <c r="C115" s="137" t="str">
        <f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 xml:space="preserve"> </v>
      </c>
      <c r="D115" s="137" t="str">
        <f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 xml:space="preserve"> </v>
      </c>
      <c r="E115" s="138" t="str">
        <f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 xml:space="preserve"> </v>
      </c>
      <c r="F115" s="138" t="str">
        <f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 xml:space="preserve"> </v>
      </c>
      <c r="G115" s="138" t="str">
        <f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 xml:space="preserve"> </v>
      </c>
      <c r="H115" s="138" t="str">
        <f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 xml:space="preserve"> </v>
      </c>
      <c r="I115" s="139" t="str">
        <f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 xml:space="preserve"> </v>
      </c>
      <c r="J115" s="139" t="str">
        <f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 xml:space="preserve"> </v>
      </c>
      <c r="K115" s="139" t="str">
        <f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 xml:space="preserve"> </v>
      </c>
      <c r="L115" s="140" t="str">
        <f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 xml:space="preserve"> </v>
      </c>
      <c r="M115" s="140" t="str">
        <f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 xml:space="preserve"> </v>
      </c>
      <c r="N115" s="141" t="str">
        <f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 xml:space="preserve"> </v>
      </c>
      <c r="O115" s="140" t="str">
        <f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 xml:space="preserve"> </v>
      </c>
      <c r="P115" s="140" t="str">
        <f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 xml:space="preserve"> </v>
      </c>
      <c r="Q115" s="141" t="str">
        <f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 xml:space="preserve"> </v>
      </c>
      <c r="R115" s="141" t="str">
        <f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 xml:space="preserve"> </v>
      </c>
      <c r="S115" s="141" t="str">
        <f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 xml:space="preserve"> </v>
      </c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</row>
    <row r="116" spans="1:67" ht="14.1" customHeight="1" x14ac:dyDescent="0.2">
      <c r="A116" s="180" t="s">
        <v>1191</v>
      </c>
      <c r="B116" s="137" t="e">
        <f>IF($U$16=1,(VLOOKUP(A116,$AC$44:$AH$80,2,FALSE)),IF((IF($X$1=1,'X1'!B75,(IF($X$1=2,'X2'!B75,(IF($X$1=3,'X3'!B75,(IF($X$1=4,'X4'!B75,(IF($X$1=5,'X5'!B75,'X6'!B75))))))))))="","",(IF($X$1=1,'X1'!B75,(IF($X$1=2,'X2'!B75,(IF($X$1=3,'X3'!B75,(IF($X$1=4,'X4'!B75,(IF($X$1=5,'X5'!B75,'X6'!B75))))))))))))</f>
        <v>#N/A</v>
      </c>
      <c r="C116" s="137" t="str">
        <f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 xml:space="preserve"> </v>
      </c>
      <c r="D116" s="137" t="str">
        <f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 xml:space="preserve"> </v>
      </c>
      <c r="E116" s="138" t="str">
        <f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 xml:space="preserve"> </v>
      </c>
      <c r="F116" s="138" t="str">
        <f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 xml:space="preserve"> </v>
      </c>
      <c r="G116" s="138" t="str">
        <f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 xml:space="preserve"> </v>
      </c>
      <c r="H116" s="138" t="str">
        <f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 xml:space="preserve"> </v>
      </c>
      <c r="I116" s="139" t="str">
        <f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 xml:space="preserve"> </v>
      </c>
      <c r="J116" s="139" t="str">
        <f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 xml:space="preserve"> </v>
      </c>
      <c r="K116" s="139" t="str">
        <f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 xml:space="preserve"> </v>
      </c>
      <c r="L116" s="140" t="str">
        <f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 xml:space="preserve"> </v>
      </c>
      <c r="M116" s="140" t="str">
        <f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 xml:space="preserve"> </v>
      </c>
      <c r="N116" s="141" t="str">
        <f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 xml:space="preserve"> </v>
      </c>
      <c r="O116" s="140" t="str">
        <f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 xml:space="preserve"> </v>
      </c>
      <c r="P116" s="140" t="str">
        <f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 xml:space="preserve"> </v>
      </c>
      <c r="Q116" s="141" t="str">
        <f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 xml:space="preserve"> </v>
      </c>
      <c r="R116" s="141" t="str">
        <f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 xml:space="preserve"> </v>
      </c>
      <c r="S116" s="141" t="str">
        <f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 xml:space="preserve"> </v>
      </c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</row>
    <row r="117" spans="1:67" ht="14.1" customHeight="1" x14ac:dyDescent="0.2">
      <c r="A117" s="180" t="s">
        <v>1191</v>
      </c>
      <c r="B117" s="137" t="e">
        <f>IF($U$16=1,(VLOOKUP(A117,$AC$44:$AH$80,2,FALSE)),IF((IF($X$1=1,'X1'!B76,(IF($X$1=2,'X2'!B76,(IF($X$1=3,'X3'!B76,(IF($X$1=4,'X4'!B76,(IF($X$1=5,'X5'!B76,'X6'!B76))))))))))="","",(IF($X$1=1,'X1'!B76,(IF($X$1=2,'X2'!B76,(IF($X$1=3,'X3'!B76,(IF($X$1=4,'X4'!B76,(IF($X$1=5,'X5'!B76,'X6'!B76))))))))))))</f>
        <v>#N/A</v>
      </c>
      <c r="C117" s="137" t="str">
        <f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 xml:space="preserve"> </v>
      </c>
      <c r="D117" s="137" t="str">
        <f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 xml:space="preserve"> </v>
      </c>
      <c r="E117" s="138" t="str">
        <f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 xml:space="preserve"> </v>
      </c>
      <c r="F117" s="138" t="str">
        <f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 xml:space="preserve"> </v>
      </c>
      <c r="G117" s="138" t="str">
        <f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 xml:space="preserve"> </v>
      </c>
      <c r="H117" s="138" t="str">
        <f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 xml:space="preserve"> </v>
      </c>
      <c r="I117" s="139" t="str">
        <f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 xml:space="preserve"> </v>
      </c>
      <c r="J117" s="139" t="str">
        <f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 xml:space="preserve"> </v>
      </c>
      <c r="K117" s="139" t="str">
        <f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 xml:space="preserve"> </v>
      </c>
      <c r="L117" s="140" t="str">
        <f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 xml:space="preserve"> </v>
      </c>
      <c r="M117" s="140" t="str">
        <f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 xml:space="preserve"> </v>
      </c>
      <c r="N117" s="141" t="str">
        <f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 xml:space="preserve"> </v>
      </c>
      <c r="O117" s="140" t="str">
        <f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 xml:space="preserve"> </v>
      </c>
      <c r="P117" s="140" t="str">
        <f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 xml:space="preserve"> </v>
      </c>
      <c r="Q117" s="141" t="str">
        <f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 xml:space="preserve"> </v>
      </c>
      <c r="R117" s="141" t="str">
        <f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 xml:space="preserve"> </v>
      </c>
      <c r="S117" s="141" t="str">
        <f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 xml:space="preserve"> </v>
      </c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</row>
    <row r="118" spans="1:67" ht="14.1" customHeight="1" x14ac:dyDescent="0.2">
      <c r="A118" s="180" t="s">
        <v>1191</v>
      </c>
      <c r="B118" s="137" t="e">
        <f>IF($U$16=1,(VLOOKUP(A118,$AC$44:$AH$80,2,FALSE)),IF((IF($X$1=1,'X1'!B77,(IF($X$1=2,'X2'!B77,(IF($X$1=3,'X3'!B77,(IF($X$1=4,'X4'!B77,(IF($X$1=5,'X5'!B77,'X6'!B77))))))))))="","",(IF($X$1=1,'X1'!B77,(IF($X$1=2,'X2'!B77,(IF($X$1=3,'X3'!B77,(IF($X$1=4,'X4'!B77,(IF($X$1=5,'X5'!B77,'X6'!B77))))))))))))</f>
        <v>#N/A</v>
      </c>
      <c r="C118" s="137" t="str">
        <f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 xml:space="preserve"> </v>
      </c>
      <c r="D118" s="137" t="str">
        <f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 xml:space="preserve"> </v>
      </c>
      <c r="E118" s="138" t="str">
        <f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 xml:space="preserve"> </v>
      </c>
      <c r="F118" s="138" t="str">
        <f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 xml:space="preserve"> </v>
      </c>
      <c r="G118" s="138" t="str">
        <f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 xml:space="preserve"> </v>
      </c>
      <c r="H118" s="138" t="str">
        <f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 xml:space="preserve"> </v>
      </c>
      <c r="I118" s="139" t="str">
        <f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 xml:space="preserve"> </v>
      </c>
      <c r="J118" s="139" t="str">
        <f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 xml:space="preserve"> </v>
      </c>
      <c r="K118" s="139" t="str">
        <f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 xml:space="preserve"> </v>
      </c>
      <c r="L118" s="140" t="str">
        <f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 xml:space="preserve"> </v>
      </c>
      <c r="M118" s="140" t="str">
        <f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 xml:space="preserve"> </v>
      </c>
      <c r="N118" s="141" t="str">
        <f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 xml:space="preserve"> </v>
      </c>
      <c r="O118" s="140" t="str">
        <f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 xml:space="preserve"> </v>
      </c>
      <c r="P118" s="140" t="str">
        <f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 xml:space="preserve"> </v>
      </c>
      <c r="Q118" s="141" t="str">
        <f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 xml:space="preserve"> </v>
      </c>
      <c r="R118" s="141" t="str">
        <f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 xml:space="preserve"> </v>
      </c>
      <c r="S118" s="141" t="str">
        <f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 xml:space="preserve"> </v>
      </c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</row>
    <row r="119" spans="1:67" ht="14.1" customHeight="1" x14ac:dyDescent="0.2">
      <c r="A119" s="180" t="s">
        <v>1191</v>
      </c>
      <c r="B119" s="137" t="e">
        <f>IF($U$16=1,(VLOOKUP(A119,$AC$44:$AH$80,2,FALSE)),IF((IF($X$1=1,'X1'!B78,(IF($X$1=2,'X2'!B78,(IF($X$1=3,'X3'!B78,(IF($X$1=4,'X4'!B78,(IF($X$1=5,'X5'!B78,'X6'!B78))))))))))="","",(IF($X$1=1,'X1'!B78,(IF($X$1=2,'X2'!B78,(IF($X$1=3,'X3'!B78,(IF($X$1=4,'X4'!B78,(IF($X$1=5,'X5'!B78,'X6'!B78))))))))))))</f>
        <v>#N/A</v>
      </c>
      <c r="C119" s="137" t="str">
        <f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 xml:space="preserve"> </v>
      </c>
      <c r="D119" s="137" t="str">
        <f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 xml:space="preserve"> </v>
      </c>
      <c r="E119" s="138" t="str">
        <f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 xml:space="preserve"> </v>
      </c>
      <c r="F119" s="138" t="str">
        <f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 xml:space="preserve"> </v>
      </c>
      <c r="G119" s="138" t="str">
        <f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 xml:space="preserve"> </v>
      </c>
      <c r="H119" s="138" t="str">
        <f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 xml:space="preserve"> </v>
      </c>
      <c r="I119" s="139" t="str">
        <f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 xml:space="preserve"> </v>
      </c>
      <c r="J119" s="139" t="str">
        <f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 xml:space="preserve"> </v>
      </c>
      <c r="K119" s="139" t="str">
        <f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 xml:space="preserve"> </v>
      </c>
      <c r="L119" s="140" t="str">
        <f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 xml:space="preserve"> </v>
      </c>
      <c r="M119" s="140" t="str">
        <f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 xml:space="preserve"> </v>
      </c>
      <c r="N119" s="141" t="str">
        <f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 xml:space="preserve"> </v>
      </c>
      <c r="O119" s="140" t="str">
        <f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 xml:space="preserve"> </v>
      </c>
      <c r="P119" s="140" t="str">
        <f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 xml:space="preserve"> </v>
      </c>
      <c r="Q119" s="141" t="str">
        <f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 xml:space="preserve"> </v>
      </c>
      <c r="R119" s="141" t="str">
        <f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 xml:space="preserve"> </v>
      </c>
      <c r="S119" s="141" t="str">
        <f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 xml:space="preserve"> </v>
      </c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</row>
    <row r="120" spans="1:67" ht="14.1" customHeight="1" x14ac:dyDescent="0.2">
      <c r="A120" s="180" t="s">
        <v>1191</v>
      </c>
      <c r="B120" s="137" t="e">
        <f>IF($U$16=1,(VLOOKUP(A120,$AC$44:$AH$80,2,FALSE)),IF((IF($X$1=1,'X1'!B79,(IF($X$1=2,'X2'!B79,(IF($X$1=3,'X3'!B79,(IF($X$1=4,'X4'!B79,(IF($X$1=5,'X5'!B79,'X6'!B79))))))))))="","",(IF($X$1=1,'X1'!B79,(IF($X$1=2,'X2'!B79,(IF($X$1=3,'X3'!B79,(IF($X$1=4,'X4'!B79,(IF($X$1=5,'X5'!B79,'X6'!B79))))))))))))</f>
        <v>#N/A</v>
      </c>
      <c r="C120" s="137" t="str">
        <f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 xml:space="preserve"> </v>
      </c>
      <c r="D120" s="137" t="str">
        <f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 xml:space="preserve"> </v>
      </c>
      <c r="E120" s="138" t="str">
        <f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 xml:space="preserve"> </v>
      </c>
      <c r="F120" s="138" t="str">
        <f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 xml:space="preserve"> </v>
      </c>
      <c r="G120" s="138" t="str">
        <f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 xml:space="preserve"> </v>
      </c>
      <c r="H120" s="138" t="str">
        <f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 xml:space="preserve"> </v>
      </c>
      <c r="I120" s="139" t="str">
        <f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 xml:space="preserve"> </v>
      </c>
      <c r="J120" s="139" t="str">
        <f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 xml:space="preserve"> </v>
      </c>
      <c r="K120" s="139" t="str">
        <f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 xml:space="preserve"> </v>
      </c>
      <c r="L120" s="140" t="str">
        <f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 xml:space="preserve"> </v>
      </c>
      <c r="M120" s="140" t="str">
        <f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 xml:space="preserve"> </v>
      </c>
      <c r="N120" s="141" t="str">
        <f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 xml:space="preserve"> </v>
      </c>
      <c r="O120" s="140" t="str">
        <f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 xml:space="preserve"> </v>
      </c>
      <c r="P120" s="140" t="str">
        <f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 xml:space="preserve"> </v>
      </c>
      <c r="Q120" s="141" t="str">
        <f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 xml:space="preserve"> </v>
      </c>
      <c r="R120" s="141" t="str">
        <f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 xml:space="preserve"> </v>
      </c>
      <c r="S120" s="141" t="str">
        <f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 xml:space="preserve"> </v>
      </c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</row>
    <row r="121" spans="1:67" ht="14.1" customHeight="1" x14ac:dyDescent="0.2">
      <c r="A121" s="180" t="s">
        <v>1191</v>
      </c>
      <c r="B121" s="137" t="e">
        <f>IF($U$16=1,(VLOOKUP(A121,$AC$44:$AH$80,2,FALSE)),IF((IF($X$1=1,'X1'!B80,(IF($X$1=2,'X2'!B80,(IF($X$1=3,'X3'!B80,(IF($X$1=4,'X4'!B80,(IF($X$1=5,'X5'!B80,'X6'!B80))))))))))="","",(IF($X$1=1,'X1'!B80,(IF($X$1=2,'X2'!B80,(IF($X$1=3,'X3'!B80,(IF($X$1=4,'X4'!B80,(IF($X$1=5,'X5'!B80,'X6'!B80))))))))))))</f>
        <v>#N/A</v>
      </c>
      <c r="C121" s="137" t="str">
        <f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 xml:space="preserve"> </v>
      </c>
      <c r="D121" s="137" t="str">
        <f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 xml:space="preserve"> </v>
      </c>
      <c r="E121" s="138" t="str">
        <f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 xml:space="preserve"> </v>
      </c>
      <c r="F121" s="138" t="str">
        <f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 xml:space="preserve"> </v>
      </c>
      <c r="G121" s="138" t="str">
        <f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 xml:space="preserve"> </v>
      </c>
      <c r="H121" s="138" t="str">
        <f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 xml:space="preserve"> </v>
      </c>
      <c r="I121" s="139" t="str">
        <f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 xml:space="preserve"> </v>
      </c>
      <c r="J121" s="139" t="str">
        <f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 xml:space="preserve"> </v>
      </c>
      <c r="K121" s="139" t="str">
        <f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 xml:space="preserve"> </v>
      </c>
      <c r="L121" s="140" t="str">
        <f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 xml:space="preserve"> </v>
      </c>
      <c r="M121" s="140" t="str">
        <f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 xml:space="preserve"> </v>
      </c>
      <c r="N121" s="141" t="str">
        <f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 xml:space="preserve"> </v>
      </c>
      <c r="O121" s="140" t="str">
        <f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 xml:space="preserve"> </v>
      </c>
      <c r="P121" s="140" t="str">
        <f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 xml:space="preserve"> </v>
      </c>
      <c r="Q121" s="141" t="str">
        <f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 xml:space="preserve"> </v>
      </c>
      <c r="R121" s="141" t="str">
        <f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 xml:space="preserve"> </v>
      </c>
      <c r="S121" s="141" t="str">
        <f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 xml:space="preserve"> </v>
      </c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</row>
    <row r="122" spans="1:67" ht="14.1" customHeight="1" x14ac:dyDescent="0.2">
      <c r="A122" s="180" t="s">
        <v>1191</v>
      </c>
      <c r="B122" s="137" t="e">
        <f>IF($U$16=1,(VLOOKUP(A122,$AC$44:$AH$80,2,FALSE)),IF((IF($X$1=1,'X1'!B81,(IF($X$1=2,'X2'!B81,(IF($X$1=3,'X3'!B81,(IF($X$1=4,'X4'!B81,(IF($X$1=5,'X5'!B81,'X6'!B81))))))))))="","",(IF($X$1=1,'X1'!B81,(IF($X$1=2,'X2'!B81,(IF($X$1=3,'X3'!B81,(IF($X$1=4,'X4'!B81,(IF($X$1=5,'X5'!B81,'X6'!B81))))))))))))</f>
        <v>#N/A</v>
      </c>
      <c r="C122" s="137" t="str">
        <f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 xml:space="preserve"> </v>
      </c>
      <c r="D122" s="137" t="str">
        <f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 xml:space="preserve"> </v>
      </c>
      <c r="E122" s="138" t="str">
        <f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 xml:space="preserve"> </v>
      </c>
      <c r="F122" s="138" t="str">
        <f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 xml:space="preserve"> </v>
      </c>
      <c r="G122" s="138" t="str">
        <f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 xml:space="preserve"> </v>
      </c>
      <c r="H122" s="138" t="str">
        <f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 xml:space="preserve"> </v>
      </c>
      <c r="I122" s="139" t="str">
        <f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 xml:space="preserve"> </v>
      </c>
      <c r="J122" s="139" t="str">
        <f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 xml:space="preserve"> </v>
      </c>
      <c r="K122" s="139" t="str">
        <f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 xml:space="preserve"> </v>
      </c>
      <c r="L122" s="140" t="str">
        <f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 xml:space="preserve"> </v>
      </c>
      <c r="M122" s="140" t="str">
        <f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 xml:space="preserve"> </v>
      </c>
      <c r="N122" s="141" t="str">
        <f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 xml:space="preserve"> </v>
      </c>
      <c r="O122" s="140" t="str">
        <f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 xml:space="preserve"> </v>
      </c>
      <c r="P122" s="140" t="str">
        <f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 xml:space="preserve"> </v>
      </c>
      <c r="Q122" s="141" t="str">
        <f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 xml:space="preserve"> </v>
      </c>
      <c r="R122" s="141" t="str">
        <f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 xml:space="preserve"> </v>
      </c>
      <c r="S122" s="141" t="str">
        <f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 xml:space="preserve"> </v>
      </c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</row>
    <row r="123" spans="1:67" ht="14.1" customHeight="1" x14ac:dyDescent="0.2">
      <c r="A123" s="180" t="s">
        <v>1191</v>
      </c>
      <c r="B123" s="137" t="e">
        <f>IF($U$16=1,(VLOOKUP(A123,$AC$44:$AH$80,2,FALSE)),IF((IF($X$1=1,'X1'!B82,(IF($X$1=2,'X2'!B82,(IF($X$1=3,'X3'!B82,(IF($X$1=4,'X4'!B82,(IF($X$1=5,'X5'!B82,'X6'!B82))))))))))="","",(IF($X$1=1,'X1'!B82,(IF($X$1=2,'X2'!B82,(IF($X$1=3,'X3'!B82,(IF($X$1=4,'X4'!B82,(IF($X$1=5,'X5'!B82,'X6'!B82))))))))))))</f>
        <v>#N/A</v>
      </c>
      <c r="C123" s="137" t="str">
        <f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 xml:space="preserve"> </v>
      </c>
      <c r="D123" s="137" t="str">
        <f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 xml:space="preserve"> </v>
      </c>
      <c r="E123" s="138" t="str">
        <f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 xml:space="preserve"> </v>
      </c>
      <c r="F123" s="138" t="str">
        <f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 xml:space="preserve"> </v>
      </c>
      <c r="G123" s="138" t="str">
        <f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 xml:space="preserve"> </v>
      </c>
      <c r="H123" s="138" t="str">
        <f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 xml:space="preserve"> </v>
      </c>
      <c r="I123" s="139" t="str">
        <f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 xml:space="preserve"> </v>
      </c>
      <c r="J123" s="139" t="str">
        <f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 xml:space="preserve"> </v>
      </c>
      <c r="K123" s="139" t="str">
        <f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 xml:space="preserve"> </v>
      </c>
      <c r="L123" s="140" t="str">
        <f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 xml:space="preserve"> </v>
      </c>
      <c r="M123" s="140" t="str">
        <f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 xml:space="preserve"> </v>
      </c>
      <c r="N123" s="141" t="str">
        <f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 xml:space="preserve"> </v>
      </c>
      <c r="O123" s="140" t="str">
        <f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 xml:space="preserve"> </v>
      </c>
      <c r="P123" s="140" t="str">
        <f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 xml:space="preserve"> </v>
      </c>
      <c r="Q123" s="141" t="str">
        <f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 xml:space="preserve"> </v>
      </c>
      <c r="R123" s="141" t="str">
        <f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 xml:space="preserve"> </v>
      </c>
      <c r="S123" s="141" t="str">
        <f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 xml:space="preserve"> </v>
      </c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</row>
    <row r="124" spans="1:67" ht="14.1" customHeight="1" x14ac:dyDescent="0.2">
      <c r="A124" s="180" t="s">
        <v>1191</v>
      </c>
      <c r="B124" s="137" t="e">
        <f>IF($U$16=1,(VLOOKUP(A124,$AC$44:$AH$80,2,FALSE)),IF((IF($X$1=1,'X1'!B83,(IF($X$1=2,'X2'!B83,(IF($X$1=3,'X3'!B83,(IF($X$1=4,'X4'!B83,(IF($X$1=5,'X5'!B83,'X6'!B83))))))))))="","",(IF($X$1=1,'X1'!B83,(IF($X$1=2,'X2'!B83,(IF($X$1=3,'X3'!B83,(IF($X$1=4,'X4'!B83,(IF($X$1=5,'X5'!B83,'X6'!B83))))))))))))</f>
        <v>#N/A</v>
      </c>
      <c r="C124" s="137" t="str">
        <f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 xml:space="preserve"> </v>
      </c>
      <c r="D124" s="137" t="str">
        <f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 xml:space="preserve"> </v>
      </c>
      <c r="E124" s="138" t="str">
        <f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 xml:space="preserve"> </v>
      </c>
      <c r="F124" s="138" t="str">
        <f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 xml:space="preserve"> </v>
      </c>
      <c r="G124" s="138" t="str">
        <f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 xml:space="preserve"> </v>
      </c>
      <c r="H124" s="138" t="str">
        <f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 xml:space="preserve"> </v>
      </c>
      <c r="I124" s="139" t="str">
        <f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 xml:space="preserve"> </v>
      </c>
      <c r="J124" s="139" t="str">
        <f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 xml:space="preserve"> </v>
      </c>
      <c r="K124" s="139" t="str">
        <f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 xml:space="preserve"> </v>
      </c>
      <c r="L124" s="140" t="str">
        <f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 xml:space="preserve"> </v>
      </c>
      <c r="M124" s="140" t="str">
        <f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 xml:space="preserve"> </v>
      </c>
      <c r="N124" s="141" t="str">
        <f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 xml:space="preserve"> </v>
      </c>
      <c r="O124" s="140" t="str">
        <f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 xml:space="preserve"> </v>
      </c>
      <c r="P124" s="140" t="str">
        <f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 xml:space="preserve"> </v>
      </c>
      <c r="Q124" s="141" t="str">
        <f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 xml:space="preserve"> </v>
      </c>
      <c r="R124" s="141" t="str">
        <f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 xml:space="preserve"> </v>
      </c>
      <c r="S124" s="141" t="str">
        <f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 xml:space="preserve"> </v>
      </c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</row>
    <row r="125" spans="1:67" ht="14.1" customHeight="1" x14ac:dyDescent="0.2">
      <c r="A125" s="180" t="s">
        <v>1191</v>
      </c>
      <c r="B125" s="137" t="e">
        <f>IF($U$16=1,(VLOOKUP(A125,$AC$44:$AH$80,2,FALSE)),IF((IF($X$1=1,'X1'!B84,(IF($X$1=2,'X2'!B84,(IF($X$1=3,'X3'!B84,(IF($X$1=4,'X4'!B84,(IF($X$1=5,'X5'!B84,'X6'!B84))))))))))="","",(IF($X$1=1,'X1'!B84,(IF($X$1=2,'X2'!B84,(IF($X$1=3,'X3'!B84,(IF($X$1=4,'X4'!B84,(IF($X$1=5,'X5'!B84,'X6'!B84))))))))))))</f>
        <v>#N/A</v>
      </c>
      <c r="C125" s="137" t="str">
        <f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 xml:space="preserve"> </v>
      </c>
      <c r="D125" s="137" t="str">
        <f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 xml:space="preserve"> </v>
      </c>
      <c r="E125" s="138" t="str">
        <f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 xml:space="preserve"> </v>
      </c>
      <c r="F125" s="138" t="str">
        <f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 xml:space="preserve"> </v>
      </c>
      <c r="G125" s="138" t="str">
        <f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 xml:space="preserve"> </v>
      </c>
      <c r="H125" s="138" t="str">
        <f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 xml:space="preserve"> </v>
      </c>
      <c r="I125" s="139" t="str">
        <f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 xml:space="preserve"> </v>
      </c>
      <c r="J125" s="139" t="str">
        <f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 xml:space="preserve"> </v>
      </c>
      <c r="K125" s="139" t="str">
        <f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 xml:space="preserve"> </v>
      </c>
      <c r="L125" s="140" t="str">
        <f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 xml:space="preserve"> </v>
      </c>
      <c r="M125" s="140" t="str">
        <f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 xml:space="preserve"> </v>
      </c>
      <c r="N125" s="141" t="str">
        <f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 xml:space="preserve"> </v>
      </c>
      <c r="O125" s="140" t="str">
        <f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 xml:space="preserve"> </v>
      </c>
      <c r="P125" s="140" t="str">
        <f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 xml:space="preserve"> </v>
      </c>
      <c r="Q125" s="141" t="str">
        <f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 xml:space="preserve"> </v>
      </c>
      <c r="R125" s="141" t="str">
        <f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 xml:space="preserve"> </v>
      </c>
      <c r="S125" s="141" t="str">
        <f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 xml:space="preserve"> </v>
      </c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</row>
    <row r="126" spans="1:67" ht="14.1" customHeight="1" x14ac:dyDescent="0.2">
      <c r="A126" s="180" t="s">
        <v>1191</v>
      </c>
      <c r="B126" s="137" t="e">
        <f>IF($U$16=1,(VLOOKUP(A126,$AC$44:$AH$80,2,FALSE)),IF((IF($X$1=1,'X1'!B85,(IF($X$1=2,'X2'!B85,(IF($X$1=3,'X3'!B85,(IF($X$1=4,'X4'!B85,(IF($X$1=5,'X5'!B85,'X6'!B85))))))))))="","",(IF($X$1=1,'X1'!B85,(IF($X$1=2,'X2'!B85,(IF($X$1=3,'X3'!B85,(IF($X$1=4,'X4'!B85,(IF($X$1=5,'X5'!B85,'X6'!B85))))))))))))</f>
        <v>#N/A</v>
      </c>
      <c r="C126" s="137" t="str">
        <f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 xml:space="preserve"> </v>
      </c>
      <c r="D126" s="137" t="str">
        <f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 xml:space="preserve"> </v>
      </c>
      <c r="E126" s="138" t="str">
        <f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 xml:space="preserve"> </v>
      </c>
      <c r="F126" s="138" t="str">
        <f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 xml:space="preserve"> </v>
      </c>
      <c r="G126" s="138" t="str">
        <f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 xml:space="preserve"> </v>
      </c>
      <c r="H126" s="138" t="str">
        <f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 xml:space="preserve"> </v>
      </c>
      <c r="I126" s="139" t="str">
        <f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 xml:space="preserve"> </v>
      </c>
      <c r="J126" s="139" t="str">
        <f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 xml:space="preserve"> </v>
      </c>
      <c r="K126" s="139" t="str">
        <f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 xml:space="preserve"> </v>
      </c>
      <c r="L126" s="140" t="str">
        <f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 xml:space="preserve"> </v>
      </c>
      <c r="M126" s="140" t="str">
        <f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 xml:space="preserve"> </v>
      </c>
      <c r="N126" s="141" t="str">
        <f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 xml:space="preserve"> </v>
      </c>
      <c r="O126" s="140" t="str">
        <f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 xml:space="preserve"> </v>
      </c>
      <c r="P126" s="140" t="str">
        <f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 xml:space="preserve"> </v>
      </c>
      <c r="Q126" s="141" t="str">
        <f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 xml:space="preserve"> </v>
      </c>
      <c r="R126" s="141" t="str">
        <f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 xml:space="preserve"> </v>
      </c>
      <c r="S126" s="141" t="str">
        <f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 xml:space="preserve"> </v>
      </c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</row>
    <row r="127" spans="1:67" ht="14.1" customHeight="1" x14ac:dyDescent="0.2">
      <c r="A127" s="180" t="s">
        <v>1191</v>
      </c>
      <c r="B127" s="137" t="e">
        <f>IF($U$16=1,(VLOOKUP(A127,$AC$44:$AH$80,2,FALSE)),IF((IF($X$1=1,'X1'!B86,(IF($X$1=2,'X2'!B86,(IF($X$1=3,'X3'!B86,(IF($X$1=4,'X4'!B86,(IF($X$1=5,'X5'!B86,'X6'!B86))))))))))="","",(IF($X$1=1,'X1'!B86,(IF($X$1=2,'X2'!B86,(IF($X$1=3,'X3'!B86,(IF($X$1=4,'X4'!B86,(IF($X$1=5,'X5'!B86,'X6'!B86))))))))))))</f>
        <v>#N/A</v>
      </c>
      <c r="C127" s="137" t="str">
        <f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 xml:space="preserve"> </v>
      </c>
      <c r="D127" s="137" t="str">
        <f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 xml:space="preserve"> </v>
      </c>
      <c r="E127" s="138" t="str">
        <f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 xml:space="preserve"> </v>
      </c>
      <c r="F127" s="138" t="str">
        <f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 xml:space="preserve"> </v>
      </c>
      <c r="G127" s="138" t="str">
        <f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 xml:space="preserve"> </v>
      </c>
      <c r="H127" s="138" t="str">
        <f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 xml:space="preserve"> </v>
      </c>
      <c r="I127" s="139" t="str">
        <f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 xml:space="preserve"> </v>
      </c>
      <c r="J127" s="139" t="str">
        <f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 xml:space="preserve"> </v>
      </c>
      <c r="K127" s="139" t="str">
        <f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 xml:space="preserve"> </v>
      </c>
      <c r="L127" s="140" t="str">
        <f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 xml:space="preserve"> </v>
      </c>
      <c r="M127" s="140" t="str">
        <f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 xml:space="preserve"> </v>
      </c>
      <c r="N127" s="141" t="str">
        <f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 xml:space="preserve"> </v>
      </c>
      <c r="O127" s="140" t="str">
        <f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 xml:space="preserve"> </v>
      </c>
      <c r="P127" s="140" t="str">
        <f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 xml:space="preserve"> </v>
      </c>
      <c r="Q127" s="141" t="str">
        <f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 xml:space="preserve"> </v>
      </c>
      <c r="R127" s="141" t="str">
        <f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 xml:space="preserve"> </v>
      </c>
      <c r="S127" s="141" t="str">
        <f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 xml:space="preserve"> </v>
      </c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1:67" ht="14.1" customHeight="1" x14ac:dyDescent="0.2">
      <c r="A128" s="180" t="s">
        <v>1191</v>
      </c>
      <c r="B128" s="137" t="e">
        <f>IF($U$16=1,(VLOOKUP(A128,$AC$44:$AH$80,2,FALSE)),IF((IF($X$1=1,'X1'!B87,(IF($X$1=2,'X2'!B87,(IF($X$1=3,'X3'!B87,(IF($X$1=4,'X4'!B87,(IF($X$1=5,'X5'!B87,'X6'!B87))))))))))="","",(IF($X$1=1,'X1'!B87,(IF($X$1=2,'X2'!B87,(IF($X$1=3,'X3'!B87,(IF($X$1=4,'X4'!B87,(IF($X$1=5,'X5'!B87,'X6'!B87))))))))))))</f>
        <v>#N/A</v>
      </c>
      <c r="C128" s="137" t="str">
        <f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 xml:space="preserve"> </v>
      </c>
      <c r="D128" s="137" t="str">
        <f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 xml:space="preserve"> </v>
      </c>
      <c r="E128" s="138" t="str">
        <f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 xml:space="preserve"> </v>
      </c>
      <c r="F128" s="138" t="str">
        <f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 xml:space="preserve"> </v>
      </c>
      <c r="G128" s="138" t="str">
        <f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 xml:space="preserve"> </v>
      </c>
      <c r="H128" s="138" t="str">
        <f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 xml:space="preserve"> </v>
      </c>
      <c r="I128" s="139" t="str">
        <f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 xml:space="preserve"> </v>
      </c>
      <c r="J128" s="139" t="str">
        <f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 xml:space="preserve"> </v>
      </c>
      <c r="K128" s="139" t="str">
        <f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 xml:space="preserve"> </v>
      </c>
      <c r="L128" s="140" t="str">
        <f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 xml:space="preserve"> </v>
      </c>
      <c r="M128" s="140" t="str">
        <f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 xml:space="preserve"> </v>
      </c>
      <c r="N128" s="141" t="str">
        <f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 xml:space="preserve"> </v>
      </c>
      <c r="O128" s="140" t="str">
        <f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 xml:space="preserve"> </v>
      </c>
      <c r="P128" s="140" t="str">
        <f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 xml:space="preserve"> </v>
      </c>
      <c r="Q128" s="141" t="str">
        <f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 xml:space="preserve"> </v>
      </c>
      <c r="R128" s="141" t="str">
        <f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 xml:space="preserve"> </v>
      </c>
      <c r="S128" s="141" t="str">
        <f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 xml:space="preserve"> </v>
      </c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1:67" ht="14.1" customHeight="1" x14ac:dyDescent="0.2">
      <c r="A129" s="180" t="s">
        <v>1191</v>
      </c>
      <c r="B129" s="137" t="e">
        <f>IF($U$16=1,(VLOOKUP(A129,$AC$44:$AH$80,2,FALSE)),IF((IF($X$1=1,'X1'!B88,(IF($X$1=2,'X2'!B88,(IF($X$1=3,'X3'!B88,(IF($X$1=4,'X4'!B88,(IF($X$1=5,'X5'!B88,'X6'!B88))))))))))="","",(IF($X$1=1,'X1'!B88,(IF($X$1=2,'X2'!B88,(IF($X$1=3,'X3'!B88,(IF($X$1=4,'X4'!B88,(IF($X$1=5,'X5'!B88,'X6'!B88))))))))))))</f>
        <v>#N/A</v>
      </c>
      <c r="C129" s="137" t="str">
        <f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 xml:space="preserve"> </v>
      </c>
      <c r="D129" s="137" t="str">
        <f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 xml:space="preserve"> </v>
      </c>
      <c r="E129" s="138" t="str">
        <f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 xml:space="preserve"> </v>
      </c>
      <c r="F129" s="138" t="str">
        <f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 xml:space="preserve"> </v>
      </c>
      <c r="G129" s="138" t="str">
        <f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 xml:space="preserve"> </v>
      </c>
      <c r="H129" s="138" t="str">
        <f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 xml:space="preserve"> </v>
      </c>
      <c r="I129" s="139" t="str">
        <f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 xml:space="preserve"> </v>
      </c>
      <c r="J129" s="139" t="str">
        <f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 xml:space="preserve"> </v>
      </c>
      <c r="K129" s="139" t="str">
        <f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 xml:space="preserve"> </v>
      </c>
      <c r="L129" s="140" t="str">
        <f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 xml:space="preserve"> </v>
      </c>
      <c r="M129" s="140" t="str">
        <f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 xml:space="preserve"> </v>
      </c>
      <c r="N129" s="141" t="str">
        <f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 xml:space="preserve"> </v>
      </c>
      <c r="O129" s="140" t="str">
        <f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 xml:space="preserve"> </v>
      </c>
      <c r="P129" s="140" t="str">
        <f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 xml:space="preserve"> </v>
      </c>
      <c r="Q129" s="141" t="str">
        <f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 xml:space="preserve"> </v>
      </c>
      <c r="R129" s="141" t="str">
        <f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 xml:space="preserve"> </v>
      </c>
      <c r="S129" s="141" t="str">
        <f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 xml:space="preserve"> </v>
      </c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1:67" ht="14.1" customHeight="1" x14ac:dyDescent="0.2">
      <c r="A130" s="180" t="s">
        <v>1191</v>
      </c>
      <c r="B130" s="137" t="e">
        <f>IF($U$16=1,(VLOOKUP(A130,$AC$44:$AH$80,2,FALSE)),IF((IF($X$1=1,'X1'!B89,(IF($X$1=2,'X2'!B89,(IF($X$1=3,'X3'!B89,(IF($X$1=4,'X4'!B89,(IF($X$1=5,'X5'!B89,'X6'!B89))))))))))="","",(IF($X$1=1,'X1'!B89,(IF($X$1=2,'X2'!B89,(IF($X$1=3,'X3'!B89,(IF($X$1=4,'X4'!B89,(IF($X$1=5,'X5'!B89,'X6'!B89))))))))))))</f>
        <v>#N/A</v>
      </c>
      <c r="C130" s="137" t="str">
        <f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 xml:space="preserve"> </v>
      </c>
      <c r="D130" s="137" t="str">
        <f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 xml:space="preserve"> </v>
      </c>
      <c r="E130" s="138" t="str">
        <f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 xml:space="preserve"> </v>
      </c>
      <c r="F130" s="138" t="str">
        <f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 xml:space="preserve"> </v>
      </c>
      <c r="G130" s="138" t="str">
        <f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 xml:space="preserve"> </v>
      </c>
      <c r="H130" s="138" t="str">
        <f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 xml:space="preserve"> </v>
      </c>
      <c r="I130" s="139" t="str">
        <f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 xml:space="preserve"> </v>
      </c>
      <c r="J130" s="139" t="str">
        <f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 xml:space="preserve"> </v>
      </c>
      <c r="K130" s="139" t="str">
        <f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 xml:space="preserve"> </v>
      </c>
      <c r="L130" s="140" t="str">
        <f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 xml:space="preserve"> </v>
      </c>
      <c r="M130" s="140" t="str">
        <f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 xml:space="preserve"> </v>
      </c>
      <c r="N130" s="141" t="str">
        <f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 xml:space="preserve"> </v>
      </c>
      <c r="O130" s="140" t="str">
        <f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 xml:space="preserve"> </v>
      </c>
      <c r="P130" s="140" t="str">
        <f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 xml:space="preserve"> </v>
      </c>
      <c r="Q130" s="141" t="str">
        <f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 xml:space="preserve"> </v>
      </c>
      <c r="R130" s="141" t="str">
        <f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 xml:space="preserve"> </v>
      </c>
      <c r="S130" s="141" t="str">
        <f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 xml:space="preserve"> </v>
      </c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1:67" ht="14.1" customHeight="1" x14ac:dyDescent="0.2">
      <c r="A131" s="180" t="s">
        <v>1191</v>
      </c>
      <c r="B131" s="137" t="e">
        <f>IF($U$16=1,(VLOOKUP(A131,$AC$44:$AH$80,2,FALSE)),IF((IF($X$1=1,'X1'!B90,(IF($X$1=2,'X2'!B90,(IF($X$1=3,'X3'!B90,(IF($X$1=4,'X4'!B90,(IF($X$1=5,'X5'!B90,'X6'!B90))))))))))="","",(IF($X$1=1,'X1'!B90,(IF($X$1=2,'X2'!B90,(IF($X$1=3,'X3'!B90,(IF($X$1=4,'X4'!B90,(IF($X$1=5,'X5'!B90,'X6'!B90))))))))))))</f>
        <v>#N/A</v>
      </c>
      <c r="C131" s="137" t="str">
        <f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 xml:space="preserve"> </v>
      </c>
      <c r="D131" s="137" t="str">
        <f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 xml:space="preserve"> </v>
      </c>
      <c r="E131" s="138" t="str">
        <f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 xml:space="preserve"> </v>
      </c>
      <c r="F131" s="138" t="str">
        <f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 xml:space="preserve"> </v>
      </c>
      <c r="G131" s="138" t="str">
        <f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 xml:space="preserve"> </v>
      </c>
      <c r="H131" s="138" t="str">
        <f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 xml:space="preserve"> </v>
      </c>
      <c r="I131" s="139" t="str">
        <f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 xml:space="preserve"> </v>
      </c>
      <c r="J131" s="139" t="str">
        <f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 xml:space="preserve"> </v>
      </c>
      <c r="K131" s="139" t="str">
        <f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 xml:space="preserve"> </v>
      </c>
      <c r="L131" s="140" t="str">
        <f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 xml:space="preserve"> </v>
      </c>
      <c r="M131" s="140" t="str">
        <f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 xml:space="preserve"> </v>
      </c>
      <c r="N131" s="141" t="str">
        <f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 xml:space="preserve"> </v>
      </c>
      <c r="O131" s="140" t="str">
        <f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 xml:space="preserve"> </v>
      </c>
      <c r="P131" s="140" t="str">
        <f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 xml:space="preserve"> </v>
      </c>
      <c r="Q131" s="141" t="str">
        <f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 xml:space="preserve"> </v>
      </c>
      <c r="R131" s="141" t="str">
        <f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 xml:space="preserve"> </v>
      </c>
      <c r="S131" s="141" t="str">
        <f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 xml:space="preserve"> </v>
      </c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</row>
    <row r="132" spans="1:67" ht="14.1" customHeight="1" x14ac:dyDescent="0.2">
      <c r="A132" s="180" t="s">
        <v>1191</v>
      </c>
      <c r="B132" s="137" t="e">
        <f>IF($U$16=1,(VLOOKUP(A132,$AC$44:$AH$80,2,FALSE)),IF((IF($X$1=1,'X1'!B91,(IF($X$1=2,'X2'!B91,(IF($X$1=3,'X3'!B91,(IF($X$1=4,'X4'!B91,(IF($X$1=5,'X5'!B91,'X6'!B91))))))))))="","",(IF($X$1=1,'X1'!B91,(IF($X$1=2,'X2'!B91,(IF($X$1=3,'X3'!B91,(IF($X$1=4,'X4'!B91,(IF($X$1=5,'X5'!B91,'X6'!B91))))))))))))</f>
        <v>#N/A</v>
      </c>
      <c r="C132" s="137" t="str">
        <f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 xml:space="preserve"> </v>
      </c>
      <c r="D132" s="137" t="str">
        <f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 xml:space="preserve"> </v>
      </c>
      <c r="E132" s="138" t="str">
        <f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 xml:space="preserve"> </v>
      </c>
      <c r="F132" s="138" t="str">
        <f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 xml:space="preserve"> </v>
      </c>
      <c r="G132" s="138" t="str">
        <f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 xml:space="preserve"> </v>
      </c>
      <c r="H132" s="138" t="str">
        <f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 xml:space="preserve"> </v>
      </c>
      <c r="I132" s="139" t="str">
        <f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 xml:space="preserve"> </v>
      </c>
      <c r="J132" s="139" t="str">
        <f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 xml:space="preserve"> </v>
      </c>
      <c r="K132" s="139" t="str">
        <f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 xml:space="preserve"> </v>
      </c>
      <c r="L132" s="140" t="str">
        <f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 xml:space="preserve"> </v>
      </c>
      <c r="M132" s="140" t="str">
        <f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 xml:space="preserve"> </v>
      </c>
      <c r="N132" s="141" t="str">
        <f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 xml:space="preserve"> </v>
      </c>
      <c r="O132" s="140" t="str">
        <f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 xml:space="preserve"> </v>
      </c>
      <c r="P132" s="140" t="str">
        <f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 xml:space="preserve"> </v>
      </c>
      <c r="Q132" s="141" t="str">
        <f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41" t="str">
        <f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 xml:space="preserve"> </v>
      </c>
      <c r="S132" s="141" t="str">
        <f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 xml:space="preserve"> </v>
      </c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</row>
    <row r="133" spans="1:67" ht="14.1" customHeight="1" x14ac:dyDescent="0.2">
      <c r="A133" s="180" t="s">
        <v>1191</v>
      </c>
      <c r="B133" s="137" t="e">
        <f>IF($U$16=1,(VLOOKUP(A133,$AC$44:$AH$80,2,FALSE)),IF((IF($X$1=1,'X1'!B92,(IF($X$1=2,'X2'!B92,(IF($X$1=3,'X3'!B92,(IF($X$1=4,'X4'!B92,(IF($X$1=5,'X5'!B92,'X6'!B92))))))))))="","",(IF($X$1=1,'X1'!B92,(IF($X$1=2,'X2'!B92,(IF($X$1=3,'X3'!B92,(IF($X$1=4,'X4'!B92,(IF($X$1=5,'X5'!B92,'X6'!B92))))))))))))</f>
        <v>#N/A</v>
      </c>
      <c r="C133" s="137" t="str">
        <f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 xml:space="preserve"> </v>
      </c>
      <c r="D133" s="137" t="str">
        <f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 xml:space="preserve"> </v>
      </c>
      <c r="E133" s="138" t="str">
        <f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 xml:space="preserve"> </v>
      </c>
      <c r="F133" s="138" t="str">
        <f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 xml:space="preserve"> </v>
      </c>
      <c r="G133" s="138" t="str">
        <f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 xml:space="preserve"> </v>
      </c>
      <c r="H133" s="138" t="str">
        <f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 xml:space="preserve"> </v>
      </c>
      <c r="I133" s="139" t="str">
        <f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 xml:space="preserve"> </v>
      </c>
      <c r="J133" s="139" t="str">
        <f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 xml:space="preserve"> </v>
      </c>
      <c r="K133" s="139" t="str">
        <f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 xml:space="preserve"> </v>
      </c>
      <c r="L133" s="140" t="str">
        <f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 xml:space="preserve"> </v>
      </c>
      <c r="M133" s="140" t="str">
        <f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 xml:space="preserve"> </v>
      </c>
      <c r="N133" s="141" t="str">
        <f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 xml:space="preserve"> </v>
      </c>
      <c r="O133" s="140" t="str">
        <f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 xml:space="preserve"> </v>
      </c>
      <c r="P133" s="140" t="str">
        <f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 xml:space="preserve"> </v>
      </c>
      <c r="Q133" s="141" t="str">
        <f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 xml:space="preserve"> </v>
      </c>
      <c r="R133" s="141" t="str">
        <f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 xml:space="preserve"> </v>
      </c>
      <c r="S133" s="141" t="str">
        <f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 xml:space="preserve"> </v>
      </c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  <row r="134" spans="1:67" ht="14.1" customHeight="1" x14ac:dyDescent="0.2">
      <c r="A134" s="180" t="s">
        <v>1191</v>
      </c>
      <c r="B134" s="137" t="e">
        <f>IF($U$16=1,(VLOOKUP(A134,$AC$44:$AH$80,2,FALSE)),IF((IF($X$1=1,'X1'!B93,(IF($X$1=2,'X2'!B93,(IF($X$1=3,'X3'!B93,(IF($X$1=4,'X4'!B93,(IF($X$1=5,'X5'!B93,'X6'!B93))))))))))="","",(IF($X$1=1,'X1'!B93,(IF($X$1=2,'X2'!B93,(IF($X$1=3,'X3'!B93,(IF($X$1=4,'X4'!B93,(IF($X$1=5,'X5'!B93,'X6'!B93))))))))))))</f>
        <v>#N/A</v>
      </c>
      <c r="C134" s="137" t="str">
        <f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 xml:space="preserve"> </v>
      </c>
      <c r="D134" s="137" t="str">
        <f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 xml:space="preserve"> </v>
      </c>
      <c r="E134" s="138" t="str">
        <f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 xml:space="preserve"> </v>
      </c>
      <c r="F134" s="138" t="str">
        <f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 xml:space="preserve"> </v>
      </c>
      <c r="G134" s="138" t="str">
        <f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 xml:space="preserve"> </v>
      </c>
      <c r="H134" s="138" t="str">
        <f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 xml:space="preserve"> </v>
      </c>
      <c r="I134" s="139" t="str">
        <f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 xml:space="preserve"> </v>
      </c>
      <c r="J134" s="139" t="str">
        <f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 xml:space="preserve"> </v>
      </c>
      <c r="K134" s="139" t="str">
        <f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 xml:space="preserve"> </v>
      </c>
      <c r="L134" s="140" t="str">
        <f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 xml:space="preserve"> </v>
      </c>
      <c r="M134" s="140" t="str">
        <f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 xml:space="preserve"> </v>
      </c>
      <c r="N134" s="141" t="str">
        <f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 xml:space="preserve"> </v>
      </c>
      <c r="O134" s="140" t="str">
        <f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 xml:space="preserve"> </v>
      </c>
      <c r="P134" s="140" t="str">
        <f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 xml:space="preserve"> </v>
      </c>
      <c r="Q134" s="141" t="str">
        <f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 xml:space="preserve"> </v>
      </c>
      <c r="R134" s="141" t="str">
        <f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 xml:space="preserve"> </v>
      </c>
      <c r="S134" s="141" t="str">
        <f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 xml:space="preserve"> </v>
      </c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</row>
    <row r="135" spans="1:67" ht="14.1" customHeight="1" x14ac:dyDescent="0.2">
      <c r="A135" s="180" t="s">
        <v>1191</v>
      </c>
      <c r="B135" s="137" t="e">
        <f>IF($U$16=1,(VLOOKUP(A135,$AC$44:$AH$80,2,FALSE)),IF((IF($X$1=1,'X1'!B94,(IF($X$1=2,'X2'!B94,(IF($X$1=3,'X3'!B94,(IF($X$1=4,'X4'!B94,(IF($X$1=5,'X5'!B94,'X6'!B94))))))))))="","",(IF($X$1=1,'X1'!B94,(IF($X$1=2,'X2'!B94,(IF($X$1=3,'X3'!B94,(IF($X$1=4,'X4'!B94,(IF($X$1=5,'X5'!B94,'X6'!B94))))))))))))</f>
        <v>#N/A</v>
      </c>
      <c r="C135" s="137" t="str">
        <f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 xml:space="preserve"> </v>
      </c>
      <c r="D135" s="137" t="str">
        <f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 xml:space="preserve"> </v>
      </c>
      <c r="E135" s="138" t="str">
        <f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 xml:space="preserve"> </v>
      </c>
      <c r="F135" s="138" t="str">
        <f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 xml:space="preserve"> </v>
      </c>
      <c r="G135" s="138" t="str">
        <f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 xml:space="preserve"> </v>
      </c>
      <c r="H135" s="138" t="str">
        <f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 xml:space="preserve"> </v>
      </c>
      <c r="I135" s="139" t="str">
        <f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 xml:space="preserve"> </v>
      </c>
      <c r="J135" s="139" t="str">
        <f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 xml:space="preserve"> </v>
      </c>
      <c r="K135" s="139" t="str">
        <f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 xml:space="preserve"> </v>
      </c>
      <c r="L135" s="140" t="str">
        <f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 xml:space="preserve"> </v>
      </c>
      <c r="M135" s="140" t="str">
        <f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 xml:space="preserve"> </v>
      </c>
      <c r="N135" s="141" t="str">
        <f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 xml:space="preserve"> </v>
      </c>
      <c r="O135" s="140" t="str">
        <f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 xml:space="preserve"> </v>
      </c>
      <c r="P135" s="140" t="str">
        <f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 xml:space="preserve"> </v>
      </c>
      <c r="Q135" s="141" t="str">
        <f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 xml:space="preserve"> </v>
      </c>
      <c r="R135" s="141" t="str">
        <f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 xml:space="preserve"> </v>
      </c>
      <c r="S135" s="141" t="str">
        <f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 xml:space="preserve"> </v>
      </c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</row>
    <row r="136" spans="1:67" ht="14.1" customHeight="1" x14ac:dyDescent="0.2">
      <c r="A136" s="180" t="s">
        <v>1191</v>
      </c>
      <c r="B136" s="137" t="e">
        <f>IF($U$16=1,(VLOOKUP(A136,$AC$44:$AH$80,2,FALSE)),IF((IF($X$1=1,'X1'!B95,(IF($X$1=2,'X2'!B95,(IF($X$1=3,'X3'!B95,(IF($X$1=4,'X4'!B95,(IF($X$1=5,'X5'!B95,'X6'!B95))))))))))="","",(IF($X$1=1,'X1'!B95,(IF($X$1=2,'X2'!B95,(IF($X$1=3,'X3'!B95,(IF($X$1=4,'X4'!B95,(IF($X$1=5,'X5'!B95,'X6'!B95))))))))))))</f>
        <v>#N/A</v>
      </c>
      <c r="C136" s="137" t="str">
        <f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 xml:space="preserve"> </v>
      </c>
      <c r="D136" s="137" t="str">
        <f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 xml:space="preserve"> </v>
      </c>
      <c r="E136" s="138" t="str">
        <f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 xml:space="preserve"> </v>
      </c>
      <c r="F136" s="138" t="str">
        <f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 xml:space="preserve"> </v>
      </c>
      <c r="G136" s="138" t="str">
        <f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 xml:space="preserve"> </v>
      </c>
      <c r="H136" s="138" t="str">
        <f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 xml:space="preserve"> </v>
      </c>
      <c r="I136" s="139" t="str">
        <f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 xml:space="preserve"> </v>
      </c>
      <c r="J136" s="139" t="str">
        <f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 xml:space="preserve"> </v>
      </c>
      <c r="K136" s="139" t="str">
        <f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 xml:space="preserve"> </v>
      </c>
      <c r="L136" s="140" t="str">
        <f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 xml:space="preserve"> </v>
      </c>
      <c r="M136" s="140" t="str">
        <f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 xml:space="preserve"> </v>
      </c>
      <c r="N136" s="141" t="str">
        <f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 xml:space="preserve"> </v>
      </c>
      <c r="O136" s="140" t="str">
        <f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 xml:space="preserve"> </v>
      </c>
      <c r="P136" s="140" t="str">
        <f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 xml:space="preserve"> </v>
      </c>
      <c r="Q136" s="141" t="str">
        <f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 xml:space="preserve"> </v>
      </c>
      <c r="R136" s="141" t="str">
        <f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 xml:space="preserve"> </v>
      </c>
      <c r="S136" s="141" t="str">
        <f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 xml:space="preserve"> </v>
      </c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</row>
    <row r="137" spans="1:67" ht="14.1" customHeight="1" x14ac:dyDescent="0.2">
      <c r="A137" s="180" t="s">
        <v>1191</v>
      </c>
      <c r="B137" s="137" t="e">
        <f>IF($U$16=1,(VLOOKUP(A137,$AC$44:$AH$80,2,FALSE)),IF((IF($X$1=1,'X1'!B96,(IF($X$1=2,'X2'!B96,(IF($X$1=3,'X3'!B96,(IF($X$1=4,'X4'!B96,(IF($X$1=5,'X5'!B96,'X6'!B96))))))))))="","",(IF($X$1=1,'X1'!B96,(IF($X$1=2,'X2'!B96,(IF($X$1=3,'X3'!B96,(IF($X$1=4,'X4'!B96,(IF($X$1=5,'X5'!B96,'X6'!B96))))))))))))</f>
        <v>#N/A</v>
      </c>
      <c r="C137" s="137" t="str">
        <f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 xml:space="preserve"> </v>
      </c>
      <c r="D137" s="137" t="str">
        <f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 xml:space="preserve"> </v>
      </c>
      <c r="E137" s="138" t="str">
        <f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 xml:space="preserve"> </v>
      </c>
      <c r="F137" s="138" t="str">
        <f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 xml:space="preserve"> </v>
      </c>
      <c r="G137" s="138" t="str">
        <f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 xml:space="preserve"> </v>
      </c>
      <c r="H137" s="138" t="str">
        <f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 xml:space="preserve"> </v>
      </c>
      <c r="I137" s="139" t="str">
        <f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 xml:space="preserve"> </v>
      </c>
      <c r="J137" s="139" t="str">
        <f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 xml:space="preserve"> </v>
      </c>
      <c r="K137" s="139" t="str">
        <f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 xml:space="preserve"> </v>
      </c>
      <c r="L137" s="140" t="str">
        <f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 xml:space="preserve"> </v>
      </c>
      <c r="M137" s="140" t="str">
        <f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 xml:space="preserve"> </v>
      </c>
      <c r="N137" s="141" t="str">
        <f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 xml:space="preserve"> </v>
      </c>
      <c r="O137" s="140" t="str">
        <f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 xml:space="preserve"> </v>
      </c>
      <c r="P137" s="140" t="str">
        <f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 xml:space="preserve"> </v>
      </c>
      <c r="Q137" s="141" t="str">
        <f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 xml:space="preserve"> </v>
      </c>
      <c r="R137" s="141" t="str">
        <f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 xml:space="preserve"> </v>
      </c>
      <c r="S137" s="141" t="str">
        <f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 xml:space="preserve"> </v>
      </c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</row>
    <row r="138" spans="1:67" ht="14.1" customHeight="1" x14ac:dyDescent="0.2">
      <c r="A138" s="180" t="s">
        <v>1191</v>
      </c>
      <c r="B138" s="137" t="e">
        <f>IF($U$16=1,(VLOOKUP(A138,$AC$44:$AH$80,2,FALSE)),IF((IF($X$1=1,'X1'!B97,(IF($X$1=2,'X2'!B97,(IF($X$1=3,'X3'!B97,(IF($X$1=4,'X4'!B97,(IF($X$1=5,'X5'!B97,'X6'!B97))))))))))="","",(IF($X$1=1,'X1'!B97,(IF($X$1=2,'X2'!B97,(IF($X$1=3,'X3'!B97,(IF($X$1=4,'X4'!B97,(IF($X$1=5,'X5'!B97,'X6'!B97))))))))))))</f>
        <v>#N/A</v>
      </c>
      <c r="C138" s="137" t="str">
        <f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 xml:space="preserve"> </v>
      </c>
      <c r="D138" s="137" t="str">
        <f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 xml:space="preserve"> </v>
      </c>
      <c r="E138" s="138" t="str">
        <f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 xml:space="preserve"> </v>
      </c>
      <c r="F138" s="138" t="str">
        <f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 xml:space="preserve"> </v>
      </c>
      <c r="G138" s="138" t="str">
        <f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 xml:space="preserve"> </v>
      </c>
      <c r="H138" s="138" t="str">
        <f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 xml:space="preserve"> </v>
      </c>
      <c r="I138" s="139" t="str">
        <f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 xml:space="preserve"> </v>
      </c>
      <c r="J138" s="139" t="str">
        <f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 xml:space="preserve"> </v>
      </c>
      <c r="K138" s="139" t="str">
        <f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 xml:space="preserve"> </v>
      </c>
      <c r="L138" s="140" t="str">
        <f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 xml:space="preserve"> </v>
      </c>
      <c r="M138" s="140" t="str">
        <f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 xml:space="preserve"> </v>
      </c>
      <c r="N138" s="141" t="str">
        <f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 xml:space="preserve"> </v>
      </c>
      <c r="O138" s="140" t="str">
        <f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 xml:space="preserve"> </v>
      </c>
      <c r="P138" s="140" t="str">
        <f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 xml:space="preserve"> </v>
      </c>
      <c r="Q138" s="141" t="str">
        <f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 xml:space="preserve"> </v>
      </c>
      <c r="R138" s="141" t="str">
        <f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 xml:space="preserve"> </v>
      </c>
      <c r="S138" s="141" t="str">
        <f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 xml:space="preserve"> </v>
      </c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</row>
    <row r="139" spans="1:67" ht="14.1" customHeight="1" x14ac:dyDescent="0.2">
      <c r="A139" s="180" t="s">
        <v>1191</v>
      </c>
      <c r="B139" s="137" t="e">
        <f>IF($U$16=1,(VLOOKUP(A139,$AC$44:$AH$80,2,FALSE)),IF((IF($X$1=1,'X1'!B98,(IF($X$1=2,'X2'!B98,(IF($X$1=3,'X3'!B98,(IF($X$1=4,'X4'!B98,(IF($X$1=5,'X5'!B98,'X6'!B98))))))))))="","",(IF($X$1=1,'X1'!B98,(IF($X$1=2,'X2'!B98,(IF($X$1=3,'X3'!B98,(IF($X$1=4,'X4'!B98,(IF($X$1=5,'X5'!B98,'X6'!B98))))))))))))</f>
        <v>#N/A</v>
      </c>
      <c r="C139" s="137" t="str">
        <f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 xml:space="preserve"> </v>
      </c>
      <c r="D139" s="137" t="str">
        <f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 xml:space="preserve"> </v>
      </c>
      <c r="E139" s="138" t="str">
        <f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 xml:space="preserve"> </v>
      </c>
      <c r="F139" s="138" t="str">
        <f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 xml:space="preserve"> </v>
      </c>
      <c r="G139" s="138" t="str">
        <f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 xml:space="preserve"> </v>
      </c>
      <c r="H139" s="138" t="str">
        <f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 xml:space="preserve"> </v>
      </c>
      <c r="I139" s="139" t="str">
        <f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 xml:space="preserve"> </v>
      </c>
      <c r="J139" s="139" t="str">
        <f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 xml:space="preserve"> </v>
      </c>
      <c r="K139" s="139" t="str">
        <f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 xml:space="preserve"> </v>
      </c>
      <c r="L139" s="140" t="str">
        <f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 xml:space="preserve"> </v>
      </c>
      <c r="M139" s="140" t="str">
        <f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 xml:space="preserve"> </v>
      </c>
      <c r="N139" s="141" t="str">
        <f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 xml:space="preserve"> </v>
      </c>
      <c r="O139" s="140" t="str">
        <f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 xml:space="preserve"> </v>
      </c>
      <c r="P139" s="140" t="str">
        <f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 xml:space="preserve"> </v>
      </c>
      <c r="Q139" s="141" t="str">
        <f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 xml:space="preserve"> </v>
      </c>
      <c r="R139" s="141" t="str">
        <f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 xml:space="preserve"> </v>
      </c>
      <c r="S139" s="141" t="str">
        <f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 xml:space="preserve"> </v>
      </c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</row>
    <row r="140" spans="1:67" ht="14.1" customHeight="1" x14ac:dyDescent="0.2">
      <c r="A140" s="180" t="s">
        <v>1191</v>
      </c>
      <c r="B140" s="137" t="e">
        <f>IF($U$16=1,(VLOOKUP(A140,$AC$44:$AH$80,2,FALSE)),IF((IF($X$1=1,'X1'!B99,(IF($X$1=2,'X2'!B99,(IF($X$1=3,'X3'!B99,(IF($X$1=4,'X4'!B99,(IF($X$1=5,'X5'!B99,'X6'!B99))))))))))="","",(IF($X$1=1,'X1'!B99,(IF($X$1=2,'X2'!B99,(IF($X$1=3,'X3'!B99,(IF($X$1=4,'X4'!B99,(IF($X$1=5,'X5'!B99,'X6'!B99))))))))))))</f>
        <v>#N/A</v>
      </c>
      <c r="C140" s="137" t="str">
        <f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 xml:space="preserve"> </v>
      </c>
      <c r="D140" s="137" t="str">
        <f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 xml:space="preserve"> </v>
      </c>
      <c r="E140" s="138" t="str">
        <f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 xml:space="preserve"> </v>
      </c>
      <c r="F140" s="138" t="str">
        <f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 xml:space="preserve"> </v>
      </c>
      <c r="G140" s="138" t="str">
        <f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 xml:space="preserve"> </v>
      </c>
      <c r="H140" s="138" t="str">
        <f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 xml:space="preserve"> </v>
      </c>
      <c r="I140" s="139" t="str">
        <f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 xml:space="preserve"> </v>
      </c>
      <c r="J140" s="139" t="str">
        <f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 xml:space="preserve"> </v>
      </c>
      <c r="K140" s="139" t="str">
        <f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 xml:space="preserve"> </v>
      </c>
      <c r="L140" s="140" t="str">
        <f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 xml:space="preserve"> </v>
      </c>
      <c r="M140" s="140" t="str">
        <f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 xml:space="preserve"> </v>
      </c>
      <c r="N140" s="141" t="str">
        <f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 xml:space="preserve"> </v>
      </c>
      <c r="O140" s="140" t="str">
        <f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 xml:space="preserve"> </v>
      </c>
      <c r="P140" s="140" t="str">
        <f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 xml:space="preserve"> </v>
      </c>
      <c r="Q140" s="141" t="str">
        <f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 xml:space="preserve"> </v>
      </c>
      <c r="R140" s="141" t="str">
        <f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 xml:space="preserve"> </v>
      </c>
      <c r="S140" s="141" t="str">
        <f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 xml:space="preserve"> </v>
      </c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</row>
    <row r="141" spans="1:67" ht="14.1" customHeight="1" x14ac:dyDescent="0.2">
      <c r="A141" s="180" t="s">
        <v>1191</v>
      </c>
      <c r="B141" s="137" t="e">
        <f>IF($U$16=1,(VLOOKUP(A141,$AC$44:$AH$80,2,FALSE)),IF((IF($X$1=1,'X1'!B100,(IF($X$1=2,'X2'!B100,(IF($X$1=3,'X3'!B100,(IF($X$1=4,'X4'!B100,(IF($X$1=5,'X5'!B100,'X6'!B100))))))))))="","",(IF($X$1=1,'X1'!B100,(IF($X$1=2,'X2'!B100,(IF($X$1=3,'X3'!B100,(IF($X$1=4,'X4'!B100,(IF($X$1=5,'X5'!B100,'X6'!B100))))))))))))</f>
        <v>#N/A</v>
      </c>
      <c r="C141" s="137" t="str">
        <f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 xml:space="preserve"> </v>
      </c>
      <c r="D141" s="137" t="str">
        <f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 xml:space="preserve"> </v>
      </c>
      <c r="E141" s="138" t="str">
        <f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 xml:space="preserve"> </v>
      </c>
      <c r="F141" s="138" t="str">
        <f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 xml:space="preserve"> </v>
      </c>
      <c r="G141" s="138" t="str">
        <f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 xml:space="preserve"> </v>
      </c>
      <c r="H141" s="138" t="str">
        <f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 xml:space="preserve"> </v>
      </c>
      <c r="I141" s="139" t="str">
        <f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 xml:space="preserve"> </v>
      </c>
      <c r="J141" s="139" t="str">
        <f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 xml:space="preserve"> </v>
      </c>
      <c r="K141" s="139" t="str">
        <f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 xml:space="preserve"> </v>
      </c>
      <c r="L141" s="140" t="str">
        <f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 xml:space="preserve"> </v>
      </c>
      <c r="M141" s="140" t="str">
        <f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 xml:space="preserve"> </v>
      </c>
      <c r="N141" s="141" t="str">
        <f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 xml:space="preserve"> </v>
      </c>
      <c r="O141" s="140" t="str">
        <f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 xml:space="preserve"> </v>
      </c>
      <c r="P141" s="140" t="str">
        <f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 xml:space="preserve"> </v>
      </c>
      <c r="Q141" s="141" t="str">
        <f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 xml:space="preserve"> </v>
      </c>
      <c r="R141" s="141" t="str">
        <f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 xml:space="preserve"> </v>
      </c>
      <c r="S141" s="141" t="str">
        <f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 xml:space="preserve"> </v>
      </c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</row>
    <row r="142" spans="1:67" ht="14.1" customHeight="1" x14ac:dyDescent="0.2">
      <c r="A142" s="180" t="s">
        <v>1191</v>
      </c>
      <c r="B142" s="137" t="e">
        <f>IF($U$16=1,(VLOOKUP(A142,$AC$44:$AH$80,2,FALSE)),IF((IF($X$1=1,'X1'!B101,(IF($X$1=2,'X2'!B101,(IF($X$1=3,'X3'!B101,(IF($X$1=4,'X4'!B101,(IF($X$1=5,'X5'!B101,'X6'!B101))))))))))="","",(IF($X$1=1,'X1'!B101,(IF($X$1=2,'X2'!B101,(IF($X$1=3,'X3'!B101,(IF($X$1=4,'X4'!B101,(IF($X$1=5,'X5'!B101,'X6'!B101))))))))))))</f>
        <v>#N/A</v>
      </c>
      <c r="C142" s="137" t="str">
        <f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 xml:space="preserve"> </v>
      </c>
      <c r="D142" s="137" t="str">
        <f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 xml:space="preserve"> </v>
      </c>
      <c r="E142" s="138" t="str">
        <f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 xml:space="preserve"> </v>
      </c>
      <c r="F142" s="138" t="str">
        <f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 xml:space="preserve"> </v>
      </c>
      <c r="G142" s="138" t="str">
        <f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 xml:space="preserve"> </v>
      </c>
      <c r="H142" s="138" t="str">
        <f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 xml:space="preserve"> </v>
      </c>
      <c r="I142" s="139" t="str">
        <f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 xml:space="preserve"> </v>
      </c>
      <c r="J142" s="139" t="str">
        <f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 xml:space="preserve"> </v>
      </c>
      <c r="K142" s="139" t="str">
        <f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 xml:space="preserve"> </v>
      </c>
      <c r="L142" s="140" t="str">
        <f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 xml:space="preserve"> </v>
      </c>
      <c r="M142" s="140" t="str">
        <f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 xml:space="preserve"> </v>
      </c>
      <c r="N142" s="141" t="str">
        <f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 xml:space="preserve"> </v>
      </c>
      <c r="O142" s="140" t="str">
        <f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 xml:space="preserve"> </v>
      </c>
      <c r="P142" s="140" t="str">
        <f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 xml:space="preserve"> </v>
      </c>
      <c r="Q142" s="141" t="str">
        <f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 xml:space="preserve"> </v>
      </c>
      <c r="R142" s="141" t="str">
        <f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 xml:space="preserve"> </v>
      </c>
      <c r="S142" s="141" t="str">
        <f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 xml:space="preserve"> </v>
      </c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</row>
    <row r="143" spans="1:67" ht="14.1" customHeight="1" x14ac:dyDescent="0.2">
      <c r="A143" s="180" t="s">
        <v>1191</v>
      </c>
      <c r="B143" s="137" t="e">
        <f>IF($U$16=1,(VLOOKUP(A143,$AC$44:$AH$80,2,FALSE)),IF((IF($X$1=1,'X1'!B102,(IF($X$1=2,'X2'!B102,(IF($X$1=3,'X3'!B102,(IF($X$1=4,'X4'!B102,(IF($X$1=5,'X5'!B102,'X6'!B102))))))))))="","",(IF($X$1=1,'X1'!B102,(IF($X$1=2,'X2'!B102,(IF($X$1=3,'X3'!B102,(IF($X$1=4,'X4'!B102,(IF($X$1=5,'X5'!B102,'X6'!B102))))))))))))</f>
        <v>#N/A</v>
      </c>
      <c r="C143" s="137" t="str">
        <f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 xml:space="preserve"> </v>
      </c>
      <c r="D143" s="137" t="str">
        <f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 xml:space="preserve"> </v>
      </c>
      <c r="E143" s="138" t="str">
        <f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 xml:space="preserve"> </v>
      </c>
      <c r="F143" s="138" t="str">
        <f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 xml:space="preserve"> </v>
      </c>
      <c r="G143" s="138" t="str">
        <f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 xml:space="preserve"> </v>
      </c>
      <c r="H143" s="138" t="str">
        <f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 xml:space="preserve"> </v>
      </c>
      <c r="I143" s="139" t="str">
        <f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 xml:space="preserve"> </v>
      </c>
      <c r="J143" s="139" t="str">
        <f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 xml:space="preserve"> </v>
      </c>
      <c r="K143" s="139" t="str">
        <f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 xml:space="preserve"> </v>
      </c>
      <c r="L143" s="140" t="str">
        <f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 xml:space="preserve"> </v>
      </c>
      <c r="M143" s="140" t="str">
        <f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 xml:space="preserve"> </v>
      </c>
      <c r="N143" s="141" t="str">
        <f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 xml:space="preserve"> </v>
      </c>
      <c r="O143" s="140" t="str">
        <f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 xml:space="preserve"> </v>
      </c>
      <c r="P143" s="140" t="str">
        <f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 xml:space="preserve"> </v>
      </c>
      <c r="Q143" s="141" t="str">
        <f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 xml:space="preserve"> </v>
      </c>
      <c r="R143" s="141" t="str">
        <f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 xml:space="preserve"> </v>
      </c>
      <c r="S143" s="141" t="str">
        <f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 xml:space="preserve"> </v>
      </c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</row>
    <row r="144" spans="1:67" ht="14.1" customHeight="1" x14ac:dyDescent="0.2">
      <c r="A144" s="180" t="s">
        <v>1191</v>
      </c>
      <c r="B144" s="137" t="e">
        <f>IF($U$16=1,(VLOOKUP(A144,$AC$44:$AH$80,2,FALSE)),IF((IF($X$1=1,'X1'!B103,(IF($X$1=2,'X2'!B103,(IF($X$1=3,'X3'!B103,(IF($X$1=4,'X4'!B103,(IF($X$1=5,'X5'!B103,'X6'!B103))))))))))="","",(IF($X$1=1,'X1'!B103,(IF($X$1=2,'X2'!B103,(IF($X$1=3,'X3'!B103,(IF($X$1=4,'X4'!B103,(IF($X$1=5,'X5'!B103,'X6'!B103))))))))))))</f>
        <v>#N/A</v>
      </c>
      <c r="C144" s="137" t="str">
        <f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 xml:space="preserve"> </v>
      </c>
      <c r="D144" s="137" t="str">
        <f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 xml:space="preserve"> </v>
      </c>
      <c r="E144" s="138" t="str">
        <f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 xml:space="preserve"> </v>
      </c>
      <c r="F144" s="138" t="str">
        <f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 xml:space="preserve"> </v>
      </c>
      <c r="G144" s="138" t="str">
        <f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 xml:space="preserve"> </v>
      </c>
      <c r="H144" s="138" t="str">
        <f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 xml:space="preserve"> </v>
      </c>
      <c r="I144" s="139" t="str">
        <f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 xml:space="preserve"> </v>
      </c>
      <c r="J144" s="139" t="str">
        <f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 xml:space="preserve"> </v>
      </c>
      <c r="K144" s="139" t="str">
        <f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 xml:space="preserve"> </v>
      </c>
      <c r="L144" s="140" t="str">
        <f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 xml:space="preserve"> </v>
      </c>
      <c r="M144" s="140" t="str">
        <f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 xml:space="preserve"> </v>
      </c>
      <c r="N144" s="141" t="str">
        <f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 xml:space="preserve"> </v>
      </c>
      <c r="O144" s="140" t="str">
        <f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 xml:space="preserve"> </v>
      </c>
      <c r="P144" s="140" t="str">
        <f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 xml:space="preserve"> </v>
      </c>
      <c r="Q144" s="141" t="str">
        <f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 xml:space="preserve"> </v>
      </c>
      <c r="R144" s="141" t="str">
        <f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 xml:space="preserve"> </v>
      </c>
      <c r="S144" s="141" t="str">
        <f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 xml:space="preserve"> </v>
      </c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</row>
    <row r="145" spans="1:67" ht="14.1" customHeight="1" x14ac:dyDescent="0.2">
      <c r="A145" s="180" t="s">
        <v>1191</v>
      </c>
      <c r="B145" s="137" t="e">
        <f>IF($U$16=1,(VLOOKUP(A145,$AC$44:$AH$80,2,FALSE)),IF((IF($X$1=1,'X1'!B104,(IF($X$1=2,'X2'!B104,(IF($X$1=3,'X3'!B104,(IF($X$1=4,'X4'!B104,(IF($X$1=5,'X5'!B104,'X6'!B104))))))))))="","",(IF($X$1=1,'X1'!B104,(IF($X$1=2,'X2'!B104,(IF($X$1=3,'X3'!B104,(IF($X$1=4,'X4'!B104,(IF($X$1=5,'X5'!B104,'X6'!B104))))))))))))</f>
        <v>#N/A</v>
      </c>
      <c r="C145" s="137" t="str">
        <f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 xml:space="preserve"> </v>
      </c>
      <c r="D145" s="137" t="str">
        <f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 xml:space="preserve"> </v>
      </c>
      <c r="E145" s="138" t="str">
        <f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 xml:space="preserve"> </v>
      </c>
      <c r="F145" s="138" t="str">
        <f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 xml:space="preserve"> </v>
      </c>
      <c r="G145" s="138" t="str">
        <f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 xml:space="preserve"> </v>
      </c>
      <c r="H145" s="138" t="str">
        <f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 xml:space="preserve"> </v>
      </c>
      <c r="I145" s="139" t="str">
        <f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 xml:space="preserve"> </v>
      </c>
      <c r="J145" s="139" t="str">
        <f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 xml:space="preserve"> </v>
      </c>
      <c r="K145" s="139" t="str">
        <f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 xml:space="preserve"> </v>
      </c>
      <c r="L145" s="140" t="str">
        <f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 xml:space="preserve"> </v>
      </c>
      <c r="M145" s="140" t="str">
        <f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 xml:space="preserve"> </v>
      </c>
      <c r="N145" s="141" t="str">
        <f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 xml:space="preserve"> </v>
      </c>
      <c r="O145" s="140" t="str">
        <f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 xml:space="preserve"> </v>
      </c>
      <c r="P145" s="140" t="str">
        <f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 xml:space="preserve"> </v>
      </c>
      <c r="Q145" s="141" t="str">
        <f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 xml:space="preserve"> </v>
      </c>
      <c r="R145" s="141" t="str">
        <f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 xml:space="preserve"> </v>
      </c>
      <c r="S145" s="141" t="str">
        <f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 xml:space="preserve"> </v>
      </c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</row>
    <row r="146" spans="1:67" ht="14.1" customHeight="1" x14ac:dyDescent="0.2">
      <c r="A146" s="180" t="s">
        <v>1191</v>
      </c>
      <c r="B146" s="137" t="e">
        <f>IF($U$16=1,(VLOOKUP(A146,$AC$44:$AH$80,2,FALSE)),IF((IF($X$1=1,'X1'!B105,(IF($X$1=2,'X2'!B105,(IF($X$1=3,'X3'!B105,(IF($X$1=4,'X4'!B105,(IF($X$1=5,'X5'!B105,'X6'!B105))))))))))="","",(IF($X$1=1,'X1'!B105,(IF($X$1=2,'X2'!B105,(IF($X$1=3,'X3'!B105,(IF($X$1=4,'X4'!B105,(IF($X$1=5,'X5'!B105,'X6'!B105))))))))))))</f>
        <v>#N/A</v>
      </c>
      <c r="C146" s="137" t="str">
        <f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 xml:space="preserve"> </v>
      </c>
      <c r="D146" s="137" t="str">
        <f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 xml:space="preserve"> </v>
      </c>
      <c r="E146" s="138" t="str">
        <f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 xml:space="preserve"> </v>
      </c>
      <c r="F146" s="138" t="str">
        <f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 xml:space="preserve"> </v>
      </c>
      <c r="G146" s="138" t="str">
        <f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 xml:space="preserve"> </v>
      </c>
      <c r="H146" s="138" t="str">
        <f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 xml:space="preserve"> </v>
      </c>
      <c r="I146" s="139" t="str">
        <f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 xml:space="preserve"> </v>
      </c>
      <c r="J146" s="139" t="str">
        <f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 xml:space="preserve"> </v>
      </c>
      <c r="K146" s="139" t="str">
        <f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 xml:space="preserve"> </v>
      </c>
      <c r="L146" s="140" t="str">
        <f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 xml:space="preserve"> </v>
      </c>
      <c r="M146" s="140" t="str">
        <f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 xml:space="preserve"> </v>
      </c>
      <c r="N146" s="141" t="str">
        <f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 xml:space="preserve"> </v>
      </c>
      <c r="O146" s="140" t="str">
        <f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 xml:space="preserve"> </v>
      </c>
      <c r="P146" s="140" t="str">
        <f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 xml:space="preserve"> </v>
      </c>
      <c r="Q146" s="141" t="str">
        <f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 xml:space="preserve"> </v>
      </c>
      <c r="R146" s="141" t="str">
        <f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 xml:space="preserve"> </v>
      </c>
      <c r="S146" s="141" t="str">
        <f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 xml:space="preserve"> </v>
      </c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</row>
    <row r="147" spans="1:67" ht="14.1" customHeight="1" x14ac:dyDescent="0.2">
      <c r="A147" s="180" t="s">
        <v>1191</v>
      </c>
      <c r="B147" s="137" t="e">
        <f>IF($U$16=1,(VLOOKUP(A147,$AC$44:$AH$80,2,FALSE)),IF((IF($X$1=1,'X1'!B106,(IF($X$1=2,'X2'!B106,(IF($X$1=3,'X3'!B106,(IF($X$1=4,'X4'!B106,(IF($X$1=5,'X5'!B106,'X6'!B106))))))))))="","",(IF($X$1=1,'X1'!B106,(IF($X$1=2,'X2'!B106,(IF($X$1=3,'X3'!B106,(IF($X$1=4,'X4'!B106,(IF($X$1=5,'X5'!B106,'X6'!B106))))))))))))</f>
        <v>#N/A</v>
      </c>
      <c r="C147" s="137" t="str">
        <f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 xml:space="preserve"> </v>
      </c>
      <c r="D147" s="137" t="str">
        <f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 xml:space="preserve"> </v>
      </c>
      <c r="E147" s="138" t="str">
        <f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 xml:space="preserve"> </v>
      </c>
      <c r="F147" s="138" t="str">
        <f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 xml:space="preserve"> </v>
      </c>
      <c r="G147" s="138" t="str">
        <f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 xml:space="preserve"> </v>
      </c>
      <c r="H147" s="138" t="str">
        <f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 xml:space="preserve"> </v>
      </c>
      <c r="I147" s="139" t="str">
        <f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 xml:space="preserve"> </v>
      </c>
      <c r="J147" s="139" t="str">
        <f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 xml:space="preserve"> </v>
      </c>
      <c r="K147" s="139" t="str">
        <f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 xml:space="preserve"> </v>
      </c>
      <c r="L147" s="140" t="str">
        <f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 xml:space="preserve"> </v>
      </c>
      <c r="M147" s="140" t="str">
        <f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 xml:space="preserve"> </v>
      </c>
      <c r="N147" s="141" t="str">
        <f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 xml:space="preserve"> </v>
      </c>
      <c r="O147" s="140" t="str">
        <f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 xml:space="preserve"> </v>
      </c>
      <c r="P147" s="140" t="str">
        <f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 xml:space="preserve"> </v>
      </c>
      <c r="Q147" s="141" t="str">
        <f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41" t="str">
        <f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 xml:space="preserve"> </v>
      </c>
      <c r="S147" s="141" t="str">
        <f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 xml:space="preserve"> </v>
      </c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</row>
    <row r="148" spans="1:67" ht="14.1" customHeight="1" x14ac:dyDescent="0.2">
      <c r="A148" s="180" t="s">
        <v>1191</v>
      </c>
      <c r="B148" s="137" t="e">
        <f>IF($U$16=1,(VLOOKUP(A148,$AC$44:$AH$80,2,FALSE)),IF((IF($X$1=1,'X1'!B107,(IF($X$1=2,'X2'!B107,(IF($X$1=3,'X3'!B107,(IF($X$1=4,'X4'!B107,(IF($X$1=5,'X5'!B107,'X6'!B107))))))))))="","",(IF($X$1=1,'X1'!B107,(IF($X$1=2,'X2'!B107,(IF($X$1=3,'X3'!B107,(IF($X$1=4,'X4'!B107,(IF($X$1=5,'X5'!B107,'X6'!B107))))))))))))</f>
        <v>#N/A</v>
      </c>
      <c r="C148" s="137" t="str">
        <f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 xml:space="preserve"> </v>
      </c>
      <c r="D148" s="137" t="str">
        <f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 xml:space="preserve"> </v>
      </c>
      <c r="E148" s="138" t="str">
        <f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 xml:space="preserve"> </v>
      </c>
      <c r="F148" s="138" t="str">
        <f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 xml:space="preserve"> </v>
      </c>
      <c r="G148" s="138" t="str">
        <f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 xml:space="preserve"> </v>
      </c>
      <c r="H148" s="138" t="str">
        <f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 xml:space="preserve"> </v>
      </c>
      <c r="I148" s="139" t="str">
        <f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 xml:space="preserve"> </v>
      </c>
      <c r="J148" s="139" t="str">
        <f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 xml:space="preserve"> </v>
      </c>
      <c r="K148" s="139" t="str">
        <f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 xml:space="preserve"> </v>
      </c>
      <c r="L148" s="140" t="str">
        <f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 xml:space="preserve"> </v>
      </c>
      <c r="M148" s="140" t="str">
        <f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 xml:space="preserve"> </v>
      </c>
      <c r="N148" s="141" t="str">
        <f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 xml:space="preserve"> </v>
      </c>
      <c r="O148" s="140" t="str">
        <f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 xml:space="preserve"> </v>
      </c>
      <c r="P148" s="140" t="str">
        <f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 xml:space="preserve"> </v>
      </c>
      <c r="Q148" s="141" t="str">
        <f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 xml:space="preserve"> </v>
      </c>
      <c r="R148" s="141" t="str">
        <f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 xml:space="preserve"> </v>
      </c>
      <c r="S148" s="141" t="str">
        <f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 xml:space="preserve"> </v>
      </c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</row>
    <row r="149" spans="1:67" ht="14.1" customHeight="1" x14ac:dyDescent="0.2">
      <c r="A149" s="180" t="s">
        <v>1191</v>
      </c>
      <c r="B149" s="137" t="e">
        <f>IF($U$16=1,(VLOOKUP(A149,$AC$44:$AH$80,2,FALSE)),IF((IF($X$1=1,'X1'!B108,(IF($X$1=2,'X2'!B108,(IF($X$1=3,'X3'!B108,(IF($X$1=4,'X4'!B108,(IF($X$1=5,'X5'!B108,'X6'!B108))))))))))="","",(IF($X$1=1,'X1'!B108,(IF($X$1=2,'X2'!B108,(IF($X$1=3,'X3'!B108,(IF($X$1=4,'X4'!B108,(IF($X$1=5,'X5'!B108,'X6'!B108))))))))))))</f>
        <v>#N/A</v>
      </c>
      <c r="C149" s="137" t="str">
        <f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 xml:space="preserve"> </v>
      </c>
      <c r="D149" s="137" t="str">
        <f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 xml:space="preserve"> </v>
      </c>
      <c r="E149" s="138" t="str">
        <f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 xml:space="preserve"> </v>
      </c>
      <c r="F149" s="138" t="str">
        <f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 xml:space="preserve"> </v>
      </c>
      <c r="G149" s="138" t="str">
        <f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 xml:space="preserve"> </v>
      </c>
      <c r="H149" s="138" t="str">
        <f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 xml:space="preserve"> </v>
      </c>
      <c r="I149" s="139" t="str">
        <f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 xml:space="preserve"> </v>
      </c>
      <c r="J149" s="139" t="str">
        <f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 xml:space="preserve"> </v>
      </c>
      <c r="K149" s="139" t="str">
        <f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 xml:space="preserve"> </v>
      </c>
      <c r="L149" s="140" t="str">
        <f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 xml:space="preserve"> </v>
      </c>
      <c r="M149" s="140" t="str">
        <f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 xml:space="preserve"> </v>
      </c>
      <c r="N149" s="141" t="str">
        <f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 xml:space="preserve"> </v>
      </c>
      <c r="O149" s="140" t="str">
        <f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 xml:space="preserve"> </v>
      </c>
      <c r="P149" s="140" t="str">
        <f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 xml:space="preserve"> </v>
      </c>
      <c r="Q149" s="141" t="str">
        <f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 xml:space="preserve"> </v>
      </c>
      <c r="R149" s="141" t="str">
        <f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 xml:space="preserve"> </v>
      </c>
      <c r="S149" s="141" t="str">
        <f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 xml:space="preserve"> </v>
      </c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</row>
    <row r="150" spans="1:67" ht="14.1" customHeight="1" x14ac:dyDescent="0.2">
      <c r="A150" s="180" t="s">
        <v>1191</v>
      </c>
      <c r="B150" s="137" t="e">
        <f>IF($U$16=1,(VLOOKUP(A150,$AC$44:$AH$80,2,FALSE)),IF((IF($X$1=1,'X1'!B109,(IF($X$1=2,'X2'!B109,(IF($X$1=3,'X3'!B109,(IF($X$1=4,'X4'!B109,(IF($X$1=5,'X5'!B109,'X6'!B109))))))))))="","",(IF($X$1=1,'X1'!B109,(IF($X$1=2,'X2'!B109,(IF($X$1=3,'X3'!B109,(IF($X$1=4,'X4'!B109,(IF($X$1=5,'X5'!B109,'X6'!B109))))))))))))</f>
        <v>#N/A</v>
      </c>
      <c r="C150" s="137" t="str">
        <f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 xml:space="preserve"> </v>
      </c>
      <c r="D150" s="137" t="str">
        <f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 xml:space="preserve"> </v>
      </c>
      <c r="E150" s="138" t="str">
        <f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 xml:space="preserve"> </v>
      </c>
      <c r="F150" s="138" t="str">
        <f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 xml:space="preserve"> </v>
      </c>
      <c r="G150" s="138" t="str">
        <f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 xml:space="preserve"> </v>
      </c>
      <c r="H150" s="138" t="str">
        <f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 xml:space="preserve"> </v>
      </c>
      <c r="I150" s="139" t="str">
        <f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 xml:space="preserve"> </v>
      </c>
      <c r="J150" s="139" t="str">
        <f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 xml:space="preserve"> </v>
      </c>
      <c r="K150" s="139" t="str">
        <f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 xml:space="preserve"> </v>
      </c>
      <c r="L150" s="140" t="str">
        <f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 xml:space="preserve"> </v>
      </c>
      <c r="M150" s="140" t="str">
        <f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 xml:space="preserve"> </v>
      </c>
      <c r="N150" s="141" t="str">
        <f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 xml:space="preserve"> </v>
      </c>
      <c r="O150" s="140" t="str">
        <f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 xml:space="preserve"> </v>
      </c>
      <c r="P150" s="140" t="str">
        <f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 xml:space="preserve"> </v>
      </c>
      <c r="Q150" s="141" t="str">
        <f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41" t="str">
        <f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 xml:space="preserve"> </v>
      </c>
      <c r="S150" s="141" t="str">
        <f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 xml:space="preserve"> </v>
      </c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</row>
    <row r="151" spans="1:67" ht="14.1" customHeight="1" x14ac:dyDescent="0.2">
      <c r="A151" s="180" t="s">
        <v>1191</v>
      </c>
      <c r="B151" s="137" t="e">
        <f>IF($U$16=1,(VLOOKUP(A151,$AC$44:$AH$80,2,FALSE)),IF((IF($X$1=1,'X1'!B110,(IF($X$1=2,'X2'!B110,(IF($X$1=3,'X3'!B110,(IF($X$1=4,'X4'!B110,(IF($X$1=5,'X5'!B110,'X6'!B110))))))))))="","",(IF($X$1=1,'X1'!B110,(IF($X$1=2,'X2'!B110,(IF($X$1=3,'X3'!B110,(IF($X$1=4,'X4'!B110,(IF($X$1=5,'X5'!B110,'X6'!B110))))))))))))</f>
        <v>#N/A</v>
      </c>
      <c r="C151" s="137" t="str">
        <f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 xml:space="preserve"> </v>
      </c>
      <c r="D151" s="137" t="str">
        <f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 xml:space="preserve"> </v>
      </c>
      <c r="E151" s="138" t="str">
        <f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 xml:space="preserve"> </v>
      </c>
      <c r="F151" s="138" t="str">
        <f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 xml:space="preserve"> </v>
      </c>
      <c r="G151" s="138" t="str">
        <f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 xml:space="preserve"> </v>
      </c>
      <c r="H151" s="138" t="str">
        <f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 xml:space="preserve"> </v>
      </c>
      <c r="I151" s="139" t="str">
        <f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 xml:space="preserve"> </v>
      </c>
      <c r="J151" s="139" t="str">
        <f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 xml:space="preserve"> </v>
      </c>
      <c r="K151" s="139" t="str">
        <f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 xml:space="preserve"> </v>
      </c>
      <c r="L151" s="140" t="str">
        <f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 xml:space="preserve"> </v>
      </c>
      <c r="M151" s="140" t="str">
        <f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 xml:space="preserve"> </v>
      </c>
      <c r="N151" s="141" t="str">
        <f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 xml:space="preserve"> </v>
      </c>
      <c r="O151" s="140" t="str">
        <f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 xml:space="preserve"> </v>
      </c>
      <c r="P151" s="140" t="str">
        <f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 xml:space="preserve"> </v>
      </c>
      <c r="Q151" s="141" t="str">
        <f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 xml:space="preserve"> </v>
      </c>
      <c r="R151" s="141" t="str">
        <f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 xml:space="preserve"> </v>
      </c>
      <c r="S151" s="141" t="str">
        <f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 xml:space="preserve"> </v>
      </c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</row>
    <row r="152" spans="1:67" ht="14.1" customHeight="1" x14ac:dyDescent="0.2">
      <c r="A152" s="180" t="s">
        <v>1191</v>
      </c>
      <c r="B152" s="137" t="e">
        <f>IF($U$16=1,(VLOOKUP(A152,$AC$44:$AH$80,2,FALSE)),IF((IF($X$1=1,'X1'!B111,(IF($X$1=2,'X2'!B111,(IF($X$1=3,'X3'!B111,(IF($X$1=4,'X4'!B111,(IF($X$1=5,'X5'!B111,'X6'!B111))))))))))="","",(IF($X$1=1,'X1'!B111,(IF($X$1=2,'X2'!B111,(IF($X$1=3,'X3'!B111,(IF($X$1=4,'X4'!B111,(IF($X$1=5,'X5'!B111,'X6'!B111))))))))))))</f>
        <v>#N/A</v>
      </c>
      <c r="C152" s="137" t="str">
        <f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 xml:space="preserve"> </v>
      </c>
      <c r="D152" s="137" t="str">
        <f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 xml:space="preserve"> </v>
      </c>
      <c r="E152" s="138" t="str">
        <f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 xml:space="preserve"> </v>
      </c>
      <c r="F152" s="138" t="str">
        <f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 xml:space="preserve"> </v>
      </c>
      <c r="G152" s="138" t="str">
        <f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 xml:space="preserve"> </v>
      </c>
      <c r="H152" s="138" t="str">
        <f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 xml:space="preserve"> </v>
      </c>
      <c r="I152" s="139" t="str">
        <f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 xml:space="preserve"> </v>
      </c>
      <c r="J152" s="139" t="str">
        <f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 xml:space="preserve"> </v>
      </c>
      <c r="K152" s="139" t="str">
        <f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 xml:space="preserve"> </v>
      </c>
      <c r="L152" s="140" t="str">
        <f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 xml:space="preserve"> </v>
      </c>
      <c r="M152" s="140" t="str">
        <f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 xml:space="preserve"> </v>
      </c>
      <c r="N152" s="141" t="str">
        <f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 xml:space="preserve"> </v>
      </c>
      <c r="O152" s="140" t="str">
        <f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 xml:space="preserve"> </v>
      </c>
      <c r="P152" s="140" t="str">
        <f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 xml:space="preserve"> </v>
      </c>
      <c r="Q152" s="141" t="str">
        <f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 xml:space="preserve"> </v>
      </c>
      <c r="R152" s="141" t="str">
        <f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 xml:space="preserve"> </v>
      </c>
      <c r="S152" s="141" t="str">
        <f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 xml:space="preserve"> </v>
      </c>
    </row>
    <row r="153" spans="1:67" ht="14.1" customHeight="1" x14ac:dyDescent="0.2">
      <c r="A153" s="180" t="s">
        <v>1191</v>
      </c>
      <c r="B153" s="137" t="e">
        <f>IF($U$16=1,(VLOOKUP(A153,$AC$44:$AH$80,2,FALSE)),IF((IF($X$1=1,'X1'!B112,(IF($X$1=2,'X2'!B112,(IF($X$1=3,'X3'!B112,(IF($X$1=4,'X4'!B112,(IF($X$1=5,'X5'!B112,'X6'!B112))))))))))="","",(IF($X$1=1,'X1'!B112,(IF($X$1=2,'X2'!B112,(IF($X$1=3,'X3'!B112,(IF($X$1=4,'X4'!B112,(IF($X$1=5,'X5'!B112,'X6'!B112))))))))))))</f>
        <v>#N/A</v>
      </c>
      <c r="C153" s="137" t="str">
        <f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 xml:space="preserve"> </v>
      </c>
      <c r="D153" s="137" t="str">
        <f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 xml:space="preserve"> </v>
      </c>
      <c r="E153" s="138" t="str">
        <f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 xml:space="preserve"> </v>
      </c>
      <c r="F153" s="138" t="str">
        <f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 xml:space="preserve"> </v>
      </c>
      <c r="G153" s="138" t="str">
        <f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 xml:space="preserve"> </v>
      </c>
      <c r="H153" s="138" t="str">
        <f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 xml:space="preserve"> </v>
      </c>
      <c r="I153" s="139" t="str">
        <f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 xml:space="preserve"> </v>
      </c>
      <c r="J153" s="139" t="str">
        <f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 xml:space="preserve"> </v>
      </c>
      <c r="K153" s="139" t="str">
        <f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 xml:space="preserve"> </v>
      </c>
      <c r="L153" s="140" t="str">
        <f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 xml:space="preserve"> </v>
      </c>
      <c r="M153" s="140" t="str">
        <f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 xml:space="preserve"> </v>
      </c>
      <c r="N153" s="141" t="str">
        <f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 xml:space="preserve"> </v>
      </c>
      <c r="O153" s="140" t="str">
        <f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 xml:space="preserve"> </v>
      </c>
      <c r="P153" s="140" t="str">
        <f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 xml:space="preserve"> </v>
      </c>
      <c r="Q153" s="141" t="str">
        <f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 xml:space="preserve"> </v>
      </c>
      <c r="R153" s="141" t="str">
        <f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 xml:space="preserve"> </v>
      </c>
      <c r="S153" s="141" t="str">
        <f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 xml:space="preserve"> </v>
      </c>
    </row>
    <row r="154" spans="1:67" ht="14.1" customHeight="1" x14ac:dyDescent="0.2">
      <c r="A154" s="180" t="s">
        <v>1191</v>
      </c>
      <c r="B154" s="137" t="e">
        <f>IF($U$16=1,(VLOOKUP(A154,$AC$44:$AH$80,2,FALSE)),IF((IF($X$1=1,'X1'!B113,(IF($X$1=2,'X2'!B113,(IF($X$1=3,'X3'!B113,(IF($X$1=4,'X4'!B113,(IF($X$1=5,'X5'!B113,'X6'!B113))))))))))="","",(IF($X$1=1,'X1'!B113,(IF($X$1=2,'X2'!B113,(IF($X$1=3,'X3'!B113,(IF($X$1=4,'X4'!B113,(IF($X$1=5,'X5'!B113,'X6'!B113))))))))))))</f>
        <v>#N/A</v>
      </c>
      <c r="C154" s="137" t="str">
        <f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 xml:space="preserve"> </v>
      </c>
      <c r="D154" s="137" t="str">
        <f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 xml:space="preserve"> </v>
      </c>
      <c r="E154" s="138" t="str">
        <f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 xml:space="preserve"> </v>
      </c>
      <c r="F154" s="138" t="str">
        <f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 xml:space="preserve"> </v>
      </c>
      <c r="G154" s="138" t="str">
        <f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 xml:space="preserve"> </v>
      </c>
      <c r="H154" s="138" t="str">
        <f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 xml:space="preserve"> </v>
      </c>
      <c r="I154" s="139" t="str">
        <f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 xml:space="preserve"> </v>
      </c>
      <c r="J154" s="139" t="str">
        <f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 xml:space="preserve"> </v>
      </c>
      <c r="K154" s="139" t="str">
        <f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 xml:space="preserve"> </v>
      </c>
      <c r="L154" s="140" t="str">
        <f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 xml:space="preserve"> </v>
      </c>
      <c r="M154" s="140" t="str">
        <f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 xml:space="preserve"> </v>
      </c>
      <c r="N154" s="141" t="str">
        <f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 xml:space="preserve"> </v>
      </c>
      <c r="O154" s="140" t="str">
        <f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 xml:space="preserve"> </v>
      </c>
      <c r="P154" s="140" t="str">
        <f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 xml:space="preserve"> </v>
      </c>
      <c r="Q154" s="141" t="str">
        <f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 xml:space="preserve"> </v>
      </c>
      <c r="R154" s="141" t="str">
        <f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 xml:space="preserve"> </v>
      </c>
      <c r="S154" s="141" t="str">
        <f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 xml:space="preserve"> </v>
      </c>
    </row>
    <row r="155" spans="1:67" ht="14.1" customHeight="1" x14ac:dyDescent="0.2">
      <c r="A155" s="180" t="s">
        <v>1191</v>
      </c>
      <c r="B155" s="137" t="e">
        <f>IF($U$16=1,(VLOOKUP(A155,$AC$44:$AH$80,2,FALSE)),IF((IF($X$1=1,'X1'!B114,(IF($X$1=2,'X2'!B114,(IF($X$1=3,'X3'!B114,(IF($X$1=4,'X4'!B114,(IF($X$1=5,'X5'!B114,'X6'!B114))))))))))="","",(IF($X$1=1,'X1'!B114,(IF($X$1=2,'X2'!B114,(IF($X$1=3,'X3'!B114,(IF($X$1=4,'X4'!B114,(IF($X$1=5,'X5'!B114,'X6'!B114))))))))))))</f>
        <v>#N/A</v>
      </c>
      <c r="C155" s="137" t="str">
        <f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 xml:space="preserve"> </v>
      </c>
      <c r="D155" s="137" t="str">
        <f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 xml:space="preserve"> </v>
      </c>
      <c r="E155" s="138" t="str">
        <f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 xml:space="preserve"> </v>
      </c>
      <c r="F155" s="138" t="str">
        <f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 xml:space="preserve"> </v>
      </c>
      <c r="G155" s="138" t="str">
        <f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 xml:space="preserve"> </v>
      </c>
      <c r="H155" s="138" t="str">
        <f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 xml:space="preserve"> </v>
      </c>
      <c r="I155" s="139" t="str">
        <f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 xml:space="preserve"> </v>
      </c>
      <c r="J155" s="139" t="str">
        <f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 xml:space="preserve"> </v>
      </c>
      <c r="K155" s="139" t="str">
        <f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 xml:space="preserve"> </v>
      </c>
      <c r="L155" s="140" t="str">
        <f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 xml:space="preserve"> </v>
      </c>
      <c r="M155" s="140" t="str">
        <f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 xml:space="preserve"> </v>
      </c>
      <c r="N155" s="141" t="str">
        <f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 xml:space="preserve"> </v>
      </c>
      <c r="O155" s="140" t="str">
        <f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 xml:space="preserve"> </v>
      </c>
      <c r="P155" s="140" t="str">
        <f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 xml:space="preserve"> </v>
      </c>
      <c r="Q155" s="141" t="str">
        <f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 xml:space="preserve"> </v>
      </c>
      <c r="R155" s="141" t="str">
        <f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 xml:space="preserve"> </v>
      </c>
      <c r="S155" s="141" t="str">
        <f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 xml:space="preserve"> </v>
      </c>
    </row>
    <row r="156" spans="1:67" ht="14.1" customHeight="1" x14ac:dyDescent="0.2">
      <c r="A156" s="180" t="s">
        <v>1191</v>
      </c>
      <c r="B156" s="137" t="e">
        <f>IF($U$16=1,(VLOOKUP(A156,$AC$44:$AH$80,2,FALSE)),IF((IF($X$1=1,'X1'!B115,(IF($X$1=2,'X2'!B115,(IF($X$1=3,'X3'!B115,(IF($X$1=4,'X4'!B115,(IF($X$1=5,'X5'!B115,'X6'!B115))))))))))="","",(IF($X$1=1,'X1'!B115,(IF($X$1=2,'X2'!B115,(IF($X$1=3,'X3'!B115,(IF($X$1=4,'X4'!B115,(IF($X$1=5,'X5'!B115,'X6'!B115))))))))))))</f>
        <v>#N/A</v>
      </c>
      <c r="C156" s="137" t="str">
        <f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 xml:space="preserve"> </v>
      </c>
      <c r="D156" s="137" t="str">
        <f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 xml:space="preserve"> </v>
      </c>
      <c r="E156" s="138" t="str">
        <f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 xml:space="preserve"> </v>
      </c>
      <c r="F156" s="138" t="str">
        <f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 xml:space="preserve"> </v>
      </c>
      <c r="G156" s="138" t="str">
        <f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 xml:space="preserve"> </v>
      </c>
      <c r="H156" s="138" t="str">
        <f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 xml:space="preserve"> </v>
      </c>
      <c r="I156" s="139" t="str">
        <f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 xml:space="preserve"> </v>
      </c>
      <c r="J156" s="139" t="str">
        <f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 xml:space="preserve"> </v>
      </c>
      <c r="K156" s="139" t="str">
        <f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 xml:space="preserve"> </v>
      </c>
      <c r="L156" s="140" t="str">
        <f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 xml:space="preserve"> </v>
      </c>
      <c r="M156" s="140" t="str">
        <f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 xml:space="preserve"> </v>
      </c>
      <c r="N156" s="141" t="str">
        <f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 xml:space="preserve"> </v>
      </c>
      <c r="O156" s="140" t="str">
        <f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 xml:space="preserve"> </v>
      </c>
      <c r="P156" s="140" t="str">
        <f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 xml:space="preserve"> </v>
      </c>
      <c r="Q156" s="141" t="str">
        <f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 xml:space="preserve"> </v>
      </c>
      <c r="R156" s="141" t="str">
        <f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 xml:space="preserve"> </v>
      </c>
      <c r="S156" s="141" t="str">
        <f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 xml:space="preserve"> </v>
      </c>
    </row>
    <row r="157" spans="1:67" ht="14.1" customHeight="1" x14ac:dyDescent="0.2">
      <c r="A157" s="180" t="s">
        <v>1191</v>
      </c>
      <c r="B157" s="137" t="e">
        <f>IF($U$16=1,(VLOOKUP(A157,$AC$44:$AH$80,2,FALSE)),IF((IF($X$1=1,'X1'!B116,(IF($X$1=2,'X2'!B116,(IF($X$1=3,'X3'!B116,(IF($X$1=4,'X4'!B116,(IF($X$1=5,'X5'!B116,'X6'!B116))))))))))="","",(IF($X$1=1,'X1'!B116,(IF($X$1=2,'X2'!B116,(IF($X$1=3,'X3'!B116,(IF($X$1=4,'X4'!B116,(IF($X$1=5,'X5'!B116,'X6'!B116))))))))))))</f>
        <v>#N/A</v>
      </c>
      <c r="C157" s="137" t="str">
        <f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 xml:space="preserve"> </v>
      </c>
      <c r="D157" s="137" t="str">
        <f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 xml:space="preserve"> </v>
      </c>
      <c r="E157" s="138" t="str">
        <f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 xml:space="preserve"> </v>
      </c>
      <c r="F157" s="138" t="str">
        <f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 xml:space="preserve"> </v>
      </c>
      <c r="G157" s="138" t="str">
        <f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 xml:space="preserve"> </v>
      </c>
      <c r="H157" s="138" t="str">
        <f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 xml:space="preserve"> </v>
      </c>
      <c r="I157" s="139" t="str">
        <f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 xml:space="preserve"> </v>
      </c>
      <c r="J157" s="139" t="str">
        <f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 xml:space="preserve"> </v>
      </c>
      <c r="K157" s="139" t="str">
        <f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 xml:space="preserve"> </v>
      </c>
      <c r="L157" s="140" t="str">
        <f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 xml:space="preserve"> </v>
      </c>
      <c r="M157" s="140" t="str">
        <f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 xml:space="preserve"> </v>
      </c>
      <c r="N157" s="141" t="str">
        <f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 xml:space="preserve"> </v>
      </c>
      <c r="O157" s="140" t="str">
        <f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 xml:space="preserve"> </v>
      </c>
      <c r="P157" s="140" t="str">
        <f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 xml:space="preserve"> </v>
      </c>
      <c r="Q157" s="141" t="str">
        <f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 xml:space="preserve"> </v>
      </c>
      <c r="R157" s="141" t="str">
        <f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 xml:space="preserve"> </v>
      </c>
      <c r="S157" s="141" t="str">
        <f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 xml:space="preserve"> </v>
      </c>
    </row>
    <row r="158" spans="1:67" ht="14.1" customHeight="1" x14ac:dyDescent="0.2">
      <c r="A158" s="180" t="s">
        <v>1191</v>
      </c>
      <c r="B158" s="137" t="e">
        <f>IF($U$16=1,(VLOOKUP(A158,$AC$44:$AH$80,2,FALSE)),IF((IF($X$1=1,'X1'!B117,(IF($X$1=2,'X2'!B117,(IF($X$1=3,'X3'!B117,(IF($X$1=4,'X4'!B117,(IF($X$1=5,'X5'!B117,'X6'!B117))))))))))="","",(IF($X$1=1,'X1'!B117,(IF($X$1=2,'X2'!B117,(IF($X$1=3,'X3'!B117,(IF($X$1=4,'X4'!B117,(IF($X$1=5,'X5'!B117,'X6'!B117))))))))))))</f>
        <v>#N/A</v>
      </c>
      <c r="C158" s="137" t="str">
        <f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 xml:space="preserve"> </v>
      </c>
      <c r="D158" s="137" t="str">
        <f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 xml:space="preserve"> </v>
      </c>
      <c r="E158" s="138" t="str">
        <f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 xml:space="preserve"> </v>
      </c>
      <c r="F158" s="138" t="str">
        <f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 xml:space="preserve"> </v>
      </c>
      <c r="G158" s="138" t="str">
        <f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 xml:space="preserve"> </v>
      </c>
      <c r="H158" s="138" t="str">
        <f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 xml:space="preserve"> </v>
      </c>
      <c r="I158" s="139" t="str">
        <f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 xml:space="preserve"> </v>
      </c>
      <c r="J158" s="139" t="str">
        <f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 xml:space="preserve"> </v>
      </c>
      <c r="K158" s="139" t="str">
        <f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 xml:space="preserve"> </v>
      </c>
      <c r="L158" s="140" t="str">
        <f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 xml:space="preserve"> </v>
      </c>
      <c r="M158" s="140" t="str">
        <f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 xml:space="preserve"> </v>
      </c>
      <c r="N158" s="141" t="str">
        <f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 xml:space="preserve"> </v>
      </c>
      <c r="O158" s="140" t="str">
        <f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 xml:space="preserve"> </v>
      </c>
      <c r="P158" s="140" t="str">
        <f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 xml:space="preserve"> </v>
      </c>
      <c r="Q158" s="141" t="str">
        <f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 xml:space="preserve"> </v>
      </c>
      <c r="R158" s="141" t="str">
        <f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 xml:space="preserve"> </v>
      </c>
      <c r="S158" s="141" t="str">
        <f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 xml:space="preserve"> </v>
      </c>
    </row>
    <row r="159" spans="1:67" ht="14.1" customHeight="1" x14ac:dyDescent="0.2">
      <c r="A159" s="180" t="s">
        <v>1191</v>
      </c>
      <c r="B159" s="137" t="e">
        <f>IF($U$16=1,(VLOOKUP(A159,$AC$44:$AH$80,2,FALSE)),IF((IF($X$1=1,'X1'!B118,(IF($X$1=2,'X2'!B118,(IF($X$1=3,'X3'!B118,(IF($X$1=4,'X4'!B118,(IF($X$1=5,'X5'!B118,'X6'!B118))))))))))="","",(IF($X$1=1,'X1'!B118,(IF($X$1=2,'X2'!B118,(IF($X$1=3,'X3'!B118,(IF($X$1=4,'X4'!B118,(IF($X$1=5,'X5'!B118,'X6'!B118))))))))))))</f>
        <v>#N/A</v>
      </c>
      <c r="C159" s="137" t="str">
        <f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 xml:space="preserve"> </v>
      </c>
      <c r="D159" s="137" t="str">
        <f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 xml:space="preserve"> </v>
      </c>
      <c r="E159" s="138" t="str">
        <f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 xml:space="preserve"> </v>
      </c>
      <c r="F159" s="138" t="str">
        <f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 xml:space="preserve"> </v>
      </c>
      <c r="G159" s="138" t="str">
        <f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 xml:space="preserve"> </v>
      </c>
      <c r="H159" s="138" t="str">
        <f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 xml:space="preserve"> </v>
      </c>
      <c r="I159" s="139" t="str">
        <f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 xml:space="preserve"> </v>
      </c>
      <c r="J159" s="139" t="str">
        <f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 xml:space="preserve"> </v>
      </c>
      <c r="K159" s="139" t="str">
        <f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 xml:space="preserve"> </v>
      </c>
      <c r="L159" s="140" t="str">
        <f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 xml:space="preserve"> </v>
      </c>
      <c r="M159" s="140" t="str">
        <f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 xml:space="preserve"> </v>
      </c>
      <c r="N159" s="141" t="str">
        <f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 xml:space="preserve"> </v>
      </c>
      <c r="O159" s="140" t="str">
        <f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 xml:space="preserve"> </v>
      </c>
      <c r="P159" s="140" t="str">
        <f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 xml:space="preserve"> </v>
      </c>
      <c r="Q159" s="141" t="str">
        <f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 xml:space="preserve"> </v>
      </c>
      <c r="R159" s="141" t="str">
        <f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 xml:space="preserve"> </v>
      </c>
      <c r="S159" s="141" t="str">
        <f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 xml:space="preserve"> </v>
      </c>
    </row>
    <row r="160" spans="1:67" ht="14.1" customHeight="1" x14ac:dyDescent="0.2">
      <c r="A160" s="180" t="s">
        <v>1191</v>
      </c>
      <c r="B160" s="137" t="e">
        <f>IF($U$16=1,(VLOOKUP(A160,$AC$44:$AH$80,2,FALSE)),IF((IF($X$1=1,'X1'!B119,(IF($X$1=2,'X2'!B119,(IF($X$1=3,'X3'!B119,(IF($X$1=4,'X4'!B119,(IF($X$1=5,'X5'!B119,'X6'!B119))))))))))="","",(IF($X$1=1,'X1'!B119,(IF($X$1=2,'X2'!B119,(IF($X$1=3,'X3'!B119,(IF($X$1=4,'X4'!B119,(IF($X$1=5,'X5'!B119,'X6'!B119))))))))))))</f>
        <v>#N/A</v>
      </c>
      <c r="C160" s="137" t="str">
        <f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 xml:space="preserve"> </v>
      </c>
      <c r="D160" s="137" t="str">
        <f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 xml:space="preserve"> </v>
      </c>
      <c r="E160" s="138" t="str">
        <f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 xml:space="preserve"> </v>
      </c>
      <c r="F160" s="138" t="str">
        <f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 xml:space="preserve"> </v>
      </c>
      <c r="G160" s="138" t="str">
        <f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 xml:space="preserve"> </v>
      </c>
      <c r="H160" s="138" t="str">
        <f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 xml:space="preserve"> </v>
      </c>
      <c r="I160" s="139" t="str">
        <f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 xml:space="preserve"> </v>
      </c>
      <c r="J160" s="139" t="str">
        <f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 xml:space="preserve"> </v>
      </c>
      <c r="K160" s="139" t="str">
        <f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 xml:space="preserve"> </v>
      </c>
      <c r="L160" s="140" t="str">
        <f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 xml:space="preserve"> </v>
      </c>
      <c r="M160" s="140" t="str">
        <f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 xml:space="preserve"> </v>
      </c>
      <c r="N160" s="141" t="str">
        <f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 xml:space="preserve"> </v>
      </c>
      <c r="O160" s="140" t="str">
        <f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 xml:space="preserve"> </v>
      </c>
      <c r="P160" s="140" t="str">
        <f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 xml:space="preserve"> </v>
      </c>
      <c r="Q160" s="141" t="str">
        <f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 xml:space="preserve"> </v>
      </c>
      <c r="R160" s="141" t="str">
        <f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 xml:space="preserve"> </v>
      </c>
      <c r="S160" s="141" t="str">
        <f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 xml:space="preserve"> </v>
      </c>
    </row>
    <row r="161" spans="1:19" ht="14.1" customHeight="1" x14ac:dyDescent="0.2">
      <c r="A161" s="180" t="s">
        <v>1191</v>
      </c>
      <c r="B161" s="137" t="e">
        <f>IF($U$16=1,(VLOOKUP(A161,$AC$44:$AH$80,2,FALSE)),IF((IF($X$1=1,'X1'!B120,(IF($X$1=2,'X2'!B120,(IF($X$1=3,'X3'!B120,(IF($X$1=4,'X4'!B120,(IF($X$1=5,'X5'!B120,'X6'!B120))))))))))="","",(IF($X$1=1,'X1'!B120,(IF($X$1=2,'X2'!B120,(IF($X$1=3,'X3'!B120,(IF($X$1=4,'X4'!B120,(IF($X$1=5,'X5'!B120,'X6'!B120))))))))))))</f>
        <v>#N/A</v>
      </c>
      <c r="C161" s="137" t="str">
        <f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 xml:space="preserve"> </v>
      </c>
      <c r="D161" s="137" t="str">
        <f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 xml:space="preserve"> </v>
      </c>
      <c r="E161" s="138" t="str">
        <f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 xml:space="preserve"> </v>
      </c>
      <c r="F161" s="138" t="str">
        <f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 xml:space="preserve"> </v>
      </c>
      <c r="G161" s="138" t="str">
        <f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 xml:space="preserve"> </v>
      </c>
      <c r="H161" s="138" t="str">
        <f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 xml:space="preserve"> </v>
      </c>
      <c r="I161" s="139" t="str">
        <f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 xml:space="preserve"> </v>
      </c>
      <c r="J161" s="139" t="str">
        <f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 xml:space="preserve"> </v>
      </c>
      <c r="K161" s="139" t="str">
        <f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 xml:space="preserve"> </v>
      </c>
      <c r="L161" s="140" t="str">
        <f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 xml:space="preserve"> </v>
      </c>
      <c r="M161" s="140" t="str">
        <f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 xml:space="preserve"> </v>
      </c>
      <c r="N161" s="141" t="str">
        <f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 xml:space="preserve"> </v>
      </c>
      <c r="O161" s="140" t="str">
        <f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 xml:space="preserve"> </v>
      </c>
      <c r="P161" s="140" t="str">
        <f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 xml:space="preserve"> </v>
      </c>
      <c r="Q161" s="141" t="str">
        <f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 xml:space="preserve"> </v>
      </c>
      <c r="R161" s="141" t="str">
        <f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 xml:space="preserve"> </v>
      </c>
      <c r="S161" s="141" t="str">
        <f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 xml:space="preserve"> </v>
      </c>
    </row>
    <row r="162" spans="1:19" ht="14.1" customHeight="1" x14ac:dyDescent="0.2">
      <c r="A162" s="180" t="s">
        <v>1191</v>
      </c>
      <c r="B162" s="137" t="e">
        <f>IF($U$16=1,(VLOOKUP(A162,$AC$44:$AH$80,2,FALSE)),IF((IF($X$1=1,'X1'!B121,(IF($X$1=2,'X2'!B121,(IF($X$1=3,'X3'!B121,(IF($X$1=4,'X4'!B121,(IF($X$1=5,'X5'!B121,'X6'!B121))))))))))="","",(IF($X$1=1,'X1'!B121,(IF($X$1=2,'X2'!B121,(IF($X$1=3,'X3'!B121,(IF($X$1=4,'X4'!B121,(IF($X$1=5,'X5'!B121,'X6'!B121))))))))))))</f>
        <v>#N/A</v>
      </c>
      <c r="C162" s="137" t="str">
        <f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 xml:space="preserve"> </v>
      </c>
      <c r="D162" s="137" t="str">
        <f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 xml:space="preserve"> </v>
      </c>
      <c r="E162" s="138" t="str">
        <f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 xml:space="preserve"> </v>
      </c>
      <c r="F162" s="138" t="str">
        <f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 xml:space="preserve"> </v>
      </c>
      <c r="G162" s="138" t="str">
        <f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 xml:space="preserve"> </v>
      </c>
      <c r="H162" s="138" t="str">
        <f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 xml:space="preserve"> </v>
      </c>
      <c r="I162" s="139" t="str">
        <f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 xml:space="preserve"> </v>
      </c>
      <c r="J162" s="139" t="str">
        <f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 xml:space="preserve"> </v>
      </c>
      <c r="K162" s="139" t="str">
        <f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 xml:space="preserve"> </v>
      </c>
      <c r="L162" s="140" t="str">
        <f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 xml:space="preserve"> </v>
      </c>
      <c r="M162" s="140" t="str">
        <f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 xml:space="preserve"> </v>
      </c>
      <c r="N162" s="141" t="str">
        <f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 xml:space="preserve"> </v>
      </c>
      <c r="O162" s="140" t="str">
        <f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 xml:space="preserve"> </v>
      </c>
      <c r="P162" s="140" t="str">
        <f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 xml:space="preserve"> </v>
      </c>
      <c r="Q162" s="141" t="str">
        <f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 xml:space="preserve"> </v>
      </c>
      <c r="R162" s="141" t="str">
        <f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 xml:space="preserve"> </v>
      </c>
      <c r="S162" s="141" t="str">
        <f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 xml:space="preserve"> </v>
      </c>
    </row>
    <row r="163" spans="1:19" ht="14.1" customHeight="1" x14ac:dyDescent="0.2">
      <c r="A163" s="180" t="s">
        <v>1191</v>
      </c>
      <c r="B163" s="137" t="e">
        <f>IF($U$16=1,(VLOOKUP(A163,$AC$44:$AH$80,2,FALSE)),IF((IF($X$1=1,'X1'!B122,(IF($X$1=2,'X2'!B122,(IF($X$1=3,'X3'!B122,(IF($X$1=4,'X4'!B122,(IF($X$1=5,'X5'!B122,'X6'!B122))))))))))="","",(IF($X$1=1,'X1'!B122,(IF($X$1=2,'X2'!B122,(IF($X$1=3,'X3'!B122,(IF($X$1=4,'X4'!B122,(IF($X$1=5,'X5'!B122,'X6'!B122))))))))))))</f>
        <v>#N/A</v>
      </c>
      <c r="C163" s="137" t="str">
        <f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 xml:space="preserve"> </v>
      </c>
      <c r="D163" s="137" t="str">
        <f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 xml:space="preserve"> </v>
      </c>
      <c r="E163" s="138" t="str">
        <f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 xml:space="preserve"> </v>
      </c>
      <c r="F163" s="138" t="str">
        <f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 xml:space="preserve"> </v>
      </c>
      <c r="G163" s="138" t="str">
        <f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 xml:space="preserve"> </v>
      </c>
      <c r="H163" s="138" t="str">
        <f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 xml:space="preserve"> </v>
      </c>
      <c r="I163" s="139" t="str">
        <f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 xml:space="preserve"> </v>
      </c>
      <c r="J163" s="139" t="str">
        <f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 xml:space="preserve"> </v>
      </c>
      <c r="K163" s="139" t="str">
        <f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 xml:space="preserve"> </v>
      </c>
      <c r="L163" s="140" t="str">
        <f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 xml:space="preserve"> </v>
      </c>
      <c r="M163" s="140" t="str">
        <f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 xml:space="preserve"> </v>
      </c>
      <c r="N163" s="141" t="str">
        <f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 xml:space="preserve"> </v>
      </c>
      <c r="O163" s="140" t="str">
        <f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 xml:space="preserve"> </v>
      </c>
      <c r="P163" s="140" t="str">
        <f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 xml:space="preserve"> </v>
      </c>
      <c r="Q163" s="141" t="str">
        <f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 xml:space="preserve"> </v>
      </c>
      <c r="R163" s="141" t="str">
        <f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 xml:space="preserve"> </v>
      </c>
      <c r="S163" s="141" t="str">
        <f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 xml:space="preserve"> </v>
      </c>
    </row>
    <row r="164" spans="1:19" ht="14.1" customHeight="1" x14ac:dyDescent="0.2">
      <c r="A164" s="180" t="s">
        <v>1191</v>
      </c>
      <c r="B164" s="137" t="e">
        <f>IF($U$16=1,(VLOOKUP(A164,$AC$44:$AH$80,2,FALSE)),IF((IF($X$1=1,'X1'!B123,(IF($X$1=2,'X2'!B123,(IF($X$1=3,'X3'!B123,(IF($X$1=4,'X4'!B123,(IF($X$1=5,'X5'!B123,'X6'!B123))))))))))="","",(IF($X$1=1,'X1'!B123,(IF($X$1=2,'X2'!B123,(IF($X$1=3,'X3'!B123,(IF($X$1=4,'X4'!B123,(IF($X$1=5,'X5'!B123,'X6'!B123))))))))))))</f>
        <v>#N/A</v>
      </c>
      <c r="C164" s="137" t="str">
        <f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 xml:space="preserve"> </v>
      </c>
      <c r="D164" s="137" t="str">
        <f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 xml:space="preserve"> </v>
      </c>
      <c r="E164" s="138" t="str">
        <f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 xml:space="preserve"> </v>
      </c>
      <c r="F164" s="138" t="str">
        <f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 xml:space="preserve"> </v>
      </c>
      <c r="G164" s="138" t="str">
        <f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 xml:space="preserve"> </v>
      </c>
      <c r="H164" s="138" t="str">
        <f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 xml:space="preserve"> </v>
      </c>
      <c r="I164" s="139" t="str">
        <f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 xml:space="preserve"> </v>
      </c>
      <c r="J164" s="139" t="str">
        <f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 xml:space="preserve"> </v>
      </c>
      <c r="K164" s="139" t="str">
        <f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 xml:space="preserve"> </v>
      </c>
      <c r="L164" s="140" t="str">
        <f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 xml:space="preserve"> </v>
      </c>
      <c r="M164" s="140" t="str">
        <f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 xml:space="preserve"> </v>
      </c>
      <c r="N164" s="141" t="str">
        <f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 xml:space="preserve"> </v>
      </c>
      <c r="O164" s="140" t="str">
        <f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 xml:space="preserve"> </v>
      </c>
      <c r="P164" s="140" t="str">
        <f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 xml:space="preserve"> </v>
      </c>
      <c r="Q164" s="141" t="str">
        <f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 xml:space="preserve"> </v>
      </c>
      <c r="R164" s="141" t="str">
        <f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 xml:space="preserve"> </v>
      </c>
      <c r="S164" s="141" t="str">
        <f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 xml:space="preserve"> </v>
      </c>
    </row>
    <row r="165" spans="1:19" ht="14.1" customHeight="1" x14ac:dyDescent="0.2">
      <c r="A165" s="180" t="s">
        <v>1191</v>
      </c>
      <c r="B165" s="137" t="e">
        <f>IF($U$16=1,(VLOOKUP(A165,$AC$44:$AH$80,2,FALSE)),IF((IF($X$1=1,'X1'!B124,(IF($X$1=2,'X2'!B124,(IF($X$1=3,'X3'!B124,(IF($X$1=4,'X4'!B124,(IF($X$1=5,'X5'!B124,'X6'!B124))))))))))="","",(IF($X$1=1,'X1'!B124,(IF($X$1=2,'X2'!B124,(IF($X$1=3,'X3'!B124,(IF($X$1=4,'X4'!B124,(IF($X$1=5,'X5'!B124,'X6'!B124))))))))))))</f>
        <v>#N/A</v>
      </c>
      <c r="C165" s="137" t="str">
        <f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 xml:space="preserve"> </v>
      </c>
      <c r="D165" s="137" t="str">
        <f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 xml:space="preserve"> </v>
      </c>
      <c r="E165" s="138" t="str">
        <f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 xml:space="preserve"> </v>
      </c>
      <c r="F165" s="138" t="str">
        <f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 xml:space="preserve"> </v>
      </c>
      <c r="G165" s="138" t="str">
        <f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 xml:space="preserve"> </v>
      </c>
      <c r="H165" s="138" t="str">
        <f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 xml:space="preserve"> </v>
      </c>
      <c r="I165" s="139" t="str">
        <f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 xml:space="preserve"> </v>
      </c>
      <c r="J165" s="139" t="str">
        <f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 xml:space="preserve"> </v>
      </c>
      <c r="K165" s="139" t="str">
        <f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 xml:space="preserve"> </v>
      </c>
      <c r="L165" s="140" t="str">
        <f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 xml:space="preserve"> </v>
      </c>
      <c r="M165" s="140" t="str">
        <f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 xml:space="preserve"> </v>
      </c>
      <c r="N165" s="141" t="str">
        <f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 xml:space="preserve"> </v>
      </c>
      <c r="O165" s="140" t="str">
        <f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 xml:space="preserve"> </v>
      </c>
      <c r="P165" s="140" t="str">
        <f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 xml:space="preserve"> </v>
      </c>
      <c r="Q165" s="141" t="str">
        <f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 xml:space="preserve"> </v>
      </c>
      <c r="R165" s="141" t="str">
        <f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 xml:space="preserve"> </v>
      </c>
      <c r="S165" s="141" t="str">
        <f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 xml:space="preserve"> </v>
      </c>
    </row>
    <row r="166" spans="1:19" ht="14.1" customHeight="1" x14ac:dyDescent="0.2">
      <c r="A166" s="180" t="s">
        <v>1191</v>
      </c>
      <c r="B166" s="137" t="e">
        <f>IF($U$16=1,(VLOOKUP(A166,$AC$44:$AH$80,2,FALSE)),IF((IF($X$1=1,'X1'!B125,(IF($X$1=2,'X2'!B125,(IF($X$1=3,'X3'!B125,(IF($X$1=4,'X4'!B125,(IF($X$1=5,'X5'!B125,'X6'!B125))))))))))="","",(IF($X$1=1,'X1'!B125,(IF($X$1=2,'X2'!B125,(IF($X$1=3,'X3'!B125,(IF($X$1=4,'X4'!B125,(IF($X$1=5,'X5'!B125,'X6'!B125))))))))))))</f>
        <v>#N/A</v>
      </c>
      <c r="C166" s="137" t="str">
        <f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 xml:space="preserve"> </v>
      </c>
      <c r="D166" s="137" t="str">
        <f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 xml:space="preserve"> </v>
      </c>
      <c r="E166" s="138" t="str">
        <f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 xml:space="preserve"> </v>
      </c>
      <c r="F166" s="138" t="str">
        <f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 xml:space="preserve"> </v>
      </c>
      <c r="G166" s="138" t="str">
        <f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 xml:space="preserve"> </v>
      </c>
      <c r="H166" s="138" t="str">
        <f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 xml:space="preserve"> </v>
      </c>
      <c r="I166" s="139" t="str">
        <f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 xml:space="preserve"> </v>
      </c>
      <c r="J166" s="139" t="str">
        <f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 xml:space="preserve"> </v>
      </c>
      <c r="K166" s="139" t="str">
        <f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 xml:space="preserve"> </v>
      </c>
      <c r="L166" s="140" t="str">
        <f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 xml:space="preserve"> </v>
      </c>
      <c r="M166" s="140" t="str">
        <f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 xml:space="preserve"> </v>
      </c>
      <c r="N166" s="141" t="str">
        <f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 xml:space="preserve"> </v>
      </c>
      <c r="O166" s="140" t="str">
        <f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 xml:space="preserve"> </v>
      </c>
      <c r="P166" s="140" t="str">
        <f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 xml:space="preserve"> </v>
      </c>
      <c r="Q166" s="141" t="str">
        <f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 xml:space="preserve"> </v>
      </c>
      <c r="R166" s="141" t="str">
        <f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 xml:space="preserve"> </v>
      </c>
      <c r="S166" s="141" t="str">
        <f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 xml:space="preserve"> </v>
      </c>
    </row>
    <row r="167" spans="1:19" ht="14.1" customHeight="1" x14ac:dyDescent="0.2">
      <c r="A167" s="180" t="s">
        <v>1191</v>
      </c>
      <c r="B167" s="137" t="e">
        <f>IF($U$16=1,(VLOOKUP(A167,$AC$44:$AH$80,2,FALSE)),IF((IF($X$1=1,'X1'!B126,(IF($X$1=2,'X2'!B126,(IF($X$1=3,'X3'!B126,(IF($X$1=4,'X4'!B126,(IF($X$1=5,'X5'!B126,'X6'!B126))))))))))="","",(IF($X$1=1,'X1'!B126,(IF($X$1=2,'X2'!B126,(IF($X$1=3,'X3'!B126,(IF($X$1=4,'X4'!B126,(IF($X$1=5,'X5'!B126,'X6'!B126))))))))))))</f>
        <v>#N/A</v>
      </c>
      <c r="C167" s="137" t="str">
        <f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 xml:space="preserve"> </v>
      </c>
      <c r="D167" s="137" t="str">
        <f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 xml:space="preserve"> </v>
      </c>
      <c r="E167" s="138" t="str">
        <f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 xml:space="preserve"> </v>
      </c>
      <c r="F167" s="138" t="str">
        <f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 xml:space="preserve"> </v>
      </c>
      <c r="G167" s="138" t="str">
        <f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 xml:space="preserve"> </v>
      </c>
      <c r="H167" s="138" t="str">
        <f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 xml:space="preserve"> </v>
      </c>
      <c r="I167" s="139" t="str">
        <f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 xml:space="preserve"> </v>
      </c>
      <c r="J167" s="139" t="str">
        <f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 xml:space="preserve"> </v>
      </c>
      <c r="K167" s="139" t="str">
        <f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 xml:space="preserve"> </v>
      </c>
      <c r="L167" s="140" t="str">
        <f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 xml:space="preserve"> </v>
      </c>
      <c r="M167" s="140" t="str">
        <f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 xml:space="preserve"> </v>
      </c>
      <c r="N167" s="141" t="str">
        <f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 xml:space="preserve"> </v>
      </c>
      <c r="O167" s="140" t="str">
        <f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 xml:space="preserve"> </v>
      </c>
      <c r="P167" s="140" t="str">
        <f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 xml:space="preserve"> </v>
      </c>
      <c r="Q167" s="141" t="str">
        <f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 xml:space="preserve"> </v>
      </c>
      <c r="R167" s="141" t="str">
        <f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 xml:space="preserve"> </v>
      </c>
      <c r="S167" s="141" t="str">
        <f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 xml:space="preserve"> </v>
      </c>
    </row>
    <row r="168" spans="1:19" ht="14.1" customHeight="1" x14ac:dyDescent="0.2">
      <c r="A168" s="180" t="s">
        <v>1191</v>
      </c>
      <c r="B168" s="137" t="e">
        <f>IF($U$16=1,(VLOOKUP(A168,$AC$44:$AH$80,2,FALSE)),IF((IF($X$1=1,'X1'!B127,(IF($X$1=2,'X2'!B127,(IF($X$1=3,'X3'!B127,(IF($X$1=4,'X4'!B127,(IF($X$1=5,'X5'!B127,'X6'!B127))))))))))="","",(IF($X$1=1,'X1'!B127,(IF($X$1=2,'X2'!B127,(IF($X$1=3,'X3'!B127,(IF($X$1=4,'X4'!B127,(IF($X$1=5,'X5'!B127,'X6'!B127))))))))))))</f>
        <v>#N/A</v>
      </c>
      <c r="C168" s="137" t="str">
        <f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 xml:space="preserve"> </v>
      </c>
      <c r="D168" s="137" t="str">
        <f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 xml:space="preserve"> </v>
      </c>
      <c r="E168" s="138" t="str">
        <f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 xml:space="preserve"> </v>
      </c>
      <c r="F168" s="138" t="str">
        <f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 xml:space="preserve"> </v>
      </c>
      <c r="G168" s="138" t="str">
        <f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 xml:space="preserve"> </v>
      </c>
      <c r="H168" s="138" t="str">
        <f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 xml:space="preserve"> </v>
      </c>
      <c r="I168" s="139" t="str">
        <f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 xml:space="preserve"> </v>
      </c>
      <c r="J168" s="139" t="str">
        <f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 xml:space="preserve"> </v>
      </c>
      <c r="K168" s="139" t="str">
        <f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 xml:space="preserve"> </v>
      </c>
      <c r="L168" s="140" t="str">
        <f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 xml:space="preserve"> </v>
      </c>
      <c r="M168" s="140" t="str">
        <f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 xml:space="preserve"> </v>
      </c>
      <c r="N168" s="141" t="str">
        <f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 xml:space="preserve"> </v>
      </c>
      <c r="O168" s="140" t="str">
        <f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 xml:space="preserve"> </v>
      </c>
      <c r="P168" s="140" t="str">
        <f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 xml:space="preserve"> </v>
      </c>
      <c r="Q168" s="141" t="str">
        <f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 xml:space="preserve"> </v>
      </c>
      <c r="R168" s="141" t="str">
        <f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 xml:space="preserve"> </v>
      </c>
      <c r="S168" s="141" t="str">
        <f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 xml:space="preserve"> </v>
      </c>
    </row>
    <row r="169" spans="1:19" ht="14.1" customHeight="1" x14ac:dyDescent="0.2">
      <c r="A169" s="180" t="s">
        <v>1191</v>
      </c>
      <c r="B169" s="137" t="e">
        <f>IF($U$16=1,(VLOOKUP(A169,$AC$44:$AH$80,2,FALSE)),IF((IF($X$1=1,'X1'!B128,(IF($X$1=2,'X2'!B128,(IF($X$1=3,'X3'!B128,(IF($X$1=4,'X4'!B128,(IF($X$1=5,'X5'!B128,'X6'!B128))))))))))="","",(IF($X$1=1,'X1'!B128,(IF($X$1=2,'X2'!B128,(IF($X$1=3,'X3'!B128,(IF($X$1=4,'X4'!B128,(IF($X$1=5,'X5'!B128,'X6'!B128))))))))))))</f>
        <v>#N/A</v>
      </c>
      <c r="C169" s="137" t="str">
        <f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 xml:space="preserve"> </v>
      </c>
      <c r="D169" s="137" t="str">
        <f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 xml:space="preserve"> </v>
      </c>
      <c r="E169" s="138" t="str">
        <f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 xml:space="preserve"> </v>
      </c>
      <c r="F169" s="138" t="str">
        <f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 xml:space="preserve"> </v>
      </c>
      <c r="G169" s="138" t="str">
        <f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 xml:space="preserve"> </v>
      </c>
      <c r="H169" s="138" t="str">
        <f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 xml:space="preserve"> </v>
      </c>
      <c r="I169" s="139" t="str">
        <f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 xml:space="preserve"> </v>
      </c>
      <c r="J169" s="139" t="str">
        <f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 xml:space="preserve"> </v>
      </c>
      <c r="K169" s="139" t="str">
        <f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 xml:space="preserve"> </v>
      </c>
      <c r="L169" s="140" t="str">
        <f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 xml:space="preserve"> </v>
      </c>
      <c r="M169" s="140" t="str">
        <f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 xml:space="preserve"> </v>
      </c>
      <c r="N169" s="141" t="str">
        <f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 xml:space="preserve"> </v>
      </c>
      <c r="O169" s="140" t="str">
        <f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 xml:space="preserve"> </v>
      </c>
      <c r="P169" s="140" t="str">
        <f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 xml:space="preserve"> </v>
      </c>
      <c r="Q169" s="141" t="str">
        <f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 xml:space="preserve"> </v>
      </c>
      <c r="R169" s="141" t="str">
        <f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 xml:space="preserve"> </v>
      </c>
      <c r="S169" s="141" t="str">
        <f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 xml:space="preserve"> </v>
      </c>
    </row>
    <row r="170" spans="1:19" ht="14.1" customHeight="1" x14ac:dyDescent="0.2">
      <c r="A170" s="180" t="s">
        <v>1191</v>
      </c>
      <c r="B170" s="137" t="e">
        <f>IF($U$16=1,(VLOOKUP(A170,$AC$44:$AH$80,2,FALSE)),IF((IF($X$1=1,'X1'!B129,(IF($X$1=2,'X2'!B129,(IF($X$1=3,'X3'!B129,(IF($X$1=4,'X4'!B129,(IF($X$1=5,'X5'!B129,'X6'!B129))))))))))="","",(IF($X$1=1,'X1'!B129,(IF($X$1=2,'X2'!B129,(IF($X$1=3,'X3'!B129,(IF($X$1=4,'X4'!B129,(IF($X$1=5,'X5'!B129,'X6'!B129))))))))))))</f>
        <v>#N/A</v>
      </c>
      <c r="C170" s="137" t="str">
        <f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 xml:space="preserve"> </v>
      </c>
      <c r="D170" s="137" t="str">
        <f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 xml:space="preserve"> </v>
      </c>
      <c r="E170" s="138" t="str">
        <f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 xml:space="preserve"> </v>
      </c>
      <c r="F170" s="138" t="str">
        <f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 xml:space="preserve"> </v>
      </c>
      <c r="G170" s="138" t="str">
        <f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 xml:space="preserve"> </v>
      </c>
      <c r="H170" s="138" t="str">
        <f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 xml:space="preserve"> </v>
      </c>
      <c r="I170" s="139" t="str">
        <f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 xml:space="preserve"> </v>
      </c>
      <c r="J170" s="139" t="str">
        <f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 xml:space="preserve"> </v>
      </c>
      <c r="K170" s="139" t="str">
        <f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 xml:space="preserve"> </v>
      </c>
      <c r="L170" s="140" t="str">
        <f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 xml:space="preserve"> </v>
      </c>
      <c r="M170" s="140" t="str">
        <f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 xml:space="preserve"> </v>
      </c>
      <c r="N170" s="141" t="str">
        <f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 xml:space="preserve"> </v>
      </c>
      <c r="O170" s="140" t="str">
        <f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 xml:space="preserve"> </v>
      </c>
      <c r="P170" s="140" t="str">
        <f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 xml:space="preserve"> </v>
      </c>
      <c r="Q170" s="141" t="str">
        <f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 xml:space="preserve"> </v>
      </c>
      <c r="R170" s="141" t="str">
        <f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 xml:space="preserve"> </v>
      </c>
      <c r="S170" s="141" t="str">
        <f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 xml:space="preserve"> </v>
      </c>
    </row>
    <row r="171" spans="1:19" ht="14.1" customHeight="1" x14ac:dyDescent="0.2">
      <c r="A171" s="180" t="s">
        <v>1191</v>
      </c>
      <c r="B171" s="137" t="e">
        <f>IF($U$16=1,(VLOOKUP(A171,$AC$44:$AH$80,2,FALSE)),IF((IF($X$1=1,'X1'!B130,(IF($X$1=2,'X2'!B130,(IF($X$1=3,'X3'!B130,(IF($X$1=4,'X4'!B130,(IF($X$1=5,'X5'!B130,'X6'!B130))))))))))="","",(IF($X$1=1,'X1'!B130,(IF($X$1=2,'X2'!B130,(IF($X$1=3,'X3'!B130,(IF($X$1=4,'X4'!B130,(IF($X$1=5,'X5'!B130,'X6'!B130))))))))))))</f>
        <v>#N/A</v>
      </c>
      <c r="C171" s="137" t="str">
        <f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 xml:space="preserve"> </v>
      </c>
      <c r="D171" s="137" t="str">
        <f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 xml:space="preserve"> </v>
      </c>
      <c r="E171" s="138" t="str">
        <f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 xml:space="preserve"> </v>
      </c>
      <c r="F171" s="138" t="str">
        <f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 xml:space="preserve"> </v>
      </c>
      <c r="G171" s="138" t="str">
        <f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 xml:space="preserve"> </v>
      </c>
      <c r="H171" s="138" t="str">
        <f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 xml:space="preserve"> </v>
      </c>
      <c r="I171" s="139" t="str">
        <f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 xml:space="preserve"> </v>
      </c>
      <c r="J171" s="139" t="str">
        <f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 xml:space="preserve"> </v>
      </c>
      <c r="K171" s="139" t="str">
        <f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 xml:space="preserve"> </v>
      </c>
      <c r="L171" s="140" t="str">
        <f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 xml:space="preserve"> </v>
      </c>
      <c r="M171" s="140" t="str">
        <f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 xml:space="preserve"> </v>
      </c>
      <c r="N171" s="141" t="str">
        <f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 xml:space="preserve"> </v>
      </c>
      <c r="O171" s="140" t="str">
        <f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 xml:space="preserve"> </v>
      </c>
      <c r="P171" s="140" t="str">
        <f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 xml:space="preserve"> </v>
      </c>
      <c r="Q171" s="141" t="str">
        <f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 xml:space="preserve"> </v>
      </c>
      <c r="R171" s="141" t="str">
        <f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 xml:space="preserve"> </v>
      </c>
      <c r="S171" s="141" t="str">
        <f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 xml:space="preserve"> </v>
      </c>
    </row>
    <row r="172" spans="1:19" ht="14.1" customHeight="1" x14ac:dyDescent="0.2">
      <c r="A172" s="180" t="s">
        <v>1191</v>
      </c>
      <c r="B172" s="137" t="e">
        <f>IF($U$16=1,(VLOOKUP(A172,$AC$44:$AH$80,2,FALSE)),IF((IF($X$1=1,'X1'!B131,(IF($X$1=2,'X2'!B131,(IF($X$1=3,'X3'!B131,(IF($X$1=4,'X4'!B131,(IF($X$1=5,'X5'!B131,'X6'!B131))))))))))="","",(IF($X$1=1,'X1'!B131,(IF($X$1=2,'X2'!B131,(IF($X$1=3,'X3'!B131,(IF($X$1=4,'X4'!B131,(IF($X$1=5,'X5'!B131,'X6'!B131))))))))))))</f>
        <v>#N/A</v>
      </c>
      <c r="C172" s="137" t="str">
        <f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 xml:space="preserve"> </v>
      </c>
      <c r="D172" s="137" t="str">
        <f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 xml:space="preserve"> </v>
      </c>
      <c r="E172" s="138" t="str">
        <f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 xml:space="preserve"> </v>
      </c>
      <c r="F172" s="138" t="str">
        <f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 xml:space="preserve"> </v>
      </c>
      <c r="G172" s="138" t="str">
        <f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 xml:space="preserve"> </v>
      </c>
      <c r="H172" s="138" t="str">
        <f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 xml:space="preserve"> </v>
      </c>
      <c r="I172" s="139" t="str">
        <f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 xml:space="preserve"> </v>
      </c>
      <c r="J172" s="139" t="str">
        <f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 xml:space="preserve"> </v>
      </c>
      <c r="K172" s="139" t="str">
        <f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 xml:space="preserve"> </v>
      </c>
      <c r="L172" s="140" t="str">
        <f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 xml:space="preserve"> </v>
      </c>
      <c r="M172" s="140" t="str">
        <f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 xml:space="preserve"> </v>
      </c>
      <c r="N172" s="141" t="str">
        <f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 xml:space="preserve"> </v>
      </c>
      <c r="O172" s="140" t="str">
        <f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 xml:space="preserve"> </v>
      </c>
      <c r="P172" s="140" t="str">
        <f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 xml:space="preserve"> </v>
      </c>
      <c r="Q172" s="141" t="str">
        <f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 xml:space="preserve"> </v>
      </c>
      <c r="R172" s="141" t="str">
        <f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 xml:space="preserve"> </v>
      </c>
      <c r="S172" s="141" t="str">
        <f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 xml:space="preserve"> </v>
      </c>
    </row>
    <row r="173" spans="1:19" ht="14.1" customHeight="1" x14ac:dyDescent="0.2">
      <c r="A173" s="180" t="s">
        <v>1191</v>
      </c>
      <c r="B173" s="137" t="e">
        <f>IF($U$16=1,(VLOOKUP(A173,$AC$44:$AH$80,2,FALSE)),IF((IF($X$1=1,'X1'!B132,(IF($X$1=2,'X2'!B132,(IF($X$1=3,'X3'!B132,(IF($X$1=4,'X4'!B132,(IF($X$1=5,'X5'!B132,'X6'!B132))))))))))="","",(IF($X$1=1,'X1'!B132,(IF($X$1=2,'X2'!B132,(IF($X$1=3,'X3'!B132,(IF($X$1=4,'X4'!B132,(IF($X$1=5,'X5'!B132,'X6'!B132))))))))))))</f>
        <v>#N/A</v>
      </c>
      <c r="C173" s="137" t="str">
        <f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 xml:space="preserve"> </v>
      </c>
      <c r="D173" s="137" t="str">
        <f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 xml:space="preserve"> </v>
      </c>
      <c r="E173" s="138" t="str">
        <f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 xml:space="preserve"> </v>
      </c>
      <c r="F173" s="138" t="str">
        <f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 xml:space="preserve"> </v>
      </c>
      <c r="G173" s="138" t="str">
        <f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 xml:space="preserve"> </v>
      </c>
      <c r="H173" s="138" t="str">
        <f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 xml:space="preserve"> </v>
      </c>
      <c r="I173" s="139" t="str">
        <f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 xml:space="preserve"> </v>
      </c>
      <c r="J173" s="139" t="str">
        <f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 xml:space="preserve"> </v>
      </c>
      <c r="K173" s="139" t="str">
        <f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 xml:space="preserve"> </v>
      </c>
      <c r="L173" s="140" t="str">
        <f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 xml:space="preserve"> </v>
      </c>
      <c r="M173" s="140" t="str">
        <f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 xml:space="preserve"> </v>
      </c>
      <c r="N173" s="141" t="str">
        <f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 xml:space="preserve"> </v>
      </c>
      <c r="O173" s="140" t="str">
        <f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 xml:space="preserve"> </v>
      </c>
      <c r="P173" s="140" t="str">
        <f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 xml:space="preserve"> </v>
      </c>
      <c r="Q173" s="141" t="str">
        <f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 xml:space="preserve"> </v>
      </c>
      <c r="R173" s="141" t="str">
        <f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 xml:space="preserve"> </v>
      </c>
      <c r="S173" s="141" t="str">
        <f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 xml:space="preserve"> </v>
      </c>
    </row>
    <row r="174" spans="1:19" ht="14.1" customHeight="1" x14ac:dyDescent="0.2">
      <c r="A174" s="180" t="s">
        <v>1191</v>
      </c>
      <c r="B174" s="137" t="e">
        <f>IF($U$16=1,(VLOOKUP(A174,$AC$44:$AH$80,2,FALSE)),IF((IF($X$1=1,'X1'!B133,(IF($X$1=2,'X2'!B133,(IF($X$1=3,'X3'!B133,(IF($X$1=4,'X4'!B133,(IF($X$1=5,'X5'!B133,'X6'!B133))))))))))="","",(IF($X$1=1,'X1'!B133,(IF($X$1=2,'X2'!B133,(IF($X$1=3,'X3'!B133,(IF($X$1=4,'X4'!B133,(IF($X$1=5,'X5'!B133,'X6'!B133))))))))))))</f>
        <v>#N/A</v>
      </c>
      <c r="C174" s="137" t="str">
        <f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 xml:space="preserve"> </v>
      </c>
      <c r="D174" s="137" t="str">
        <f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 xml:space="preserve"> </v>
      </c>
      <c r="E174" s="138" t="str">
        <f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 xml:space="preserve"> </v>
      </c>
      <c r="F174" s="138" t="str">
        <f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 xml:space="preserve"> </v>
      </c>
      <c r="G174" s="138" t="str">
        <f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 xml:space="preserve"> </v>
      </c>
      <c r="H174" s="138" t="str">
        <f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 xml:space="preserve"> </v>
      </c>
      <c r="I174" s="139" t="str">
        <f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 xml:space="preserve"> </v>
      </c>
      <c r="J174" s="139" t="str">
        <f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 xml:space="preserve"> </v>
      </c>
      <c r="K174" s="139" t="str">
        <f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 xml:space="preserve"> </v>
      </c>
      <c r="L174" s="140" t="str">
        <f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 xml:space="preserve"> </v>
      </c>
      <c r="M174" s="140" t="str">
        <f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 xml:space="preserve"> </v>
      </c>
      <c r="N174" s="141" t="str">
        <f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 xml:space="preserve"> </v>
      </c>
      <c r="O174" s="140" t="str">
        <f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 xml:space="preserve"> </v>
      </c>
      <c r="P174" s="140" t="str">
        <f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 xml:space="preserve"> </v>
      </c>
      <c r="Q174" s="141" t="str">
        <f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 xml:space="preserve"> </v>
      </c>
      <c r="R174" s="141" t="str">
        <f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 xml:space="preserve"> </v>
      </c>
      <c r="S174" s="141" t="str">
        <f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 xml:space="preserve"> </v>
      </c>
    </row>
    <row r="175" spans="1:19" ht="14.1" customHeight="1" x14ac:dyDescent="0.2">
      <c r="A175" s="180" t="s">
        <v>1191</v>
      </c>
      <c r="B175" s="137" t="e">
        <f>IF($U$16=1,(VLOOKUP(A175,$AC$44:$AH$80,2,FALSE)),IF((IF($X$1=1,'X1'!B134,(IF($X$1=2,'X2'!B134,(IF($X$1=3,'X3'!B134,(IF($X$1=4,'X4'!B134,(IF($X$1=5,'X5'!B134,'X6'!B134))))))))))="","",(IF($X$1=1,'X1'!B134,(IF($X$1=2,'X2'!B134,(IF($X$1=3,'X3'!B134,(IF($X$1=4,'X4'!B134,(IF($X$1=5,'X5'!B134,'X6'!B134))))))))))))</f>
        <v>#N/A</v>
      </c>
      <c r="C175" s="137" t="str">
        <f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 xml:space="preserve"> </v>
      </c>
      <c r="D175" s="137" t="str">
        <f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 xml:space="preserve"> </v>
      </c>
      <c r="E175" s="138" t="str">
        <f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 xml:space="preserve"> </v>
      </c>
      <c r="F175" s="138" t="str">
        <f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 xml:space="preserve"> </v>
      </c>
      <c r="G175" s="138" t="str">
        <f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 xml:space="preserve"> </v>
      </c>
      <c r="H175" s="138" t="str">
        <f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 xml:space="preserve"> </v>
      </c>
      <c r="I175" s="139" t="str">
        <f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 xml:space="preserve"> </v>
      </c>
      <c r="J175" s="139" t="str">
        <f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 xml:space="preserve"> </v>
      </c>
      <c r="K175" s="139" t="str">
        <f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 xml:space="preserve"> </v>
      </c>
      <c r="L175" s="140" t="str">
        <f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 xml:space="preserve"> </v>
      </c>
      <c r="M175" s="140" t="str">
        <f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 xml:space="preserve"> </v>
      </c>
      <c r="N175" s="141" t="str">
        <f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 xml:space="preserve"> </v>
      </c>
      <c r="O175" s="140" t="str">
        <f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 xml:space="preserve"> </v>
      </c>
      <c r="P175" s="140" t="str">
        <f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 xml:space="preserve"> </v>
      </c>
      <c r="Q175" s="141" t="str">
        <f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 xml:space="preserve"> </v>
      </c>
      <c r="R175" s="141" t="str">
        <f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 xml:space="preserve"> </v>
      </c>
      <c r="S175" s="141" t="str">
        <f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 xml:space="preserve"> </v>
      </c>
    </row>
    <row r="176" spans="1:19" ht="14.1" customHeight="1" x14ac:dyDescent="0.2">
      <c r="A176" s="180" t="s">
        <v>1191</v>
      </c>
      <c r="B176" s="137" t="e">
        <f>IF($U$16=1,(VLOOKUP(A176,$AC$44:$AH$80,2,FALSE)),IF((IF($X$1=1,'X1'!B135,(IF($X$1=2,'X2'!B135,(IF($X$1=3,'X3'!B135,(IF($X$1=4,'X4'!B135,(IF($X$1=5,'X5'!B135,'X6'!B135))))))))))="","",(IF($X$1=1,'X1'!B135,(IF($X$1=2,'X2'!B135,(IF($X$1=3,'X3'!B135,(IF($X$1=4,'X4'!B135,(IF($X$1=5,'X5'!B135,'X6'!B135))))))))))))</f>
        <v>#N/A</v>
      </c>
      <c r="C176" s="137" t="str">
        <f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 xml:space="preserve"> </v>
      </c>
      <c r="D176" s="137" t="str">
        <f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 xml:space="preserve"> </v>
      </c>
      <c r="E176" s="138" t="str">
        <f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 xml:space="preserve"> </v>
      </c>
      <c r="F176" s="138" t="str">
        <f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 xml:space="preserve"> </v>
      </c>
      <c r="G176" s="138" t="str">
        <f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 xml:space="preserve"> </v>
      </c>
      <c r="H176" s="138" t="str">
        <f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 xml:space="preserve"> </v>
      </c>
      <c r="I176" s="139" t="str">
        <f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 xml:space="preserve"> </v>
      </c>
      <c r="J176" s="139" t="str">
        <f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 xml:space="preserve"> </v>
      </c>
      <c r="K176" s="139" t="str">
        <f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 xml:space="preserve"> </v>
      </c>
      <c r="L176" s="140" t="str">
        <f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 xml:space="preserve"> </v>
      </c>
      <c r="M176" s="140" t="str">
        <f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 xml:space="preserve"> </v>
      </c>
      <c r="N176" s="141" t="str">
        <f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 xml:space="preserve"> </v>
      </c>
      <c r="O176" s="140" t="str">
        <f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 xml:space="preserve"> </v>
      </c>
      <c r="P176" s="140" t="str">
        <f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 xml:space="preserve"> </v>
      </c>
      <c r="Q176" s="141" t="str">
        <f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 xml:space="preserve"> </v>
      </c>
      <c r="R176" s="141" t="str">
        <f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 xml:space="preserve"> </v>
      </c>
      <c r="S176" s="141" t="str">
        <f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 xml:space="preserve"> </v>
      </c>
    </row>
    <row r="177" spans="1:19" ht="14.1" customHeight="1" x14ac:dyDescent="0.2">
      <c r="A177" s="180" t="s">
        <v>1191</v>
      </c>
      <c r="B177" s="137" t="e">
        <f>IF($U$16=1,(VLOOKUP(A177,$AC$44:$AH$80,2,FALSE)),IF((IF($X$1=1,'X1'!B136,(IF($X$1=2,'X2'!B136,(IF($X$1=3,'X3'!B136,(IF($X$1=4,'X4'!B136,(IF($X$1=5,'X5'!B136,'X6'!B136))))))))))="","",(IF($X$1=1,'X1'!B136,(IF($X$1=2,'X2'!B136,(IF($X$1=3,'X3'!B136,(IF($X$1=4,'X4'!B136,(IF($X$1=5,'X5'!B136,'X6'!B136))))))))))))</f>
        <v>#N/A</v>
      </c>
      <c r="C177" s="137" t="str">
        <f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 xml:space="preserve"> </v>
      </c>
      <c r="D177" s="137" t="str">
        <f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 xml:space="preserve"> </v>
      </c>
      <c r="E177" s="138" t="str">
        <f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 xml:space="preserve"> </v>
      </c>
      <c r="F177" s="138" t="str">
        <f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 xml:space="preserve"> </v>
      </c>
      <c r="G177" s="138" t="str">
        <f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 xml:space="preserve"> </v>
      </c>
      <c r="H177" s="138" t="str">
        <f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 xml:space="preserve"> </v>
      </c>
      <c r="I177" s="139" t="str">
        <f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 xml:space="preserve"> </v>
      </c>
      <c r="J177" s="139" t="str">
        <f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 xml:space="preserve"> </v>
      </c>
      <c r="K177" s="139" t="str">
        <f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 xml:space="preserve"> </v>
      </c>
      <c r="L177" s="140" t="str">
        <f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 xml:space="preserve"> </v>
      </c>
      <c r="M177" s="140" t="str">
        <f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 xml:space="preserve"> </v>
      </c>
      <c r="N177" s="141" t="str">
        <f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 xml:space="preserve"> </v>
      </c>
      <c r="O177" s="140" t="str">
        <f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 xml:space="preserve"> </v>
      </c>
      <c r="P177" s="140" t="str">
        <f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 xml:space="preserve"> </v>
      </c>
      <c r="Q177" s="141" t="str">
        <f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 xml:space="preserve"> </v>
      </c>
      <c r="R177" s="141" t="str">
        <f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 xml:space="preserve"> </v>
      </c>
      <c r="S177" s="141" t="str">
        <f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 xml:space="preserve"> </v>
      </c>
    </row>
    <row r="178" spans="1:19" ht="14.1" customHeight="1" x14ac:dyDescent="0.2">
      <c r="A178" s="180" t="s">
        <v>1191</v>
      </c>
      <c r="B178" s="137" t="e">
        <f>IF($U$16=1,(VLOOKUP(A178,$AC$44:$AH$80,2,FALSE)),IF((IF($X$1=1,'X1'!B137,(IF($X$1=2,'X2'!B137,(IF($X$1=3,'X3'!B137,(IF($X$1=4,'X4'!B137,(IF($X$1=5,'X5'!B137,'X6'!B137))))))))))="","",(IF($X$1=1,'X1'!B137,(IF($X$1=2,'X2'!B137,(IF($X$1=3,'X3'!B137,(IF($X$1=4,'X4'!B137,(IF($X$1=5,'X5'!B137,'X6'!B137))))))))))))</f>
        <v>#N/A</v>
      </c>
      <c r="C178" s="137" t="str">
        <f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 xml:space="preserve"> </v>
      </c>
      <c r="D178" s="137" t="str">
        <f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 xml:space="preserve"> </v>
      </c>
      <c r="E178" s="138" t="str">
        <f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 xml:space="preserve"> </v>
      </c>
      <c r="F178" s="138" t="str">
        <f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 xml:space="preserve"> </v>
      </c>
      <c r="G178" s="138" t="str">
        <f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 xml:space="preserve"> </v>
      </c>
      <c r="H178" s="138" t="str">
        <f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 xml:space="preserve"> </v>
      </c>
      <c r="I178" s="139" t="str">
        <f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 xml:space="preserve"> </v>
      </c>
      <c r="J178" s="139" t="str">
        <f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 xml:space="preserve"> </v>
      </c>
      <c r="K178" s="139" t="str">
        <f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 xml:space="preserve"> </v>
      </c>
      <c r="L178" s="140" t="str">
        <f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 xml:space="preserve"> </v>
      </c>
      <c r="M178" s="140" t="str">
        <f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 xml:space="preserve"> </v>
      </c>
      <c r="N178" s="141" t="str">
        <f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 xml:space="preserve"> </v>
      </c>
      <c r="O178" s="140" t="str">
        <f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 xml:space="preserve"> </v>
      </c>
      <c r="P178" s="140" t="str">
        <f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 xml:space="preserve"> </v>
      </c>
      <c r="Q178" s="141" t="str">
        <f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 xml:space="preserve"> </v>
      </c>
      <c r="R178" s="141" t="str">
        <f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 xml:space="preserve"> </v>
      </c>
      <c r="S178" s="141" t="str">
        <f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 xml:space="preserve"> </v>
      </c>
    </row>
    <row r="179" spans="1:19" ht="14.1" customHeight="1" x14ac:dyDescent="0.2">
      <c r="A179" s="180" t="s">
        <v>1191</v>
      </c>
      <c r="B179" s="137" t="e">
        <f>IF($U$16=1,(VLOOKUP(A179,$AC$44:$AH$80,2,FALSE)),IF((IF($X$1=1,'X1'!B138,(IF($X$1=2,'X2'!B138,(IF($X$1=3,'X3'!B138,(IF($X$1=4,'X4'!B138,(IF($X$1=5,'X5'!B138,'X6'!B138))))))))))="","",(IF($X$1=1,'X1'!B138,(IF($X$1=2,'X2'!B138,(IF($X$1=3,'X3'!B138,(IF($X$1=4,'X4'!B138,(IF($X$1=5,'X5'!B138,'X6'!B138))))))))))))</f>
        <v>#N/A</v>
      </c>
      <c r="C179" s="137" t="str">
        <f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 xml:space="preserve"> </v>
      </c>
      <c r="D179" s="137" t="str">
        <f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 xml:space="preserve"> </v>
      </c>
      <c r="E179" s="138" t="str">
        <f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 xml:space="preserve"> </v>
      </c>
      <c r="F179" s="138" t="str">
        <f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 xml:space="preserve"> </v>
      </c>
      <c r="G179" s="138" t="str">
        <f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 xml:space="preserve"> </v>
      </c>
      <c r="H179" s="138" t="str">
        <f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 xml:space="preserve"> </v>
      </c>
      <c r="I179" s="139" t="str">
        <f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 xml:space="preserve"> </v>
      </c>
      <c r="J179" s="139" t="str">
        <f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 xml:space="preserve"> </v>
      </c>
      <c r="K179" s="139" t="str">
        <f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 xml:space="preserve"> </v>
      </c>
      <c r="L179" s="140" t="str">
        <f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 xml:space="preserve"> </v>
      </c>
      <c r="M179" s="140" t="str">
        <f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 xml:space="preserve"> </v>
      </c>
      <c r="N179" s="141" t="str">
        <f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 xml:space="preserve"> </v>
      </c>
      <c r="O179" s="140" t="str">
        <f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 xml:space="preserve"> </v>
      </c>
      <c r="P179" s="140" t="str">
        <f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 xml:space="preserve"> </v>
      </c>
      <c r="Q179" s="141" t="str">
        <f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 xml:space="preserve"> </v>
      </c>
      <c r="R179" s="141" t="str">
        <f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 xml:space="preserve"> </v>
      </c>
      <c r="S179" s="141" t="str">
        <f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 xml:space="preserve"> </v>
      </c>
    </row>
    <row r="180" spans="1:19" ht="14.1" customHeight="1" x14ac:dyDescent="0.2">
      <c r="A180" s="180" t="s">
        <v>1191</v>
      </c>
      <c r="B180" s="137" t="e">
        <f>IF($U$16=1,(VLOOKUP(A180,$AC$44:$AH$80,2,FALSE)),IF((IF($X$1=1,'X1'!B139,(IF($X$1=2,'X2'!B139,(IF($X$1=3,'X3'!B139,(IF($X$1=4,'X4'!B139,(IF($X$1=5,'X5'!B139,'X6'!B139))))))))))="","",(IF($X$1=1,'X1'!B139,(IF($X$1=2,'X2'!B139,(IF($X$1=3,'X3'!B139,(IF($X$1=4,'X4'!B139,(IF($X$1=5,'X5'!B139,'X6'!B139))))))))))))</f>
        <v>#N/A</v>
      </c>
      <c r="C180" s="137" t="str">
        <f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 xml:space="preserve"> </v>
      </c>
      <c r="D180" s="137" t="str">
        <f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 xml:space="preserve"> </v>
      </c>
      <c r="E180" s="138" t="str">
        <f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 xml:space="preserve"> </v>
      </c>
      <c r="F180" s="138" t="str">
        <f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 xml:space="preserve"> </v>
      </c>
      <c r="G180" s="138" t="str">
        <f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 xml:space="preserve"> </v>
      </c>
      <c r="H180" s="138" t="str">
        <f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 xml:space="preserve"> </v>
      </c>
      <c r="I180" s="139" t="str">
        <f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 xml:space="preserve"> </v>
      </c>
      <c r="J180" s="139" t="str">
        <f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 xml:space="preserve"> </v>
      </c>
      <c r="K180" s="139" t="str">
        <f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 xml:space="preserve"> </v>
      </c>
      <c r="L180" s="140" t="str">
        <f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 xml:space="preserve"> </v>
      </c>
      <c r="M180" s="140" t="str">
        <f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 xml:space="preserve"> </v>
      </c>
      <c r="N180" s="141" t="str">
        <f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 xml:space="preserve"> </v>
      </c>
      <c r="O180" s="140" t="str">
        <f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 xml:space="preserve"> </v>
      </c>
      <c r="P180" s="140" t="str">
        <f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 xml:space="preserve"> </v>
      </c>
      <c r="Q180" s="141" t="str">
        <f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 xml:space="preserve"> </v>
      </c>
      <c r="R180" s="141" t="str">
        <f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 xml:space="preserve"> </v>
      </c>
      <c r="S180" s="141" t="str">
        <f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 xml:space="preserve"> </v>
      </c>
    </row>
    <row r="181" spans="1:19" ht="14.1" customHeight="1" x14ac:dyDescent="0.2">
      <c r="A181" s="180" t="s">
        <v>1191</v>
      </c>
      <c r="B181" s="137" t="e">
        <f>IF($U$16=1,(VLOOKUP(A181,$AC$44:$AH$80,2,FALSE)),IF((IF($X$1=1,'X1'!B140,(IF($X$1=2,'X2'!B140,(IF($X$1=3,'X3'!B140,(IF($X$1=4,'X4'!B140,(IF($X$1=5,'X5'!B140,'X6'!B140))))))))))="","",(IF($X$1=1,'X1'!B140,(IF($X$1=2,'X2'!B140,(IF($X$1=3,'X3'!B140,(IF($X$1=4,'X4'!B140,(IF($X$1=5,'X5'!B140,'X6'!B140))))))))))))</f>
        <v>#N/A</v>
      </c>
      <c r="C181" s="137" t="str">
        <f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 xml:space="preserve"> </v>
      </c>
      <c r="D181" s="137" t="str">
        <f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 xml:space="preserve"> </v>
      </c>
      <c r="E181" s="138" t="str">
        <f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 xml:space="preserve"> </v>
      </c>
      <c r="F181" s="138" t="str">
        <f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 xml:space="preserve"> </v>
      </c>
      <c r="G181" s="138" t="str">
        <f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 xml:space="preserve"> </v>
      </c>
      <c r="H181" s="138" t="str">
        <f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 xml:space="preserve"> </v>
      </c>
      <c r="I181" s="139" t="str">
        <f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 xml:space="preserve"> </v>
      </c>
      <c r="J181" s="139" t="str">
        <f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 xml:space="preserve"> </v>
      </c>
      <c r="K181" s="139" t="str">
        <f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 xml:space="preserve"> </v>
      </c>
      <c r="L181" s="140" t="str">
        <f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 xml:space="preserve"> </v>
      </c>
      <c r="M181" s="140" t="str">
        <f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 xml:space="preserve"> </v>
      </c>
      <c r="N181" s="141" t="str">
        <f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 xml:space="preserve"> </v>
      </c>
      <c r="O181" s="140" t="str">
        <f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 xml:space="preserve"> </v>
      </c>
      <c r="P181" s="140" t="str">
        <f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 xml:space="preserve"> </v>
      </c>
      <c r="Q181" s="141" t="str">
        <f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 xml:space="preserve"> </v>
      </c>
      <c r="R181" s="141" t="str">
        <f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 xml:space="preserve"> </v>
      </c>
      <c r="S181" s="141" t="str">
        <f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 xml:space="preserve"> </v>
      </c>
    </row>
    <row r="182" spans="1:19" ht="14.1" customHeight="1" x14ac:dyDescent="0.2">
      <c r="A182" s="180" t="s">
        <v>1191</v>
      </c>
      <c r="B182" s="137" t="e">
        <f>IF($U$16=1,(VLOOKUP(A182,$AC$44:$AH$80,2,FALSE)),IF((IF($X$1=1,'X1'!B141,(IF($X$1=2,'X2'!B141,(IF($X$1=3,'X3'!B141,(IF($X$1=4,'X4'!B141,(IF($X$1=5,'X5'!B141,'X6'!B141))))))))))="","",(IF($X$1=1,'X1'!B141,(IF($X$1=2,'X2'!B141,(IF($X$1=3,'X3'!B141,(IF($X$1=4,'X4'!B141,(IF($X$1=5,'X5'!B141,'X6'!B141))))))))))))</f>
        <v>#N/A</v>
      </c>
      <c r="C182" s="137" t="str">
        <f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 xml:space="preserve"> </v>
      </c>
      <c r="D182" s="137" t="str">
        <f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 xml:space="preserve"> </v>
      </c>
      <c r="E182" s="138" t="str">
        <f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 xml:space="preserve"> </v>
      </c>
      <c r="F182" s="138" t="str">
        <f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 xml:space="preserve"> </v>
      </c>
      <c r="G182" s="138" t="str">
        <f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 xml:space="preserve"> </v>
      </c>
      <c r="H182" s="138" t="str">
        <f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 xml:space="preserve"> </v>
      </c>
      <c r="I182" s="139" t="str">
        <f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 xml:space="preserve"> </v>
      </c>
      <c r="J182" s="139" t="str">
        <f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 xml:space="preserve"> </v>
      </c>
      <c r="K182" s="139" t="str">
        <f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 xml:space="preserve"> </v>
      </c>
      <c r="L182" s="140" t="str">
        <f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 xml:space="preserve"> </v>
      </c>
      <c r="M182" s="140" t="str">
        <f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 xml:space="preserve"> </v>
      </c>
      <c r="N182" s="141" t="str">
        <f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 xml:space="preserve"> </v>
      </c>
      <c r="O182" s="140" t="str">
        <f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 xml:space="preserve"> </v>
      </c>
      <c r="P182" s="140" t="str">
        <f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 xml:space="preserve"> </v>
      </c>
      <c r="Q182" s="141" t="str">
        <f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 xml:space="preserve"> </v>
      </c>
      <c r="R182" s="141" t="str">
        <f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 xml:space="preserve"> </v>
      </c>
      <c r="S182" s="141" t="str">
        <f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 xml:space="preserve"> </v>
      </c>
    </row>
    <row r="183" spans="1:19" ht="14.1" customHeight="1" x14ac:dyDescent="0.2">
      <c r="A183" s="180" t="s">
        <v>1191</v>
      </c>
      <c r="B183" s="137" t="e">
        <f>IF($U$16=1,(VLOOKUP(A183,$AC$44:$AH$80,2,FALSE)),IF((IF($X$1=1,'X1'!B142,(IF($X$1=2,'X2'!B142,(IF($X$1=3,'X3'!B142,(IF($X$1=4,'X4'!B142,(IF($X$1=5,'X5'!B142,'X6'!B142))))))))))="","",(IF($X$1=1,'X1'!B142,(IF($X$1=2,'X2'!B142,(IF($X$1=3,'X3'!B142,(IF($X$1=4,'X4'!B142,(IF($X$1=5,'X5'!B142,'X6'!B142))))))))))))</f>
        <v>#N/A</v>
      </c>
      <c r="C183" s="137" t="str">
        <f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 xml:space="preserve"> </v>
      </c>
      <c r="D183" s="137" t="str">
        <f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 xml:space="preserve"> </v>
      </c>
      <c r="E183" s="138" t="str">
        <f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 xml:space="preserve"> </v>
      </c>
      <c r="F183" s="138" t="str">
        <f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 xml:space="preserve"> </v>
      </c>
      <c r="G183" s="138" t="str">
        <f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 xml:space="preserve"> </v>
      </c>
      <c r="H183" s="138" t="str">
        <f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 xml:space="preserve"> </v>
      </c>
      <c r="I183" s="139" t="str">
        <f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 xml:space="preserve"> </v>
      </c>
      <c r="J183" s="139" t="str">
        <f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 xml:space="preserve"> </v>
      </c>
      <c r="K183" s="139" t="str">
        <f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 xml:space="preserve"> </v>
      </c>
      <c r="L183" s="140" t="str">
        <f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 xml:space="preserve"> </v>
      </c>
      <c r="M183" s="140" t="str">
        <f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 xml:space="preserve"> </v>
      </c>
      <c r="N183" s="141" t="str">
        <f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 xml:space="preserve"> </v>
      </c>
      <c r="O183" s="140" t="str">
        <f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 xml:space="preserve"> </v>
      </c>
      <c r="P183" s="140" t="str">
        <f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 xml:space="preserve"> </v>
      </c>
      <c r="Q183" s="141" t="str">
        <f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 xml:space="preserve"> </v>
      </c>
      <c r="R183" s="141" t="str">
        <f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 xml:space="preserve"> </v>
      </c>
      <c r="S183" s="141" t="str">
        <f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 xml:space="preserve"> </v>
      </c>
    </row>
    <row r="184" spans="1:19" ht="14.1" customHeight="1" x14ac:dyDescent="0.2">
      <c r="A184" s="180" t="s">
        <v>1191</v>
      </c>
      <c r="B184" s="137" t="e">
        <f>IF($U$16=1,(VLOOKUP(A184,$AC$44:$AH$80,2,FALSE)),IF((IF($X$1=1,'X1'!B143,(IF($X$1=2,'X2'!B143,(IF($X$1=3,'X3'!B143,(IF($X$1=4,'X4'!B143,(IF($X$1=5,'X5'!B143,'X6'!B143))))))))))="","",(IF($X$1=1,'X1'!B143,(IF($X$1=2,'X2'!B143,(IF($X$1=3,'X3'!B143,(IF($X$1=4,'X4'!B143,(IF($X$1=5,'X5'!B143,'X6'!B143))))))))))))</f>
        <v>#N/A</v>
      </c>
      <c r="C184" s="137" t="str">
        <f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 xml:space="preserve"> </v>
      </c>
      <c r="D184" s="137" t="str">
        <f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 xml:space="preserve"> </v>
      </c>
      <c r="E184" s="138" t="str">
        <f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 xml:space="preserve"> </v>
      </c>
      <c r="F184" s="138" t="str">
        <f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 xml:space="preserve"> </v>
      </c>
      <c r="G184" s="138" t="str">
        <f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 xml:space="preserve"> </v>
      </c>
      <c r="H184" s="138" t="str">
        <f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 xml:space="preserve"> </v>
      </c>
      <c r="I184" s="139" t="str">
        <f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 xml:space="preserve"> </v>
      </c>
      <c r="J184" s="139" t="str">
        <f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 xml:space="preserve"> </v>
      </c>
      <c r="K184" s="139" t="str">
        <f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 xml:space="preserve"> </v>
      </c>
      <c r="L184" s="140" t="str">
        <f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 xml:space="preserve"> </v>
      </c>
      <c r="M184" s="140" t="str">
        <f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 xml:space="preserve"> </v>
      </c>
      <c r="N184" s="141" t="str">
        <f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 xml:space="preserve"> </v>
      </c>
      <c r="O184" s="140" t="str">
        <f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 xml:space="preserve"> </v>
      </c>
      <c r="P184" s="140" t="str">
        <f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 xml:space="preserve"> </v>
      </c>
      <c r="Q184" s="141" t="str">
        <f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 xml:space="preserve"> </v>
      </c>
      <c r="R184" s="141" t="str">
        <f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 xml:space="preserve"> </v>
      </c>
      <c r="S184" s="141" t="str">
        <f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 xml:space="preserve"> </v>
      </c>
    </row>
    <row r="185" spans="1:19" ht="14.1" customHeight="1" x14ac:dyDescent="0.2">
      <c r="A185" s="180" t="s">
        <v>1191</v>
      </c>
      <c r="B185" s="137" t="e">
        <f>IF($U$16=1,(VLOOKUP(A185,$AC$44:$AH$80,2,FALSE)),IF((IF($X$1=1,'X1'!B144,(IF($X$1=2,'X2'!B144,(IF($X$1=3,'X3'!B144,(IF($X$1=4,'X4'!B144,(IF($X$1=5,'X5'!B144,'X6'!B144))))))))))="","",(IF($X$1=1,'X1'!B144,(IF($X$1=2,'X2'!B144,(IF($X$1=3,'X3'!B144,(IF($X$1=4,'X4'!B144,(IF($X$1=5,'X5'!B144,'X6'!B144))))))))))))</f>
        <v>#N/A</v>
      </c>
      <c r="C185" s="137" t="str">
        <f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 xml:space="preserve"> </v>
      </c>
      <c r="D185" s="137" t="str">
        <f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 xml:space="preserve"> </v>
      </c>
      <c r="E185" s="138" t="str">
        <f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 xml:space="preserve"> </v>
      </c>
      <c r="F185" s="138" t="str">
        <f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 xml:space="preserve"> </v>
      </c>
      <c r="G185" s="138" t="str">
        <f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 xml:space="preserve"> </v>
      </c>
      <c r="H185" s="138" t="str">
        <f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 xml:space="preserve"> </v>
      </c>
      <c r="I185" s="139" t="str">
        <f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 xml:space="preserve"> </v>
      </c>
      <c r="J185" s="139" t="str">
        <f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 xml:space="preserve"> </v>
      </c>
      <c r="K185" s="139" t="str">
        <f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 xml:space="preserve"> </v>
      </c>
      <c r="L185" s="140" t="str">
        <f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 xml:space="preserve"> </v>
      </c>
      <c r="M185" s="140" t="str">
        <f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 xml:space="preserve"> </v>
      </c>
      <c r="N185" s="141" t="str">
        <f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 xml:space="preserve"> </v>
      </c>
      <c r="O185" s="140" t="str">
        <f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 xml:space="preserve"> </v>
      </c>
      <c r="P185" s="140" t="str">
        <f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 xml:space="preserve"> </v>
      </c>
      <c r="Q185" s="141" t="str">
        <f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 xml:space="preserve"> </v>
      </c>
      <c r="R185" s="141" t="str">
        <f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 xml:space="preserve"> </v>
      </c>
      <c r="S185" s="141" t="str">
        <f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 xml:space="preserve"> </v>
      </c>
    </row>
    <row r="186" spans="1:19" ht="14.1" customHeight="1" x14ac:dyDescent="0.2">
      <c r="A186" s="180" t="s">
        <v>1191</v>
      </c>
      <c r="B186" s="137" t="e">
        <f>IF($U$16=1,(VLOOKUP(A186,$AC$44:$AH$80,2,FALSE)),IF((IF($X$1=1,'X1'!B145,(IF($X$1=2,'X2'!B145,(IF($X$1=3,'X3'!B145,(IF($X$1=4,'X4'!B145,(IF($X$1=5,'X5'!B145,'X6'!B145))))))))))="","",(IF($X$1=1,'X1'!B145,(IF($X$1=2,'X2'!B145,(IF($X$1=3,'X3'!B145,(IF($X$1=4,'X4'!B145,(IF($X$1=5,'X5'!B145,'X6'!B145))))))))))))</f>
        <v>#N/A</v>
      </c>
      <c r="C186" s="137" t="str">
        <f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 xml:space="preserve"> </v>
      </c>
      <c r="D186" s="137" t="str">
        <f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 xml:space="preserve"> </v>
      </c>
      <c r="E186" s="138" t="str">
        <f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 xml:space="preserve"> </v>
      </c>
      <c r="F186" s="138" t="str">
        <f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 xml:space="preserve"> </v>
      </c>
      <c r="G186" s="138" t="str">
        <f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 xml:space="preserve"> </v>
      </c>
      <c r="H186" s="138" t="str">
        <f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 xml:space="preserve"> </v>
      </c>
      <c r="I186" s="139" t="str">
        <f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 xml:space="preserve"> </v>
      </c>
      <c r="J186" s="139" t="str">
        <f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 xml:space="preserve"> </v>
      </c>
      <c r="K186" s="139" t="str">
        <f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 xml:space="preserve"> </v>
      </c>
      <c r="L186" s="140" t="str">
        <f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 xml:space="preserve"> </v>
      </c>
      <c r="M186" s="140" t="str">
        <f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 xml:space="preserve"> </v>
      </c>
      <c r="N186" s="141" t="str">
        <f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 xml:space="preserve"> </v>
      </c>
      <c r="O186" s="140" t="str">
        <f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 xml:space="preserve"> </v>
      </c>
      <c r="P186" s="140" t="str">
        <f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 xml:space="preserve"> </v>
      </c>
      <c r="Q186" s="141" t="str">
        <f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 xml:space="preserve"> </v>
      </c>
      <c r="R186" s="141" t="str">
        <f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 xml:space="preserve"> </v>
      </c>
      <c r="S186" s="141" t="str">
        <f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 xml:space="preserve"> </v>
      </c>
    </row>
    <row r="187" spans="1:19" ht="14.1" customHeight="1" x14ac:dyDescent="0.2">
      <c r="A187" s="180" t="s">
        <v>1191</v>
      </c>
      <c r="B187" s="137" t="e">
        <f>IF($U$16=1,(VLOOKUP(A187,$AC$44:$AH$80,2,FALSE)),IF((IF($X$1=1,'X1'!B146,(IF($X$1=2,'X2'!B146,(IF($X$1=3,'X3'!B146,(IF($X$1=4,'X4'!B146,(IF($X$1=5,'X5'!B146,'X6'!B146))))))))))="","",(IF($X$1=1,'X1'!B146,(IF($X$1=2,'X2'!B146,(IF($X$1=3,'X3'!B146,(IF($X$1=4,'X4'!B146,(IF($X$1=5,'X5'!B146,'X6'!B146))))))))))))</f>
        <v>#N/A</v>
      </c>
      <c r="C187" s="137" t="str">
        <f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 xml:space="preserve"> </v>
      </c>
      <c r="D187" s="137" t="str">
        <f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 xml:space="preserve"> </v>
      </c>
      <c r="E187" s="138" t="str">
        <f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 xml:space="preserve"> </v>
      </c>
      <c r="F187" s="138" t="str">
        <f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 xml:space="preserve"> </v>
      </c>
      <c r="G187" s="138" t="str">
        <f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 xml:space="preserve"> </v>
      </c>
      <c r="H187" s="138" t="str">
        <f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 xml:space="preserve"> </v>
      </c>
      <c r="I187" s="139" t="str">
        <f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 xml:space="preserve"> </v>
      </c>
      <c r="J187" s="139" t="str">
        <f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 xml:space="preserve"> </v>
      </c>
      <c r="K187" s="139" t="str">
        <f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 xml:space="preserve"> </v>
      </c>
      <c r="L187" s="140" t="str">
        <f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 xml:space="preserve"> </v>
      </c>
      <c r="M187" s="140" t="str">
        <f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 xml:space="preserve"> </v>
      </c>
      <c r="N187" s="141" t="str">
        <f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 xml:space="preserve"> </v>
      </c>
      <c r="O187" s="140" t="str">
        <f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 xml:space="preserve"> </v>
      </c>
      <c r="P187" s="140" t="str">
        <f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 xml:space="preserve"> </v>
      </c>
      <c r="Q187" s="141" t="str">
        <f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 xml:space="preserve"> </v>
      </c>
      <c r="R187" s="141" t="str">
        <f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 xml:space="preserve"> </v>
      </c>
      <c r="S187" s="141" t="str">
        <f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 xml:space="preserve"> </v>
      </c>
    </row>
    <row r="188" spans="1:19" ht="14.1" customHeight="1" x14ac:dyDescent="0.2">
      <c r="A188" s="180" t="s">
        <v>1191</v>
      </c>
      <c r="B188" s="137" t="e">
        <f>IF($U$16=1,(VLOOKUP(A188,$AC$44:$AH$80,2,FALSE)),IF((IF($X$1=1,'X1'!B147,(IF($X$1=2,'X2'!B147,(IF($X$1=3,'X3'!B147,(IF($X$1=4,'X4'!B147,(IF($X$1=5,'X5'!B147,'X6'!B147))))))))))="","",(IF($X$1=1,'X1'!B147,(IF($X$1=2,'X2'!B147,(IF($X$1=3,'X3'!B147,(IF($X$1=4,'X4'!B147,(IF($X$1=5,'X5'!B147,'X6'!B147))))))))))))</f>
        <v>#N/A</v>
      </c>
      <c r="C188" s="137" t="str">
        <f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 xml:space="preserve"> </v>
      </c>
      <c r="D188" s="137" t="str">
        <f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 xml:space="preserve"> </v>
      </c>
      <c r="E188" s="138" t="str">
        <f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 xml:space="preserve"> </v>
      </c>
      <c r="F188" s="138" t="str">
        <f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 xml:space="preserve"> </v>
      </c>
      <c r="G188" s="138" t="str">
        <f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 xml:space="preserve"> </v>
      </c>
      <c r="H188" s="138" t="str">
        <f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 xml:space="preserve"> </v>
      </c>
      <c r="I188" s="139" t="str">
        <f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 xml:space="preserve"> </v>
      </c>
      <c r="J188" s="139" t="str">
        <f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 xml:space="preserve"> </v>
      </c>
      <c r="K188" s="139" t="str">
        <f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 xml:space="preserve"> </v>
      </c>
      <c r="L188" s="140" t="str">
        <f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 xml:space="preserve"> </v>
      </c>
      <c r="M188" s="140" t="str">
        <f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 xml:space="preserve"> </v>
      </c>
      <c r="N188" s="141" t="str">
        <f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 xml:space="preserve"> </v>
      </c>
      <c r="O188" s="140" t="str">
        <f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 xml:space="preserve"> </v>
      </c>
      <c r="P188" s="140" t="str">
        <f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 xml:space="preserve"> </v>
      </c>
      <c r="Q188" s="141" t="str">
        <f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 xml:space="preserve"> </v>
      </c>
      <c r="R188" s="141" t="str">
        <f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 xml:space="preserve"> </v>
      </c>
      <c r="S188" s="141" t="str">
        <f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 xml:space="preserve"> </v>
      </c>
    </row>
    <row r="189" spans="1:19" ht="14.1" customHeight="1" x14ac:dyDescent="0.2">
      <c r="A189" s="180" t="s">
        <v>1191</v>
      </c>
      <c r="B189" s="137" t="e">
        <f>IF($U$16=1,(VLOOKUP(A189,$AC$44:$AH$80,2,FALSE)),IF((IF($X$1=1,'X1'!B148,(IF($X$1=2,'X2'!B148,(IF($X$1=3,'X3'!B148,(IF($X$1=4,'X4'!B148,(IF($X$1=5,'X5'!B148,'X6'!B148))))))))))="","",(IF($X$1=1,'X1'!B148,(IF($X$1=2,'X2'!B148,(IF($X$1=3,'X3'!B148,(IF($X$1=4,'X4'!B148,(IF($X$1=5,'X5'!B148,'X6'!B148))))))))))))</f>
        <v>#N/A</v>
      </c>
      <c r="C189" s="137" t="str">
        <f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 xml:space="preserve"> </v>
      </c>
      <c r="D189" s="137" t="str">
        <f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 xml:space="preserve"> </v>
      </c>
      <c r="E189" s="138" t="str">
        <f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 xml:space="preserve"> </v>
      </c>
      <c r="F189" s="138" t="str">
        <f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 xml:space="preserve"> </v>
      </c>
      <c r="G189" s="138" t="str">
        <f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 xml:space="preserve"> </v>
      </c>
      <c r="H189" s="138" t="str">
        <f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 xml:space="preserve"> </v>
      </c>
      <c r="I189" s="139" t="str">
        <f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 xml:space="preserve"> </v>
      </c>
      <c r="J189" s="139" t="str">
        <f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 xml:space="preserve"> </v>
      </c>
      <c r="K189" s="139" t="str">
        <f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 xml:space="preserve"> </v>
      </c>
      <c r="L189" s="140" t="str">
        <f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 xml:space="preserve"> </v>
      </c>
      <c r="M189" s="140" t="str">
        <f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 xml:space="preserve"> </v>
      </c>
      <c r="N189" s="141" t="str">
        <f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 xml:space="preserve"> </v>
      </c>
      <c r="O189" s="140" t="str">
        <f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 xml:space="preserve"> </v>
      </c>
      <c r="P189" s="140" t="str">
        <f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 xml:space="preserve"> </v>
      </c>
      <c r="Q189" s="141" t="str">
        <f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 xml:space="preserve"> </v>
      </c>
      <c r="R189" s="141" t="str">
        <f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 xml:space="preserve"> </v>
      </c>
      <c r="S189" s="141" t="str">
        <f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 xml:space="preserve"> </v>
      </c>
    </row>
    <row r="190" spans="1:19" ht="14.1" customHeight="1" x14ac:dyDescent="0.2">
      <c r="A190" s="180" t="s">
        <v>1191</v>
      </c>
      <c r="B190" s="137" t="e">
        <f>IF($U$16=1,(VLOOKUP(A190,$AC$44:$AH$80,2,FALSE)),IF((IF($X$1=1,'X1'!B149,(IF($X$1=2,'X2'!B149,(IF($X$1=3,'X3'!B149,(IF($X$1=4,'X4'!B149,(IF($X$1=5,'X5'!B149,'X6'!B149))))))))))="","",(IF($X$1=1,'X1'!B149,(IF($X$1=2,'X2'!B149,(IF($X$1=3,'X3'!B149,(IF($X$1=4,'X4'!B149,(IF($X$1=5,'X5'!B149,'X6'!B149))))))))))))</f>
        <v>#N/A</v>
      </c>
      <c r="C190" s="137" t="str">
        <f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 xml:space="preserve"> </v>
      </c>
      <c r="D190" s="137" t="str">
        <f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 xml:space="preserve"> </v>
      </c>
      <c r="E190" s="138" t="str">
        <f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 xml:space="preserve"> </v>
      </c>
      <c r="F190" s="138" t="str">
        <f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 xml:space="preserve"> </v>
      </c>
      <c r="G190" s="138" t="str">
        <f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 xml:space="preserve"> </v>
      </c>
      <c r="H190" s="138" t="str">
        <f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 xml:space="preserve"> </v>
      </c>
      <c r="I190" s="139" t="str">
        <f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 xml:space="preserve"> </v>
      </c>
      <c r="J190" s="139" t="str">
        <f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 xml:space="preserve"> </v>
      </c>
      <c r="K190" s="139" t="str">
        <f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 xml:space="preserve"> </v>
      </c>
      <c r="L190" s="140" t="str">
        <f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 xml:space="preserve"> </v>
      </c>
      <c r="M190" s="140" t="str">
        <f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 xml:space="preserve"> </v>
      </c>
      <c r="N190" s="141" t="str">
        <f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 xml:space="preserve"> </v>
      </c>
      <c r="O190" s="140" t="str">
        <f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 xml:space="preserve"> </v>
      </c>
      <c r="P190" s="140" t="str">
        <f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 xml:space="preserve"> </v>
      </c>
      <c r="Q190" s="141" t="str">
        <f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 xml:space="preserve"> </v>
      </c>
      <c r="R190" s="141" t="str">
        <f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 xml:space="preserve"> </v>
      </c>
      <c r="S190" s="141" t="str">
        <f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 xml:space="preserve"> </v>
      </c>
    </row>
    <row r="191" spans="1:19" ht="14.1" customHeight="1" x14ac:dyDescent="0.2">
      <c r="A191" s="180" t="s">
        <v>1191</v>
      </c>
      <c r="B191" s="137" t="e">
        <f>IF($U$16=1,(VLOOKUP(A191,$AC$44:$AH$80,2,FALSE)),IF((IF($X$1=1,'X1'!B150,(IF($X$1=2,'X2'!B150,(IF($X$1=3,'X3'!B150,(IF($X$1=4,'X4'!B150,(IF($X$1=5,'X5'!B150,'X6'!B150))))))))))="","",(IF($X$1=1,'X1'!B150,(IF($X$1=2,'X2'!B150,(IF($X$1=3,'X3'!B150,(IF($X$1=4,'X4'!B150,(IF($X$1=5,'X5'!B150,'X6'!B150))))))))))))</f>
        <v>#N/A</v>
      </c>
      <c r="C191" s="137" t="str">
        <f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 xml:space="preserve"> </v>
      </c>
      <c r="D191" s="137" t="str">
        <f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 xml:space="preserve"> </v>
      </c>
      <c r="E191" s="138" t="str">
        <f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 xml:space="preserve"> </v>
      </c>
      <c r="F191" s="138" t="str">
        <f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 xml:space="preserve"> </v>
      </c>
      <c r="G191" s="138" t="str">
        <f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 xml:space="preserve"> </v>
      </c>
      <c r="H191" s="138" t="str">
        <f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 xml:space="preserve"> </v>
      </c>
      <c r="I191" s="139" t="str">
        <f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 xml:space="preserve"> </v>
      </c>
      <c r="J191" s="139" t="str">
        <f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 xml:space="preserve"> </v>
      </c>
      <c r="K191" s="139" t="str">
        <f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 xml:space="preserve"> </v>
      </c>
      <c r="L191" s="140" t="str">
        <f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 xml:space="preserve"> </v>
      </c>
      <c r="M191" s="140" t="str">
        <f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 xml:space="preserve"> </v>
      </c>
      <c r="N191" s="141" t="str">
        <f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 xml:space="preserve"> </v>
      </c>
      <c r="O191" s="140" t="str">
        <f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 xml:space="preserve"> </v>
      </c>
      <c r="P191" s="140" t="str">
        <f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 xml:space="preserve"> </v>
      </c>
      <c r="Q191" s="141" t="str">
        <f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 xml:space="preserve"> </v>
      </c>
      <c r="R191" s="141" t="str">
        <f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 xml:space="preserve"> </v>
      </c>
      <c r="S191" s="141" t="str">
        <f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 xml:space="preserve"> </v>
      </c>
    </row>
    <row r="192" spans="1:19" ht="14.1" customHeight="1" x14ac:dyDescent="0.2">
      <c r="A192" s="180" t="s">
        <v>1191</v>
      </c>
      <c r="B192" s="137" t="e">
        <f>IF($U$16=1,(VLOOKUP(A192,$AC$44:$AH$80,2,FALSE)),IF((IF($X$1=1,'X1'!B151,(IF($X$1=2,'X2'!B151,(IF($X$1=3,'X3'!B151,(IF($X$1=4,'X4'!B151,(IF($X$1=5,'X5'!B151,'X6'!B151))))))))))="","",(IF($X$1=1,'X1'!B151,(IF($X$1=2,'X2'!B151,(IF($X$1=3,'X3'!B151,(IF($X$1=4,'X4'!B151,(IF($X$1=5,'X5'!B151,'X6'!B151))))))))))))</f>
        <v>#N/A</v>
      </c>
      <c r="C192" s="137" t="str">
        <f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 xml:space="preserve"> </v>
      </c>
      <c r="D192" s="137" t="str">
        <f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 xml:space="preserve"> </v>
      </c>
      <c r="E192" s="138" t="str">
        <f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 xml:space="preserve"> </v>
      </c>
      <c r="F192" s="138" t="str">
        <f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 xml:space="preserve"> </v>
      </c>
      <c r="G192" s="138" t="str">
        <f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 xml:space="preserve"> </v>
      </c>
      <c r="H192" s="138" t="str">
        <f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 xml:space="preserve"> </v>
      </c>
      <c r="I192" s="139" t="str">
        <f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 xml:space="preserve"> </v>
      </c>
      <c r="J192" s="139" t="str">
        <f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 xml:space="preserve"> </v>
      </c>
      <c r="K192" s="139" t="str">
        <f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 xml:space="preserve"> </v>
      </c>
      <c r="L192" s="140" t="str">
        <f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 xml:space="preserve"> </v>
      </c>
      <c r="M192" s="140" t="str">
        <f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 xml:space="preserve"> </v>
      </c>
      <c r="N192" s="141" t="str">
        <f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 xml:space="preserve"> </v>
      </c>
      <c r="O192" s="140" t="str">
        <f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 xml:space="preserve"> </v>
      </c>
      <c r="P192" s="140" t="str">
        <f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 xml:space="preserve"> </v>
      </c>
      <c r="Q192" s="141" t="str">
        <f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 xml:space="preserve"> </v>
      </c>
      <c r="R192" s="141" t="str">
        <f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 xml:space="preserve"> </v>
      </c>
      <c r="S192" s="141" t="str">
        <f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 xml:space="preserve"> </v>
      </c>
    </row>
    <row r="193" spans="1:19" ht="14.1" customHeight="1" x14ac:dyDescent="0.2">
      <c r="A193" s="180" t="s">
        <v>1191</v>
      </c>
      <c r="B193" s="137" t="e">
        <f>IF($U$16=1,(VLOOKUP(A193,$AC$44:$AH$80,2,FALSE)),IF((IF($X$1=1,'X1'!B152,(IF($X$1=2,'X2'!B152,(IF($X$1=3,'X3'!B152,(IF($X$1=4,'X4'!B152,(IF($X$1=5,'X5'!B152,'X6'!B152))))))))))="","",(IF($X$1=1,'X1'!B152,(IF($X$1=2,'X2'!B152,(IF($X$1=3,'X3'!B152,(IF($X$1=4,'X4'!B152,(IF($X$1=5,'X5'!B152,'X6'!B152))))))))))))</f>
        <v>#N/A</v>
      </c>
      <c r="C193" s="137" t="str">
        <f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 xml:space="preserve"> </v>
      </c>
      <c r="D193" s="137" t="str">
        <f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 xml:space="preserve"> </v>
      </c>
      <c r="E193" s="138" t="str">
        <f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 xml:space="preserve"> </v>
      </c>
      <c r="F193" s="138" t="str">
        <f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 xml:space="preserve"> </v>
      </c>
      <c r="G193" s="138" t="str">
        <f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 xml:space="preserve"> </v>
      </c>
      <c r="H193" s="138" t="str">
        <f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 xml:space="preserve"> </v>
      </c>
      <c r="I193" s="139" t="str">
        <f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 xml:space="preserve"> </v>
      </c>
      <c r="J193" s="139" t="str">
        <f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 xml:space="preserve"> </v>
      </c>
      <c r="K193" s="139" t="str">
        <f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 xml:space="preserve"> </v>
      </c>
      <c r="L193" s="140" t="str">
        <f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 xml:space="preserve"> </v>
      </c>
      <c r="M193" s="140" t="str">
        <f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 xml:space="preserve"> </v>
      </c>
      <c r="N193" s="141" t="str">
        <f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 xml:space="preserve"> </v>
      </c>
      <c r="O193" s="140" t="str">
        <f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 xml:space="preserve"> </v>
      </c>
      <c r="P193" s="140" t="str">
        <f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 xml:space="preserve"> </v>
      </c>
      <c r="Q193" s="141" t="str">
        <f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 xml:space="preserve"> </v>
      </c>
      <c r="R193" s="141" t="str">
        <f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 xml:space="preserve"> </v>
      </c>
      <c r="S193" s="141" t="str">
        <f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 xml:space="preserve"> </v>
      </c>
    </row>
    <row r="194" spans="1:19" ht="14.1" customHeight="1" x14ac:dyDescent="0.2">
      <c r="A194" s="180" t="s">
        <v>1191</v>
      </c>
      <c r="B194" s="137" t="e">
        <f>IF($U$16=1,(VLOOKUP(A194,$AC$44:$AH$80,2,FALSE)),IF((IF($X$1=1,'X1'!B153,(IF($X$1=2,'X2'!B153,(IF($X$1=3,'X3'!B153,(IF($X$1=4,'X4'!B153,(IF($X$1=5,'X5'!B153,'X6'!B153))))))))))="","",(IF($X$1=1,'X1'!B153,(IF($X$1=2,'X2'!B153,(IF($X$1=3,'X3'!B153,(IF($X$1=4,'X4'!B153,(IF($X$1=5,'X5'!B153,'X6'!B153))))))))))))</f>
        <v>#N/A</v>
      </c>
      <c r="C194" s="137" t="str">
        <f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 xml:space="preserve"> </v>
      </c>
      <c r="D194" s="137" t="str">
        <f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 xml:space="preserve"> </v>
      </c>
      <c r="E194" s="138" t="str">
        <f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 xml:space="preserve"> </v>
      </c>
      <c r="F194" s="138" t="str">
        <f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 xml:space="preserve"> </v>
      </c>
      <c r="G194" s="138" t="str">
        <f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 xml:space="preserve"> </v>
      </c>
      <c r="H194" s="138" t="str">
        <f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 xml:space="preserve"> </v>
      </c>
      <c r="I194" s="139" t="str">
        <f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 xml:space="preserve"> </v>
      </c>
      <c r="J194" s="139" t="str">
        <f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 xml:space="preserve"> </v>
      </c>
      <c r="K194" s="139" t="str">
        <f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 xml:space="preserve"> </v>
      </c>
      <c r="L194" s="140" t="str">
        <f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 xml:space="preserve"> </v>
      </c>
      <c r="M194" s="140" t="str">
        <f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 xml:space="preserve"> </v>
      </c>
      <c r="N194" s="141" t="str">
        <f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 xml:space="preserve"> </v>
      </c>
      <c r="O194" s="140" t="str">
        <f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 xml:space="preserve"> </v>
      </c>
      <c r="P194" s="140" t="str">
        <f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 xml:space="preserve"> </v>
      </c>
      <c r="Q194" s="141" t="str">
        <f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 xml:space="preserve"> </v>
      </c>
      <c r="R194" s="141" t="str">
        <f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 xml:space="preserve"> </v>
      </c>
      <c r="S194" s="141" t="str">
        <f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 xml:space="preserve"> </v>
      </c>
    </row>
    <row r="195" spans="1:19" ht="14.1" customHeight="1" x14ac:dyDescent="0.2">
      <c r="A195" s="180" t="s">
        <v>1191</v>
      </c>
      <c r="B195" s="137" t="e">
        <f>IF($U$16=1,(VLOOKUP(A195,$AC$44:$AH$80,2,FALSE)),IF((IF($X$1=1,'X1'!B154,(IF($X$1=2,'X2'!B154,(IF($X$1=3,'X3'!B154,(IF($X$1=4,'X4'!B154,(IF($X$1=5,'X5'!B154,'X6'!B154))))))))))="","",(IF($X$1=1,'X1'!B154,(IF($X$1=2,'X2'!B154,(IF($X$1=3,'X3'!B154,(IF($X$1=4,'X4'!B154,(IF($X$1=5,'X5'!B154,'X6'!B154))))))))))))</f>
        <v>#N/A</v>
      </c>
      <c r="C195" s="137" t="str">
        <f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 xml:space="preserve"> </v>
      </c>
      <c r="D195" s="137" t="str">
        <f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 xml:space="preserve"> </v>
      </c>
      <c r="E195" s="138" t="str">
        <f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 xml:space="preserve"> </v>
      </c>
      <c r="F195" s="138" t="str">
        <f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 xml:space="preserve"> </v>
      </c>
      <c r="G195" s="138" t="str">
        <f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 xml:space="preserve"> </v>
      </c>
      <c r="H195" s="138" t="str">
        <f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 xml:space="preserve"> </v>
      </c>
      <c r="I195" s="139" t="str">
        <f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 xml:space="preserve"> </v>
      </c>
      <c r="J195" s="139" t="str">
        <f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 xml:space="preserve"> </v>
      </c>
      <c r="K195" s="139" t="str">
        <f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 xml:space="preserve"> </v>
      </c>
      <c r="L195" s="140" t="str">
        <f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 xml:space="preserve"> </v>
      </c>
      <c r="M195" s="140" t="str">
        <f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 xml:space="preserve"> </v>
      </c>
      <c r="N195" s="141" t="str">
        <f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 xml:space="preserve"> </v>
      </c>
      <c r="O195" s="140" t="str">
        <f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 xml:space="preserve"> </v>
      </c>
      <c r="P195" s="140" t="str">
        <f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 xml:space="preserve"> </v>
      </c>
      <c r="Q195" s="141" t="str">
        <f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 xml:space="preserve"> </v>
      </c>
      <c r="R195" s="141" t="str">
        <f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 xml:space="preserve"> </v>
      </c>
      <c r="S195" s="141" t="str">
        <f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 xml:space="preserve"> </v>
      </c>
    </row>
    <row r="196" spans="1:19" ht="14.1" customHeight="1" x14ac:dyDescent="0.2">
      <c r="A196" s="180" t="s">
        <v>1191</v>
      </c>
      <c r="B196" s="137" t="e">
        <f>IF($U$16=1,(VLOOKUP(A196,$AC$44:$AH$80,2,FALSE)),IF((IF($X$1=1,'X1'!B155,(IF($X$1=2,'X2'!B155,(IF($X$1=3,'X3'!B155,(IF($X$1=4,'X4'!B155,(IF($X$1=5,'X5'!B155,'X6'!B155))))))))))="","",(IF($X$1=1,'X1'!B155,(IF($X$1=2,'X2'!B155,(IF($X$1=3,'X3'!B155,(IF($X$1=4,'X4'!B155,(IF($X$1=5,'X5'!B155,'X6'!B155))))))))))))</f>
        <v>#N/A</v>
      </c>
      <c r="C196" s="137" t="str">
        <f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 xml:space="preserve"> </v>
      </c>
      <c r="D196" s="137" t="str">
        <f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 xml:space="preserve"> </v>
      </c>
      <c r="E196" s="138" t="str">
        <f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 xml:space="preserve"> </v>
      </c>
      <c r="F196" s="138" t="str">
        <f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 xml:space="preserve"> </v>
      </c>
      <c r="G196" s="138" t="str">
        <f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 xml:space="preserve"> </v>
      </c>
      <c r="H196" s="138" t="str">
        <f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 xml:space="preserve"> </v>
      </c>
      <c r="I196" s="139" t="str">
        <f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 xml:space="preserve"> </v>
      </c>
      <c r="J196" s="139" t="str">
        <f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 xml:space="preserve"> </v>
      </c>
      <c r="K196" s="139" t="str">
        <f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 xml:space="preserve"> </v>
      </c>
      <c r="L196" s="140" t="str">
        <f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 xml:space="preserve"> </v>
      </c>
      <c r="M196" s="140" t="str">
        <f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 xml:space="preserve"> </v>
      </c>
      <c r="N196" s="141" t="str">
        <f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 xml:space="preserve"> </v>
      </c>
      <c r="O196" s="140" t="str">
        <f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 xml:space="preserve"> </v>
      </c>
      <c r="P196" s="140" t="str">
        <f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 xml:space="preserve"> </v>
      </c>
      <c r="Q196" s="141" t="str">
        <f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 xml:space="preserve"> </v>
      </c>
      <c r="R196" s="141" t="str">
        <f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 xml:space="preserve"> </v>
      </c>
      <c r="S196" s="141" t="str">
        <f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 xml:space="preserve"> </v>
      </c>
    </row>
    <row r="197" spans="1:19" ht="14.1" customHeight="1" x14ac:dyDescent="0.2">
      <c r="A197" s="180" t="s">
        <v>1191</v>
      </c>
      <c r="B197" s="137" t="e">
        <f>IF($U$16=1,(VLOOKUP(A197,$AC$44:$AH$80,2,FALSE)),IF((IF($X$1=1,'X1'!B156,(IF($X$1=2,'X2'!B156,(IF($X$1=3,'X3'!B156,(IF($X$1=4,'X4'!B156,(IF($X$1=5,'X5'!B156,'X6'!B156))))))))))="","",(IF($X$1=1,'X1'!B156,(IF($X$1=2,'X2'!B156,(IF($X$1=3,'X3'!B156,(IF($X$1=4,'X4'!B156,(IF($X$1=5,'X5'!B156,'X6'!B156))))))))))))</f>
        <v>#N/A</v>
      </c>
      <c r="C197" s="137" t="str">
        <f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 xml:space="preserve"> </v>
      </c>
      <c r="D197" s="137" t="str">
        <f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 xml:space="preserve"> </v>
      </c>
      <c r="E197" s="138" t="str">
        <f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 xml:space="preserve"> </v>
      </c>
      <c r="F197" s="138" t="str">
        <f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 xml:space="preserve"> </v>
      </c>
      <c r="G197" s="138" t="str">
        <f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 xml:space="preserve"> </v>
      </c>
      <c r="H197" s="138" t="str">
        <f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 xml:space="preserve"> </v>
      </c>
      <c r="I197" s="139" t="str">
        <f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 xml:space="preserve"> </v>
      </c>
      <c r="J197" s="139" t="str">
        <f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 xml:space="preserve"> </v>
      </c>
      <c r="K197" s="139" t="str">
        <f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 xml:space="preserve"> </v>
      </c>
      <c r="L197" s="140" t="str">
        <f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 xml:space="preserve"> </v>
      </c>
      <c r="M197" s="140" t="str">
        <f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 xml:space="preserve"> </v>
      </c>
      <c r="N197" s="141" t="str">
        <f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 xml:space="preserve"> </v>
      </c>
      <c r="O197" s="140" t="str">
        <f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 xml:space="preserve"> </v>
      </c>
      <c r="P197" s="140" t="str">
        <f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 xml:space="preserve"> </v>
      </c>
      <c r="Q197" s="141" t="str">
        <f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 xml:space="preserve"> </v>
      </c>
      <c r="R197" s="141" t="str">
        <f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 xml:space="preserve"> </v>
      </c>
      <c r="S197" s="141" t="str">
        <f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 xml:space="preserve"> </v>
      </c>
    </row>
    <row r="198" spans="1:19" ht="14.1" customHeight="1" x14ac:dyDescent="0.2">
      <c r="A198" s="180" t="s">
        <v>1191</v>
      </c>
      <c r="B198" s="137" t="e">
        <f>IF($U$16=1,(VLOOKUP(A198,$AC$44:$AH$80,2,FALSE)),IF((IF($X$1=1,'X1'!B157,(IF($X$1=2,'X2'!B157,(IF($X$1=3,'X3'!B157,(IF($X$1=4,'X4'!B157,(IF($X$1=5,'X5'!B157,'X6'!B157))))))))))="","",(IF($X$1=1,'X1'!B157,(IF($X$1=2,'X2'!B157,(IF($X$1=3,'X3'!B157,(IF($X$1=4,'X4'!B157,(IF($X$1=5,'X5'!B157,'X6'!B157))))))))))))</f>
        <v>#N/A</v>
      </c>
      <c r="C198" s="137" t="str">
        <f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 xml:space="preserve"> </v>
      </c>
      <c r="D198" s="137" t="str">
        <f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 xml:space="preserve"> </v>
      </c>
      <c r="E198" s="138" t="str">
        <f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 xml:space="preserve"> </v>
      </c>
      <c r="F198" s="138" t="str">
        <f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 xml:space="preserve"> </v>
      </c>
      <c r="G198" s="138" t="str">
        <f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 xml:space="preserve"> </v>
      </c>
      <c r="H198" s="138" t="str">
        <f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 xml:space="preserve"> </v>
      </c>
      <c r="I198" s="139" t="str">
        <f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 xml:space="preserve"> </v>
      </c>
      <c r="J198" s="139" t="str">
        <f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 xml:space="preserve"> </v>
      </c>
      <c r="K198" s="139" t="str">
        <f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 xml:space="preserve"> </v>
      </c>
      <c r="L198" s="140" t="str">
        <f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 xml:space="preserve"> </v>
      </c>
      <c r="M198" s="140" t="str">
        <f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 xml:space="preserve"> </v>
      </c>
      <c r="N198" s="141" t="str">
        <f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 xml:space="preserve"> </v>
      </c>
      <c r="O198" s="140" t="str">
        <f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 xml:space="preserve"> </v>
      </c>
      <c r="P198" s="140" t="str">
        <f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 xml:space="preserve"> </v>
      </c>
      <c r="Q198" s="141" t="str">
        <f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 xml:space="preserve"> </v>
      </c>
      <c r="R198" s="141" t="str">
        <f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 xml:space="preserve"> </v>
      </c>
      <c r="S198" s="141" t="str">
        <f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 xml:space="preserve"> </v>
      </c>
    </row>
    <row r="199" spans="1:19" ht="14.1" customHeight="1" x14ac:dyDescent="0.2">
      <c r="A199" s="180" t="s">
        <v>1191</v>
      </c>
      <c r="B199" s="137" t="e">
        <f>IF($U$16=1,(VLOOKUP(A199,$AC$44:$AH$80,2,FALSE)),IF((IF($X$1=1,'X1'!B158,(IF($X$1=2,'X2'!B158,(IF($X$1=3,'X3'!B158,(IF($X$1=4,'X4'!B158,(IF($X$1=5,'X5'!B158,'X6'!B158))))))))))="","",(IF($X$1=1,'X1'!B158,(IF($X$1=2,'X2'!B158,(IF($X$1=3,'X3'!B158,(IF($X$1=4,'X4'!B158,(IF($X$1=5,'X5'!B158,'X6'!B158))))))))))))</f>
        <v>#N/A</v>
      </c>
      <c r="C199" s="137" t="str">
        <f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 xml:space="preserve"> </v>
      </c>
      <c r="D199" s="137" t="str">
        <f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 xml:space="preserve"> </v>
      </c>
      <c r="E199" s="138" t="str">
        <f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 xml:space="preserve"> </v>
      </c>
      <c r="F199" s="138" t="str">
        <f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 xml:space="preserve"> </v>
      </c>
      <c r="G199" s="138" t="str">
        <f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 xml:space="preserve"> </v>
      </c>
      <c r="H199" s="138" t="str">
        <f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 xml:space="preserve"> </v>
      </c>
      <c r="I199" s="139" t="str">
        <f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 xml:space="preserve"> </v>
      </c>
      <c r="J199" s="139" t="str">
        <f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 xml:space="preserve"> </v>
      </c>
      <c r="K199" s="139" t="str">
        <f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 xml:space="preserve"> </v>
      </c>
      <c r="L199" s="140" t="str">
        <f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 xml:space="preserve"> </v>
      </c>
      <c r="M199" s="140" t="str">
        <f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 xml:space="preserve"> </v>
      </c>
      <c r="N199" s="141" t="str">
        <f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 xml:space="preserve"> </v>
      </c>
      <c r="O199" s="140" t="str">
        <f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 xml:space="preserve"> </v>
      </c>
      <c r="P199" s="140" t="str">
        <f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 xml:space="preserve"> </v>
      </c>
      <c r="Q199" s="141" t="str">
        <f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 xml:space="preserve"> </v>
      </c>
      <c r="R199" s="141" t="str">
        <f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 xml:space="preserve"> </v>
      </c>
      <c r="S199" s="141" t="str">
        <f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 xml:space="preserve"> </v>
      </c>
    </row>
    <row r="200" spans="1:19" ht="14.1" customHeight="1" x14ac:dyDescent="0.2">
      <c r="A200" s="180" t="s">
        <v>1191</v>
      </c>
      <c r="B200" s="137" t="e">
        <f>IF($U$16=1,(VLOOKUP(A200,$AC$44:$AH$80,2,FALSE)),IF((IF($X$1=1,'X1'!B159,(IF($X$1=2,'X2'!B159,(IF($X$1=3,'X3'!B159,(IF($X$1=4,'X4'!B159,(IF($X$1=5,'X5'!B159,'X6'!B159))))))))))="","",(IF($X$1=1,'X1'!B159,(IF($X$1=2,'X2'!B159,(IF($X$1=3,'X3'!B159,(IF($X$1=4,'X4'!B159,(IF($X$1=5,'X5'!B159,'X6'!B159))))))))))))</f>
        <v>#N/A</v>
      </c>
      <c r="C200" s="137" t="str">
        <f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 xml:space="preserve"> </v>
      </c>
      <c r="D200" s="137" t="str">
        <f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 xml:space="preserve"> </v>
      </c>
      <c r="E200" s="138" t="str">
        <f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 xml:space="preserve"> </v>
      </c>
      <c r="F200" s="138" t="str">
        <f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 xml:space="preserve"> </v>
      </c>
      <c r="G200" s="138" t="str">
        <f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 xml:space="preserve"> </v>
      </c>
      <c r="H200" s="138" t="str">
        <f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 xml:space="preserve"> </v>
      </c>
      <c r="I200" s="139" t="str">
        <f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 xml:space="preserve"> </v>
      </c>
      <c r="J200" s="139" t="str">
        <f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 xml:space="preserve"> </v>
      </c>
      <c r="K200" s="139" t="str">
        <f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 xml:space="preserve"> </v>
      </c>
      <c r="L200" s="140" t="str">
        <f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 xml:space="preserve"> </v>
      </c>
      <c r="M200" s="140" t="str">
        <f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 xml:space="preserve"> </v>
      </c>
      <c r="N200" s="141" t="str">
        <f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 xml:space="preserve"> </v>
      </c>
      <c r="O200" s="140" t="str">
        <f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 xml:space="preserve"> </v>
      </c>
      <c r="P200" s="140" t="str">
        <f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 xml:space="preserve"> </v>
      </c>
      <c r="Q200" s="141" t="str">
        <f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 xml:space="preserve"> </v>
      </c>
      <c r="R200" s="141" t="str">
        <f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 xml:space="preserve"> </v>
      </c>
      <c r="S200" s="141" t="str">
        <f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 xml:space="preserve"> </v>
      </c>
    </row>
    <row r="201" spans="1:19" ht="14.1" customHeight="1" x14ac:dyDescent="0.2">
      <c r="A201" s="180" t="s">
        <v>1191</v>
      </c>
      <c r="B201" s="137" t="e">
        <f>IF($U$16=1,(VLOOKUP(A201,$AC$44:$AH$80,2,FALSE)),IF((IF($X$1=1,'X1'!B160,(IF($X$1=2,'X2'!B160,(IF($X$1=3,'X3'!B160,(IF($X$1=4,'X4'!B160,(IF($X$1=5,'X5'!B160,'X6'!B160))))))))))="","",(IF($X$1=1,'X1'!B160,(IF($X$1=2,'X2'!B160,(IF($X$1=3,'X3'!B160,(IF($X$1=4,'X4'!B160,(IF($X$1=5,'X5'!B160,'X6'!B160))))))))))))</f>
        <v>#N/A</v>
      </c>
      <c r="C201" s="137" t="str">
        <f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 xml:space="preserve"> </v>
      </c>
      <c r="D201" s="137" t="str">
        <f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 xml:space="preserve"> </v>
      </c>
      <c r="E201" s="138" t="str">
        <f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 xml:space="preserve"> </v>
      </c>
      <c r="F201" s="138" t="str">
        <f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 xml:space="preserve"> </v>
      </c>
      <c r="G201" s="138" t="str">
        <f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 xml:space="preserve"> </v>
      </c>
      <c r="H201" s="138" t="str">
        <f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 xml:space="preserve"> </v>
      </c>
      <c r="I201" s="139" t="str">
        <f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 xml:space="preserve"> </v>
      </c>
      <c r="J201" s="139" t="str">
        <f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 xml:space="preserve"> </v>
      </c>
      <c r="K201" s="139" t="str">
        <f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 xml:space="preserve"> </v>
      </c>
      <c r="L201" s="140" t="str">
        <f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 xml:space="preserve"> </v>
      </c>
      <c r="M201" s="140" t="str">
        <f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 xml:space="preserve"> </v>
      </c>
      <c r="N201" s="141" t="str">
        <f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 xml:space="preserve"> </v>
      </c>
      <c r="O201" s="140" t="str">
        <f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 xml:space="preserve"> </v>
      </c>
      <c r="P201" s="140" t="str">
        <f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 xml:space="preserve"> </v>
      </c>
      <c r="Q201" s="141" t="str">
        <f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 xml:space="preserve"> </v>
      </c>
      <c r="R201" s="141" t="str">
        <f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 xml:space="preserve"> </v>
      </c>
      <c r="S201" s="141" t="str">
        <f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 xml:space="preserve"> </v>
      </c>
    </row>
    <row r="202" spans="1:19" ht="14.1" customHeight="1" x14ac:dyDescent="0.2">
      <c r="A202" s="180" t="s">
        <v>1191</v>
      </c>
      <c r="B202" s="137" t="e">
        <f>IF($U$16=1,(VLOOKUP(A202,$AC$44:$AH$80,2,FALSE)),IF((IF($X$1=1,'X1'!B161,(IF($X$1=2,'X2'!B161,(IF($X$1=3,'X3'!B161,(IF($X$1=4,'X4'!B161,(IF($X$1=5,'X5'!B161,'X6'!B161))))))))))="","",(IF($X$1=1,'X1'!B161,(IF($X$1=2,'X2'!B161,(IF($X$1=3,'X3'!B161,(IF($X$1=4,'X4'!B161,(IF($X$1=5,'X5'!B161,'X6'!B161))))))))))))</f>
        <v>#N/A</v>
      </c>
      <c r="C202" s="137" t="str">
        <f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 xml:space="preserve"> </v>
      </c>
      <c r="D202" s="137" t="str">
        <f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 xml:space="preserve"> </v>
      </c>
      <c r="E202" s="138" t="str">
        <f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 xml:space="preserve"> </v>
      </c>
      <c r="F202" s="138" t="str">
        <f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 xml:space="preserve"> </v>
      </c>
      <c r="G202" s="138" t="str">
        <f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 xml:space="preserve"> </v>
      </c>
      <c r="H202" s="138" t="str">
        <f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 xml:space="preserve"> </v>
      </c>
      <c r="I202" s="139" t="str">
        <f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 xml:space="preserve"> </v>
      </c>
      <c r="J202" s="139" t="str">
        <f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 xml:space="preserve"> </v>
      </c>
      <c r="K202" s="139" t="str">
        <f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 xml:space="preserve"> </v>
      </c>
      <c r="L202" s="140" t="str">
        <f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 xml:space="preserve"> </v>
      </c>
      <c r="M202" s="140" t="str">
        <f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 xml:space="preserve"> </v>
      </c>
      <c r="N202" s="141" t="str">
        <f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 xml:space="preserve"> </v>
      </c>
      <c r="O202" s="140" t="str">
        <f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 xml:space="preserve"> </v>
      </c>
      <c r="P202" s="140" t="str">
        <f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 xml:space="preserve"> </v>
      </c>
      <c r="Q202" s="141" t="str">
        <f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 xml:space="preserve"> </v>
      </c>
      <c r="R202" s="141" t="str">
        <f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 xml:space="preserve"> </v>
      </c>
      <c r="S202" s="141" t="str">
        <f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 xml:space="preserve"> </v>
      </c>
    </row>
    <row r="203" spans="1:19" ht="14.1" customHeight="1" x14ac:dyDescent="0.2">
      <c r="A203" s="180" t="s">
        <v>1191</v>
      </c>
      <c r="B203" s="137" t="e">
        <f>IF($U$16=1,(VLOOKUP(A203,$AC$44:$AH$80,2,FALSE)),IF((IF($X$1=1,'X1'!B162,(IF($X$1=2,'X2'!B162,(IF($X$1=3,'X3'!B162,(IF($X$1=4,'X4'!B162,(IF($X$1=5,'X5'!B162,'X6'!B162))))))))))="","",(IF($X$1=1,'X1'!B162,(IF($X$1=2,'X2'!B162,(IF($X$1=3,'X3'!B162,(IF($X$1=4,'X4'!B162,(IF($X$1=5,'X5'!B162,'X6'!B162))))))))))))</f>
        <v>#N/A</v>
      </c>
      <c r="C203" s="137" t="str">
        <f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 xml:space="preserve"> </v>
      </c>
      <c r="D203" s="137" t="str">
        <f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 xml:space="preserve"> </v>
      </c>
      <c r="E203" s="138" t="str">
        <f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 xml:space="preserve"> </v>
      </c>
      <c r="F203" s="138" t="str">
        <f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 xml:space="preserve"> </v>
      </c>
      <c r="G203" s="138" t="str">
        <f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 xml:space="preserve"> </v>
      </c>
      <c r="H203" s="138" t="str">
        <f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 xml:space="preserve"> </v>
      </c>
      <c r="I203" s="139" t="str">
        <f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 xml:space="preserve"> </v>
      </c>
      <c r="J203" s="139" t="str">
        <f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 xml:space="preserve"> </v>
      </c>
      <c r="K203" s="139" t="str">
        <f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 xml:space="preserve"> </v>
      </c>
      <c r="L203" s="140" t="str">
        <f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 xml:space="preserve"> </v>
      </c>
      <c r="M203" s="140" t="str">
        <f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 xml:space="preserve"> </v>
      </c>
      <c r="N203" s="141" t="str">
        <f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 xml:space="preserve"> </v>
      </c>
      <c r="O203" s="140" t="str">
        <f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 xml:space="preserve"> </v>
      </c>
      <c r="P203" s="140" t="str">
        <f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 xml:space="preserve"> </v>
      </c>
      <c r="Q203" s="141" t="str">
        <f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 xml:space="preserve"> </v>
      </c>
      <c r="R203" s="141" t="str">
        <f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 xml:space="preserve"> </v>
      </c>
      <c r="S203" s="141" t="str">
        <f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 xml:space="preserve"> </v>
      </c>
    </row>
    <row r="204" spans="1:19" ht="14.1" customHeight="1" x14ac:dyDescent="0.2">
      <c r="A204" s="180" t="s">
        <v>1191</v>
      </c>
      <c r="B204" s="137" t="e">
        <f>IF($U$16=1,(VLOOKUP(A204,$AC$44:$AH$80,2,FALSE)),IF((IF($X$1=1,'X1'!B163,(IF($X$1=2,'X2'!B163,(IF($X$1=3,'X3'!B163,(IF($X$1=4,'X4'!B163,(IF($X$1=5,'X5'!B163,'X6'!B163))))))))))="","",(IF($X$1=1,'X1'!B163,(IF($X$1=2,'X2'!B163,(IF($X$1=3,'X3'!B163,(IF($X$1=4,'X4'!B163,(IF($X$1=5,'X5'!B163,'X6'!B163))))))))))))</f>
        <v>#N/A</v>
      </c>
      <c r="C204" s="137" t="str">
        <f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 xml:space="preserve"> </v>
      </c>
      <c r="D204" s="137" t="str">
        <f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 xml:space="preserve"> </v>
      </c>
      <c r="E204" s="138" t="str">
        <f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 xml:space="preserve"> </v>
      </c>
      <c r="F204" s="138" t="str">
        <f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 xml:space="preserve"> </v>
      </c>
      <c r="G204" s="138" t="str">
        <f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 xml:space="preserve"> </v>
      </c>
      <c r="H204" s="138" t="str">
        <f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 xml:space="preserve"> </v>
      </c>
      <c r="I204" s="139" t="str">
        <f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 xml:space="preserve"> </v>
      </c>
      <c r="J204" s="139" t="str">
        <f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 xml:space="preserve"> </v>
      </c>
      <c r="K204" s="139" t="str">
        <f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 xml:space="preserve"> </v>
      </c>
      <c r="L204" s="140" t="str">
        <f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 xml:space="preserve"> </v>
      </c>
      <c r="M204" s="140" t="str">
        <f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 xml:space="preserve"> </v>
      </c>
      <c r="N204" s="141" t="str">
        <f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 xml:space="preserve"> </v>
      </c>
      <c r="O204" s="140" t="str">
        <f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 xml:space="preserve"> </v>
      </c>
      <c r="P204" s="140" t="str">
        <f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 xml:space="preserve"> </v>
      </c>
      <c r="Q204" s="141" t="str">
        <f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 xml:space="preserve"> </v>
      </c>
      <c r="R204" s="141" t="str">
        <f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 xml:space="preserve"> </v>
      </c>
      <c r="S204" s="141" t="str">
        <f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 xml:space="preserve"> </v>
      </c>
    </row>
    <row r="205" spans="1:19" ht="14.1" customHeight="1" x14ac:dyDescent="0.2">
      <c r="A205" s="180" t="s">
        <v>1191</v>
      </c>
      <c r="B205" s="137" t="e">
        <f>IF($U$16=1,(VLOOKUP(A205,$AC$44:$AH$80,2,FALSE)),IF((IF($X$1=1,'X1'!B164,(IF($X$1=2,'X2'!B164,(IF($X$1=3,'X3'!B164,(IF($X$1=4,'X4'!B164,(IF($X$1=5,'X5'!B164,'X6'!B164))))))))))="","",(IF($X$1=1,'X1'!B164,(IF($X$1=2,'X2'!B164,(IF($X$1=3,'X3'!B164,(IF($X$1=4,'X4'!B164,(IF($X$1=5,'X5'!B164,'X6'!B164))))))))))))</f>
        <v>#N/A</v>
      </c>
      <c r="C205" s="137" t="str">
        <f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 xml:space="preserve"> </v>
      </c>
      <c r="D205" s="137" t="str">
        <f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 xml:space="preserve"> </v>
      </c>
      <c r="E205" s="138" t="str">
        <f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 xml:space="preserve"> </v>
      </c>
      <c r="F205" s="138" t="str">
        <f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 xml:space="preserve"> </v>
      </c>
      <c r="G205" s="138" t="str">
        <f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 xml:space="preserve"> </v>
      </c>
      <c r="H205" s="138" t="str">
        <f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 xml:space="preserve"> </v>
      </c>
      <c r="I205" s="139" t="str">
        <f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 xml:space="preserve"> </v>
      </c>
      <c r="J205" s="139" t="str">
        <f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 xml:space="preserve"> </v>
      </c>
      <c r="K205" s="139" t="str">
        <f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 xml:space="preserve"> </v>
      </c>
      <c r="L205" s="140" t="str">
        <f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 xml:space="preserve"> </v>
      </c>
      <c r="M205" s="140" t="str">
        <f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 xml:space="preserve"> </v>
      </c>
      <c r="N205" s="141" t="str">
        <f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 xml:space="preserve"> </v>
      </c>
      <c r="O205" s="140" t="str">
        <f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 xml:space="preserve"> </v>
      </c>
      <c r="P205" s="140" t="str">
        <f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 xml:space="preserve"> </v>
      </c>
      <c r="Q205" s="141" t="str">
        <f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 xml:space="preserve"> </v>
      </c>
      <c r="R205" s="141" t="str">
        <f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 xml:space="preserve"> </v>
      </c>
      <c r="S205" s="141" t="str">
        <f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 xml:space="preserve"> </v>
      </c>
    </row>
    <row r="206" spans="1:19" ht="14.1" customHeight="1" x14ac:dyDescent="0.2">
      <c r="A206" s="180" t="s">
        <v>1191</v>
      </c>
      <c r="B206" s="137" t="e">
        <f>IF($U$16=1,(VLOOKUP(A206,$AC$44:$AH$80,2,FALSE)),IF((IF($X$1=1,'X1'!B165,(IF($X$1=2,'X2'!B165,(IF($X$1=3,'X3'!B165,(IF($X$1=4,'X4'!B165,(IF($X$1=5,'X5'!B165,'X6'!B165))))))))))="","",(IF($X$1=1,'X1'!B165,(IF($X$1=2,'X2'!B165,(IF($X$1=3,'X3'!B165,(IF($X$1=4,'X4'!B165,(IF($X$1=5,'X5'!B165,'X6'!B165))))))))))))</f>
        <v>#N/A</v>
      </c>
      <c r="C206" s="137" t="str">
        <f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 xml:space="preserve"> </v>
      </c>
      <c r="D206" s="137" t="str">
        <f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 xml:space="preserve"> </v>
      </c>
      <c r="E206" s="138" t="str">
        <f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 xml:space="preserve"> </v>
      </c>
      <c r="F206" s="138" t="str">
        <f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 xml:space="preserve"> </v>
      </c>
      <c r="G206" s="138" t="str">
        <f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 xml:space="preserve"> </v>
      </c>
      <c r="H206" s="138" t="str">
        <f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 xml:space="preserve"> </v>
      </c>
      <c r="I206" s="139" t="str">
        <f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 xml:space="preserve"> </v>
      </c>
      <c r="J206" s="139" t="str">
        <f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 xml:space="preserve"> </v>
      </c>
      <c r="K206" s="139" t="str">
        <f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 xml:space="preserve"> </v>
      </c>
      <c r="L206" s="140" t="str">
        <f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 xml:space="preserve"> </v>
      </c>
      <c r="M206" s="140" t="str">
        <f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 xml:space="preserve"> </v>
      </c>
      <c r="N206" s="141" t="str">
        <f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 xml:space="preserve"> </v>
      </c>
      <c r="O206" s="140" t="str">
        <f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 xml:space="preserve"> </v>
      </c>
      <c r="P206" s="140" t="str">
        <f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 xml:space="preserve"> </v>
      </c>
      <c r="Q206" s="141" t="str">
        <f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 xml:space="preserve"> </v>
      </c>
      <c r="R206" s="141" t="str">
        <f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 xml:space="preserve"> </v>
      </c>
      <c r="S206" s="141" t="str">
        <f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 xml:space="preserve"> </v>
      </c>
    </row>
    <row r="207" spans="1:19" ht="14.1" customHeight="1" x14ac:dyDescent="0.2">
      <c r="A207" s="180" t="s">
        <v>1191</v>
      </c>
      <c r="B207" s="137" t="e">
        <f>IF($U$16=1,(VLOOKUP(A207,$AC$44:$AH$80,2,FALSE)),IF((IF($X$1=1,'X1'!B166,(IF($X$1=2,'X2'!B166,(IF($X$1=3,'X3'!B166,(IF($X$1=4,'X4'!B166,(IF($X$1=5,'X5'!B166,'X6'!B166))))))))))="","",(IF($X$1=1,'X1'!B166,(IF($X$1=2,'X2'!B166,(IF($X$1=3,'X3'!B166,(IF($X$1=4,'X4'!B166,(IF($X$1=5,'X5'!B166,'X6'!B166))))))))))))</f>
        <v>#N/A</v>
      </c>
      <c r="C207" s="137" t="str">
        <f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 xml:space="preserve"> </v>
      </c>
      <c r="D207" s="137" t="str">
        <f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 xml:space="preserve"> </v>
      </c>
      <c r="E207" s="138" t="str">
        <f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 xml:space="preserve"> </v>
      </c>
      <c r="F207" s="138" t="str">
        <f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 xml:space="preserve"> </v>
      </c>
      <c r="G207" s="138" t="str">
        <f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 xml:space="preserve"> </v>
      </c>
      <c r="H207" s="138" t="str">
        <f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 xml:space="preserve"> </v>
      </c>
      <c r="I207" s="139" t="str">
        <f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 xml:space="preserve"> </v>
      </c>
      <c r="J207" s="139" t="str">
        <f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 xml:space="preserve"> </v>
      </c>
      <c r="K207" s="139" t="str">
        <f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 xml:space="preserve"> </v>
      </c>
      <c r="L207" s="140" t="str">
        <f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 xml:space="preserve"> </v>
      </c>
      <c r="M207" s="140" t="str">
        <f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 xml:space="preserve"> </v>
      </c>
      <c r="N207" s="141" t="str">
        <f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 xml:space="preserve"> </v>
      </c>
      <c r="O207" s="140" t="str">
        <f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 xml:space="preserve"> </v>
      </c>
      <c r="P207" s="140" t="str">
        <f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 xml:space="preserve"> </v>
      </c>
      <c r="Q207" s="141" t="str">
        <f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 xml:space="preserve"> </v>
      </c>
      <c r="R207" s="141" t="str">
        <f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 xml:space="preserve"> </v>
      </c>
      <c r="S207" s="141" t="str">
        <f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 xml:space="preserve"> </v>
      </c>
    </row>
    <row r="208" spans="1:19" ht="14.1" customHeight="1" x14ac:dyDescent="0.2">
      <c r="A208" s="180" t="s">
        <v>1191</v>
      </c>
      <c r="B208" s="137" t="e">
        <f>IF($U$16=1,(VLOOKUP(A208,$AC$44:$AH$80,2,FALSE)),IF((IF($X$1=1,'X1'!B167,(IF($X$1=2,'X2'!B167,(IF($X$1=3,'X3'!B167,(IF($X$1=4,'X4'!B167,(IF($X$1=5,'X5'!B167,'X6'!B167))))))))))="","",(IF($X$1=1,'X1'!B167,(IF($X$1=2,'X2'!B167,(IF($X$1=3,'X3'!B167,(IF($X$1=4,'X4'!B167,(IF($X$1=5,'X5'!B167,'X6'!B167))))))))))))</f>
        <v>#N/A</v>
      </c>
      <c r="C208" s="137" t="str">
        <f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 xml:space="preserve"> </v>
      </c>
      <c r="D208" s="137" t="str">
        <f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 xml:space="preserve"> </v>
      </c>
      <c r="E208" s="138" t="str">
        <f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 xml:space="preserve"> </v>
      </c>
      <c r="F208" s="138" t="str">
        <f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 xml:space="preserve"> </v>
      </c>
      <c r="G208" s="138" t="str">
        <f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 xml:space="preserve"> </v>
      </c>
      <c r="H208" s="138" t="str">
        <f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 xml:space="preserve"> </v>
      </c>
      <c r="I208" s="139" t="str">
        <f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 xml:space="preserve"> </v>
      </c>
      <c r="J208" s="139" t="str">
        <f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 xml:space="preserve"> </v>
      </c>
      <c r="K208" s="139" t="str">
        <f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 xml:space="preserve"> </v>
      </c>
      <c r="L208" s="140" t="str">
        <f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 xml:space="preserve"> </v>
      </c>
      <c r="M208" s="140" t="str">
        <f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 xml:space="preserve"> </v>
      </c>
      <c r="N208" s="141" t="str">
        <f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 xml:space="preserve"> </v>
      </c>
      <c r="O208" s="140" t="str">
        <f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 xml:space="preserve"> </v>
      </c>
      <c r="P208" s="140" t="str">
        <f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 xml:space="preserve"> </v>
      </c>
      <c r="Q208" s="141" t="str">
        <f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 xml:space="preserve"> </v>
      </c>
      <c r="R208" s="141" t="str">
        <f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 xml:space="preserve"> </v>
      </c>
      <c r="S208" s="141" t="str">
        <f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 xml:space="preserve"> </v>
      </c>
    </row>
    <row r="209" spans="1:19" ht="14.1" customHeight="1" x14ac:dyDescent="0.2">
      <c r="A209" s="180" t="s">
        <v>1191</v>
      </c>
      <c r="B209" s="137" t="e">
        <f>IF($U$16=1,(VLOOKUP(A209,$AC$44:$AH$80,2,FALSE)),IF((IF($X$1=1,'X1'!B168,(IF($X$1=2,'X2'!B168,(IF($X$1=3,'X3'!B168,(IF($X$1=4,'X4'!B168,(IF($X$1=5,'X5'!B168,'X6'!B168))))))))))="","",(IF($X$1=1,'X1'!B168,(IF($X$1=2,'X2'!B168,(IF($X$1=3,'X3'!B168,(IF($X$1=4,'X4'!B168,(IF($X$1=5,'X5'!B168,'X6'!B168))))))))))))</f>
        <v>#N/A</v>
      </c>
      <c r="C209" s="137" t="str">
        <f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 xml:space="preserve"> </v>
      </c>
      <c r="D209" s="137" t="str">
        <f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 xml:space="preserve"> </v>
      </c>
      <c r="E209" s="138" t="str">
        <f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 xml:space="preserve"> </v>
      </c>
      <c r="F209" s="138" t="str">
        <f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 xml:space="preserve"> </v>
      </c>
      <c r="G209" s="138" t="str">
        <f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 xml:space="preserve"> </v>
      </c>
      <c r="H209" s="138" t="str">
        <f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 xml:space="preserve"> </v>
      </c>
      <c r="I209" s="139" t="str">
        <f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 xml:space="preserve"> </v>
      </c>
      <c r="J209" s="139" t="str">
        <f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 xml:space="preserve"> </v>
      </c>
      <c r="K209" s="139" t="str">
        <f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 xml:space="preserve"> </v>
      </c>
      <c r="L209" s="140" t="str">
        <f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 xml:space="preserve"> </v>
      </c>
      <c r="M209" s="140" t="str">
        <f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 xml:space="preserve"> </v>
      </c>
      <c r="N209" s="141" t="str">
        <f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 xml:space="preserve"> </v>
      </c>
      <c r="O209" s="140" t="str">
        <f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 xml:space="preserve"> </v>
      </c>
      <c r="P209" s="140" t="str">
        <f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 xml:space="preserve"> </v>
      </c>
      <c r="Q209" s="141" t="str">
        <f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 xml:space="preserve"> </v>
      </c>
      <c r="R209" s="141" t="str">
        <f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 xml:space="preserve"> </v>
      </c>
      <c r="S209" s="141" t="str">
        <f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 xml:space="preserve"> </v>
      </c>
    </row>
    <row r="210" spans="1:19" ht="14.1" customHeight="1" x14ac:dyDescent="0.2">
      <c r="A210" s="180" t="s">
        <v>1191</v>
      </c>
      <c r="B210" s="137" t="e">
        <f>IF($U$16=1,(VLOOKUP(A210,$AC$44:$AH$80,2,FALSE)),IF((IF($X$1=1,'X1'!B169,(IF($X$1=2,'X2'!B169,(IF($X$1=3,'X3'!B169,(IF($X$1=4,'X4'!B169,(IF($X$1=5,'X5'!B169,'X6'!B169))))))))))="","",(IF($X$1=1,'X1'!B169,(IF($X$1=2,'X2'!B169,(IF($X$1=3,'X3'!B169,(IF($X$1=4,'X4'!B169,(IF($X$1=5,'X5'!B169,'X6'!B169))))))))))))</f>
        <v>#N/A</v>
      </c>
      <c r="C210" s="137" t="str">
        <f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 xml:space="preserve"> </v>
      </c>
      <c r="D210" s="137" t="str">
        <f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 xml:space="preserve"> </v>
      </c>
      <c r="E210" s="138" t="str">
        <f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 xml:space="preserve"> </v>
      </c>
      <c r="F210" s="138" t="str">
        <f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 xml:space="preserve"> </v>
      </c>
      <c r="G210" s="138" t="str">
        <f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 xml:space="preserve"> </v>
      </c>
      <c r="H210" s="138" t="str">
        <f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 xml:space="preserve"> </v>
      </c>
      <c r="I210" s="139" t="str">
        <f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 xml:space="preserve"> </v>
      </c>
      <c r="J210" s="139" t="str">
        <f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 xml:space="preserve"> </v>
      </c>
      <c r="K210" s="139" t="str">
        <f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 xml:space="preserve"> </v>
      </c>
      <c r="L210" s="140" t="str">
        <f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 xml:space="preserve"> </v>
      </c>
      <c r="M210" s="140" t="str">
        <f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 xml:space="preserve"> </v>
      </c>
      <c r="N210" s="141" t="str">
        <f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 xml:space="preserve"> </v>
      </c>
      <c r="O210" s="140" t="str">
        <f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 xml:space="preserve"> </v>
      </c>
      <c r="P210" s="140" t="str">
        <f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 xml:space="preserve"> </v>
      </c>
      <c r="Q210" s="141" t="str">
        <f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 xml:space="preserve"> </v>
      </c>
      <c r="R210" s="141" t="str">
        <f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 xml:space="preserve"> </v>
      </c>
      <c r="S210" s="141" t="str">
        <f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 xml:space="preserve"> </v>
      </c>
    </row>
    <row r="211" spans="1:19" ht="14.1" customHeight="1" x14ac:dyDescent="0.2">
      <c r="A211" s="180" t="s">
        <v>1191</v>
      </c>
      <c r="B211" s="137" t="e">
        <f>IF($U$16=1,(VLOOKUP(A211,$AC$44:$AH$80,2,FALSE)),IF((IF($X$1=1,'X1'!B170,(IF($X$1=2,'X2'!B170,(IF($X$1=3,'X3'!B170,(IF($X$1=4,'X4'!B170,(IF($X$1=5,'X5'!B170,'X6'!B170))))))))))="","",(IF($X$1=1,'X1'!B170,(IF($X$1=2,'X2'!B170,(IF($X$1=3,'X3'!B170,(IF($X$1=4,'X4'!B170,(IF($X$1=5,'X5'!B170,'X6'!B170))))))))))))</f>
        <v>#N/A</v>
      </c>
      <c r="C211" s="137" t="str">
        <f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 xml:space="preserve"> </v>
      </c>
      <c r="D211" s="137" t="str">
        <f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 xml:space="preserve"> </v>
      </c>
      <c r="E211" s="138" t="str">
        <f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 xml:space="preserve"> </v>
      </c>
      <c r="F211" s="138" t="str">
        <f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 xml:space="preserve"> </v>
      </c>
      <c r="G211" s="138" t="str">
        <f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 xml:space="preserve"> </v>
      </c>
      <c r="H211" s="138" t="str">
        <f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 xml:space="preserve"> </v>
      </c>
      <c r="I211" s="139" t="str">
        <f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 xml:space="preserve"> </v>
      </c>
      <c r="J211" s="139" t="str">
        <f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 xml:space="preserve"> </v>
      </c>
      <c r="K211" s="139" t="str">
        <f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 xml:space="preserve"> </v>
      </c>
      <c r="L211" s="140" t="str">
        <f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 xml:space="preserve"> </v>
      </c>
      <c r="M211" s="140" t="str">
        <f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 xml:space="preserve"> </v>
      </c>
      <c r="N211" s="141" t="str">
        <f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 xml:space="preserve"> </v>
      </c>
      <c r="O211" s="140" t="str">
        <f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 xml:space="preserve"> </v>
      </c>
      <c r="P211" s="140" t="str">
        <f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 xml:space="preserve"> </v>
      </c>
      <c r="Q211" s="141" t="str">
        <f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 xml:space="preserve"> </v>
      </c>
      <c r="R211" s="141" t="str">
        <f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 xml:space="preserve"> </v>
      </c>
      <c r="S211" s="141" t="str">
        <f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 xml:space="preserve"> </v>
      </c>
    </row>
    <row r="212" spans="1:19" ht="14.1" customHeight="1" x14ac:dyDescent="0.2">
      <c r="A212" s="180" t="s">
        <v>1191</v>
      </c>
      <c r="B212" s="137" t="e">
        <f>IF($U$16=1,(VLOOKUP(A212,$AC$44:$AH$80,2,FALSE)),IF((IF($X$1=1,'X1'!B171,(IF($X$1=2,'X2'!B171,(IF($X$1=3,'X3'!B171,(IF($X$1=4,'X4'!B171,(IF($X$1=5,'X5'!B171,'X6'!B171))))))))))="","",(IF($X$1=1,'X1'!B171,(IF($X$1=2,'X2'!B171,(IF($X$1=3,'X3'!B171,(IF($X$1=4,'X4'!B171,(IF($X$1=5,'X5'!B171,'X6'!B171))))))))))))</f>
        <v>#N/A</v>
      </c>
      <c r="C212" s="137" t="str">
        <f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 xml:space="preserve"> </v>
      </c>
      <c r="D212" s="137" t="str">
        <f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 xml:space="preserve"> </v>
      </c>
      <c r="E212" s="138" t="str">
        <f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 xml:space="preserve"> </v>
      </c>
      <c r="F212" s="138" t="str">
        <f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 xml:space="preserve"> </v>
      </c>
      <c r="G212" s="138" t="str">
        <f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 xml:space="preserve"> </v>
      </c>
      <c r="H212" s="138" t="str">
        <f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 xml:space="preserve"> </v>
      </c>
      <c r="I212" s="139" t="str">
        <f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 xml:space="preserve"> </v>
      </c>
      <c r="J212" s="139" t="str">
        <f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 xml:space="preserve"> </v>
      </c>
      <c r="K212" s="139" t="str">
        <f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 xml:space="preserve"> </v>
      </c>
      <c r="L212" s="140" t="str">
        <f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 xml:space="preserve"> </v>
      </c>
      <c r="M212" s="140" t="str">
        <f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 xml:space="preserve"> </v>
      </c>
      <c r="N212" s="141" t="str">
        <f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 xml:space="preserve"> </v>
      </c>
      <c r="O212" s="140" t="str">
        <f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 xml:space="preserve"> </v>
      </c>
      <c r="P212" s="140" t="str">
        <f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 xml:space="preserve"> </v>
      </c>
      <c r="Q212" s="141" t="str">
        <f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 xml:space="preserve"> </v>
      </c>
      <c r="R212" s="141" t="str">
        <f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 xml:space="preserve"> </v>
      </c>
      <c r="S212" s="141" t="str">
        <f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 xml:space="preserve"> </v>
      </c>
    </row>
    <row r="213" spans="1:19" ht="14.1" customHeight="1" x14ac:dyDescent="0.2">
      <c r="A213" s="180" t="s">
        <v>1191</v>
      </c>
      <c r="B213" s="137" t="e">
        <f>IF($U$16=1,(VLOOKUP(A213,$AC$44:$AH$80,2,FALSE)),IF((IF($X$1=1,'X1'!B172,(IF($X$1=2,'X2'!B172,(IF($X$1=3,'X3'!B172,(IF($X$1=4,'X4'!B172,(IF($X$1=5,'X5'!B172,'X6'!B172))))))))))="","",(IF($X$1=1,'X1'!B172,(IF($X$1=2,'X2'!B172,(IF($X$1=3,'X3'!B172,(IF($X$1=4,'X4'!B172,(IF($X$1=5,'X5'!B172,'X6'!B172))))))))))))</f>
        <v>#N/A</v>
      </c>
      <c r="C213" s="137" t="str">
        <f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 xml:space="preserve"> </v>
      </c>
      <c r="D213" s="137" t="str">
        <f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 xml:space="preserve"> </v>
      </c>
      <c r="E213" s="138" t="str">
        <f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 xml:space="preserve"> </v>
      </c>
      <c r="F213" s="138" t="str">
        <f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 xml:space="preserve"> </v>
      </c>
      <c r="G213" s="138" t="str">
        <f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 xml:space="preserve"> </v>
      </c>
      <c r="H213" s="138" t="str">
        <f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 xml:space="preserve"> </v>
      </c>
      <c r="I213" s="139" t="str">
        <f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 xml:space="preserve"> </v>
      </c>
      <c r="J213" s="139" t="str">
        <f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 xml:space="preserve"> </v>
      </c>
      <c r="K213" s="139" t="str">
        <f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 xml:space="preserve"> </v>
      </c>
      <c r="L213" s="140" t="str">
        <f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 xml:space="preserve"> </v>
      </c>
      <c r="M213" s="140" t="str">
        <f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 xml:space="preserve"> </v>
      </c>
      <c r="N213" s="141" t="str">
        <f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 xml:space="preserve"> </v>
      </c>
      <c r="O213" s="140" t="str">
        <f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 xml:space="preserve"> </v>
      </c>
      <c r="P213" s="140" t="str">
        <f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 xml:space="preserve"> </v>
      </c>
      <c r="Q213" s="141" t="str">
        <f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 xml:space="preserve"> </v>
      </c>
      <c r="R213" s="141" t="str">
        <f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 xml:space="preserve"> </v>
      </c>
      <c r="S213" s="141" t="str">
        <f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 xml:space="preserve"> </v>
      </c>
    </row>
    <row r="214" spans="1:19" ht="14.1" customHeight="1" x14ac:dyDescent="0.2">
      <c r="A214" s="180" t="s">
        <v>1191</v>
      </c>
      <c r="B214" s="137" t="e">
        <f>IF($U$16=1,(VLOOKUP(A214,$AC$44:$AH$80,2,FALSE)),IF((IF($X$1=1,'X1'!B173,(IF($X$1=2,'X2'!B173,(IF($X$1=3,'X3'!B173,(IF($X$1=4,'X4'!B173,(IF($X$1=5,'X5'!B173,'X6'!B173))))))))))="","",(IF($X$1=1,'X1'!B173,(IF($X$1=2,'X2'!B173,(IF($X$1=3,'X3'!B173,(IF($X$1=4,'X4'!B173,(IF($X$1=5,'X5'!B173,'X6'!B173))))))))))))</f>
        <v>#N/A</v>
      </c>
      <c r="C214" s="137" t="str">
        <f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 xml:space="preserve"> </v>
      </c>
      <c r="D214" s="137" t="str">
        <f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 xml:space="preserve"> </v>
      </c>
      <c r="E214" s="138" t="str">
        <f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 xml:space="preserve"> </v>
      </c>
      <c r="F214" s="138" t="str">
        <f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 xml:space="preserve"> </v>
      </c>
      <c r="G214" s="138" t="str">
        <f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 xml:space="preserve"> </v>
      </c>
      <c r="H214" s="138" t="str">
        <f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 xml:space="preserve"> </v>
      </c>
      <c r="I214" s="139" t="str">
        <f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 xml:space="preserve"> </v>
      </c>
      <c r="J214" s="139" t="str">
        <f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 xml:space="preserve"> </v>
      </c>
      <c r="K214" s="139" t="str">
        <f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 xml:space="preserve"> </v>
      </c>
      <c r="L214" s="140" t="str">
        <f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 xml:space="preserve"> </v>
      </c>
      <c r="M214" s="140" t="str">
        <f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 xml:space="preserve"> </v>
      </c>
      <c r="N214" s="141" t="str">
        <f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 xml:space="preserve"> </v>
      </c>
      <c r="O214" s="140" t="str">
        <f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 xml:space="preserve"> </v>
      </c>
      <c r="P214" s="140" t="str">
        <f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 xml:space="preserve"> </v>
      </c>
      <c r="Q214" s="141" t="str">
        <f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 xml:space="preserve"> </v>
      </c>
      <c r="R214" s="141" t="str">
        <f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 xml:space="preserve"> </v>
      </c>
      <c r="S214" s="141" t="str">
        <f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 xml:space="preserve"> </v>
      </c>
    </row>
    <row r="215" spans="1:19" ht="14.1" customHeight="1" x14ac:dyDescent="0.2">
      <c r="A215" s="180" t="s">
        <v>1191</v>
      </c>
      <c r="B215" s="137" t="e">
        <f>IF($U$16=1,(VLOOKUP(A215,$AC$44:$AH$80,2,FALSE)),IF((IF($X$1=1,'X1'!B174,(IF($X$1=2,'X2'!B174,(IF($X$1=3,'X3'!B174,(IF($X$1=4,'X4'!B174,(IF($X$1=5,'X5'!B174,'X6'!B174))))))))))="","",(IF($X$1=1,'X1'!B174,(IF($X$1=2,'X2'!B174,(IF($X$1=3,'X3'!B174,(IF($X$1=4,'X4'!B174,(IF($X$1=5,'X5'!B174,'X6'!B174))))))))))))</f>
        <v>#N/A</v>
      </c>
      <c r="C215" s="137" t="str">
        <f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 xml:space="preserve"> </v>
      </c>
      <c r="D215" s="137" t="str">
        <f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 xml:space="preserve"> </v>
      </c>
      <c r="E215" s="138" t="str">
        <f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 xml:space="preserve"> </v>
      </c>
      <c r="F215" s="138" t="str">
        <f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 xml:space="preserve"> </v>
      </c>
      <c r="G215" s="138" t="str">
        <f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 xml:space="preserve"> </v>
      </c>
      <c r="H215" s="138" t="str">
        <f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 xml:space="preserve"> </v>
      </c>
      <c r="I215" s="139" t="str">
        <f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 xml:space="preserve"> </v>
      </c>
      <c r="J215" s="139" t="str">
        <f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 xml:space="preserve"> </v>
      </c>
      <c r="K215" s="139" t="str">
        <f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 xml:space="preserve"> </v>
      </c>
      <c r="L215" s="140" t="str">
        <f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 xml:space="preserve"> </v>
      </c>
      <c r="M215" s="140" t="str">
        <f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 xml:space="preserve"> </v>
      </c>
      <c r="N215" s="141" t="str">
        <f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 xml:space="preserve"> </v>
      </c>
      <c r="O215" s="140" t="str">
        <f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 xml:space="preserve"> </v>
      </c>
      <c r="P215" s="140" t="str">
        <f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 xml:space="preserve"> </v>
      </c>
      <c r="Q215" s="141" t="str">
        <f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 xml:space="preserve"> </v>
      </c>
      <c r="R215" s="141" t="str">
        <f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 xml:space="preserve"> </v>
      </c>
      <c r="S215" s="141" t="str">
        <f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 xml:space="preserve"> </v>
      </c>
    </row>
    <row r="216" spans="1:19" ht="14.1" customHeight="1" x14ac:dyDescent="0.2">
      <c r="A216" s="180" t="s">
        <v>1191</v>
      </c>
      <c r="B216" s="137" t="e">
        <f>IF($U$16=1,(VLOOKUP(A216,$AC$44:$AH$80,2,FALSE)),IF((IF($X$1=1,'X1'!B175,(IF($X$1=2,'X2'!B175,(IF($X$1=3,'X3'!B175,(IF($X$1=4,'X4'!B175,(IF($X$1=5,'X5'!B175,'X6'!B175))))))))))="","",(IF($X$1=1,'X1'!B175,(IF($X$1=2,'X2'!B175,(IF($X$1=3,'X3'!B175,(IF($X$1=4,'X4'!B175,(IF($X$1=5,'X5'!B175,'X6'!B175))))))))))))</f>
        <v>#N/A</v>
      </c>
      <c r="C216" s="137" t="str">
        <f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 xml:space="preserve"> </v>
      </c>
      <c r="D216" s="137" t="str">
        <f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 xml:space="preserve"> </v>
      </c>
      <c r="E216" s="138" t="str">
        <f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 xml:space="preserve"> </v>
      </c>
      <c r="F216" s="138" t="str">
        <f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 xml:space="preserve"> </v>
      </c>
      <c r="G216" s="138" t="str">
        <f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 xml:space="preserve"> </v>
      </c>
      <c r="H216" s="138" t="str">
        <f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 xml:space="preserve"> </v>
      </c>
      <c r="I216" s="139" t="str">
        <f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 xml:space="preserve"> </v>
      </c>
      <c r="J216" s="139" t="str">
        <f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 xml:space="preserve"> </v>
      </c>
      <c r="K216" s="139" t="str">
        <f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 xml:space="preserve"> </v>
      </c>
      <c r="L216" s="140" t="str">
        <f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 xml:space="preserve"> </v>
      </c>
      <c r="M216" s="140" t="str">
        <f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 xml:space="preserve"> </v>
      </c>
      <c r="N216" s="141" t="str">
        <f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 xml:space="preserve"> </v>
      </c>
      <c r="O216" s="140" t="str">
        <f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 xml:space="preserve"> </v>
      </c>
      <c r="P216" s="140" t="str">
        <f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 xml:space="preserve"> </v>
      </c>
      <c r="Q216" s="141" t="str">
        <f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 xml:space="preserve"> </v>
      </c>
      <c r="R216" s="141" t="str">
        <f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 xml:space="preserve"> </v>
      </c>
      <c r="S216" s="141" t="str">
        <f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 xml:space="preserve"> </v>
      </c>
    </row>
    <row r="217" spans="1:19" ht="14.1" customHeight="1" x14ac:dyDescent="0.2">
      <c r="A217" s="180" t="s">
        <v>1191</v>
      </c>
      <c r="B217" s="137" t="e">
        <f>IF($U$16=1,(VLOOKUP(A217,$AC$44:$AH$80,2,FALSE)),IF((IF($X$1=1,'X1'!B176,(IF($X$1=2,'X2'!B176,(IF($X$1=3,'X3'!B176,(IF($X$1=4,'X4'!B176,(IF($X$1=5,'X5'!B176,'X6'!B176))))))))))="","",(IF($X$1=1,'X1'!B176,(IF($X$1=2,'X2'!B176,(IF($X$1=3,'X3'!B176,(IF($X$1=4,'X4'!B176,(IF($X$1=5,'X5'!B176,'X6'!B176))))))))))))</f>
        <v>#N/A</v>
      </c>
      <c r="C217" s="137" t="str">
        <f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 xml:space="preserve"> </v>
      </c>
      <c r="D217" s="137" t="str">
        <f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 xml:space="preserve"> </v>
      </c>
      <c r="E217" s="138" t="str">
        <f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 xml:space="preserve"> </v>
      </c>
      <c r="F217" s="138" t="str">
        <f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 xml:space="preserve"> </v>
      </c>
      <c r="G217" s="138" t="str">
        <f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 xml:space="preserve"> </v>
      </c>
      <c r="H217" s="138" t="str">
        <f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 xml:space="preserve"> </v>
      </c>
      <c r="I217" s="139" t="str">
        <f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 xml:space="preserve"> </v>
      </c>
      <c r="J217" s="139" t="str">
        <f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 xml:space="preserve"> </v>
      </c>
      <c r="K217" s="139" t="str">
        <f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 xml:space="preserve"> </v>
      </c>
      <c r="L217" s="140" t="str">
        <f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 xml:space="preserve"> </v>
      </c>
      <c r="M217" s="140" t="str">
        <f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 xml:space="preserve"> </v>
      </c>
      <c r="N217" s="141" t="str">
        <f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 xml:space="preserve"> </v>
      </c>
      <c r="O217" s="140" t="str">
        <f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 xml:space="preserve"> </v>
      </c>
      <c r="P217" s="140" t="str">
        <f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 xml:space="preserve"> </v>
      </c>
      <c r="Q217" s="141" t="str">
        <f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 xml:space="preserve"> </v>
      </c>
      <c r="R217" s="141" t="str">
        <f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 xml:space="preserve"> </v>
      </c>
      <c r="S217" s="141" t="str">
        <f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 xml:space="preserve"> </v>
      </c>
    </row>
    <row r="218" spans="1:19" ht="14.1" customHeight="1" x14ac:dyDescent="0.2">
      <c r="A218" s="180" t="s">
        <v>1191</v>
      </c>
      <c r="B218" s="137" t="e">
        <f>IF($U$16=1,(VLOOKUP(A218,$AC$44:$AH$80,2,FALSE)),IF((IF($X$1=1,'X1'!B177,(IF($X$1=2,'X2'!B177,(IF($X$1=3,'X3'!B177,(IF($X$1=4,'X4'!B177,(IF($X$1=5,'X5'!B177,'X6'!B177))))))))))="","",(IF($X$1=1,'X1'!B177,(IF($X$1=2,'X2'!B177,(IF($X$1=3,'X3'!B177,(IF($X$1=4,'X4'!B177,(IF($X$1=5,'X5'!B177,'X6'!B177))))))))))))</f>
        <v>#N/A</v>
      </c>
      <c r="C218" s="137" t="str">
        <f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 xml:space="preserve"> </v>
      </c>
      <c r="D218" s="137" t="str">
        <f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 xml:space="preserve"> </v>
      </c>
      <c r="E218" s="138" t="str">
        <f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 xml:space="preserve"> </v>
      </c>
      <c r="F218" s="138" t="str">
        <f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 xml:space="preserve"> </v>
      </c>
      <c r="G218" s="138" t="str">
        <f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 xml:space="preserve"> </v>
      </c>
      <c r="H218" s="138" t="str">
        <f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 xml:space="preserve"> </v>
      </c>
      <c r="I218" s="139" t="str">
        <f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 xml:space="preserve"> </v>
      </c>
      <c r="J218" s="139" t="str">
        <f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 xml:space="preserve"> </v>
      </c>
      <c r="K218" s="139" t="str">
        <f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 xml:space="preserve"> </v>
      </c>
      <c r="L218" s="140" t="str">
        <f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 xml:space="preserve"> </v>
      </c>
      <c r="M218" s="140" t="str">
        <f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 xml:space="preserve"> </v>
      </c>
      <c r="N218" s="141" t="str">
        <f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 xml:space="preserve"> </v>
      </c>
      <c r="O218" s="140" t="str">
        <f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 xml:space="preserve"> </v>
      </c>
      <c r="P218" s="140" t="str">
        <f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 xml:space="preserve"> </v>
      </c>
      <c r="Q218" s="141" t="str">
        <f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 xml:space="preserve"> </v>
      </c>
      <c r="R218" s="141" t="str">
        <f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 xml:space="preserve"> </v>
      </c>
      <c r="S218" s="141" t="str">
        <f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 xml:space="preserve"> </v>
      </c>
    </row>
    <row r="219" spans="1:19" ht="14.1" customHeight="1" x14ac:dyDescent="0.2">
      <c r="A219" s="180" t="s">
        <v>1191</v>
      </c>
      <c r="B219" s="137" t="e">
        <f>IF($U$16=1,(VLOOKUP(A219,$AC$44:$AH$80,2,FALSE)),IF((IF($X$1=1,'X1'!B178,(IF($X$1=2,'X2'!B178,(IF($X$1=3,'X3'!B178,(IF($X$1=4,'X4'!B178,(IF($X$1=5,'X5'!B178,'X6'!B178))))))))))="","",(IF($X$1=1,'X1'!B178,(IF($X$1=2,'X2'!B178,(IF($X$1=3,'X3'!B178,(IF($X$1=4,'X4'!B178,(IF($X$1=5,'X5'!B178,'X6'!B178))))))))))))</f>
        <v>#N/A</v>
      </c>
      <c r="C219" s="137" t="str">
        <f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 xml:space="preserve"> </v>
      </c>
      <c r="D219" s="137" t="str">
        <f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 xml:space="preserve"> </v>
      </c>
      <c r="E219" s="138" t="str">
        <f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 xml:space="preserve"> </v>
      </c>
      <c r="F219" s="138" t="str">
        <f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 xml:space="preserve"> </v>
      </c>
      <c r="G219" s="138" t="str">
        <f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 xml:space="preserve"> </v>
      </c>
      <c r="H219" s="138" t="str">
        <f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 xml:space="preserve"> </v>
      </c>
      <c r="I219" s="139" t="str">
        <f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 xml:space="preserve"> </v>
      </c>
      <c r="J219" s="139" t="str">
        <f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 xml:space="preserve"> </v>
      </c>
      <c r="K219" s="139" t="str">
        <f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 xml:space="preserve"> </v>
      </c>
      <c r="L219" s="140" t="str">
        <f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 xml:space="preserve"> </v>
      </c>
      <c r="M219" s="140" t="str">
        <f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 xml:space="preserve"> </v>
      </c>
      <c r="N219" s="141" t="str">
        <f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 xml:space="preserve"> </v>
      </c>
      <c r="O219" s="140" t="str">
        <f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 xml:space="preserve"> </v>
      </c>
      <c r="P219" s="140" t="str">
        <f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 xml:space="preserve"> </v>
      </c>
      <c r="Q219" s="141" t="str">
        <f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 xml:space="preserve"> </v>
      </c>
      <c r="R219" s="141" t="str">
        <f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 xml:space="preserve"> </v>
      </c>
      <c r="S219" s="141" t="str">
        <f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 xml:space="preserve"> </v>
      </c>
    </row>
    <row r="220" spans="1:19" ht="14.1" customHeight="1" x14ac:dyDescent="0.2">
      <c r="A220" s="180" t="s">
        <v>1191</v>
      </c>
      <c r="B220" s="137" t="e">
        <f>IF($U$16=1,(VLOOKUP(A220,$AC$44:$AH$80,2,FALSE)),IF((IF($X$1=1,'X1'!B179,(IF($X$1=2,'X2'!B179,(IF($X$1=3,'X3'!B179,(IF($X$1=4,'X4'!B179,(IF($X$1=5,'X5'!B179,'X6'!B179))))))))))="","",(IF($X$1=1,'X1'!B179,(IF($X$1=2,'X2'!B179,(IF($X$1=3,'X3'!B179,(IF($X$1=4,'X4'!B179,(IF($X$1=5,'X5'!B179,'X6'!B179))))))))))))</f>
        <v>#N/A</v>
      </c>
      <c r="C220" s="137" t="str">
        <f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 xml:space="preserve"> </v>
      </c>
      <c r="D220" s="137" t="str">
        <f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 xml:space="preserve"> </v>
      </c>
      <c r="E220" s="138" t="str">
        <f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 xml:space="preserve"> </v>
      </c>
      <c r="F220" s="138" t="str">
        <f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 xml:space="preserve"> </v>
      </c>
      <c r="G220" s="138" t="str">
        <f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 xml:space="preserve"> </v>
      </c>
      <c r="H220" s="138" t="str">
        <f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 xml:space="preserve"> </v>
      </c>
      <c r="I220" s="139" t="str">
        <f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 xml:space="preserve"> </v>
      </c>
      <c r="J220" s="139" t="str">
        <f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 xml:space="preserve"> </v>
      </c>
      <c r="K220" s="139" t="str">
        <f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 xml:space="preserve"> </v>
      </c>
      <c r="L220" s="140" t="str">
        <f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 xml:space="preserve"> </v>
      </c>
      <c r="M220" s="140" t="str">
        <f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 xml:space="preserve"> </v>
      </c>
      <c r="N220" s="141" t="str">
        <f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 xml:space="preserve"> </v>
      </c>
      <c r="O220" s="140" t="str">
        <f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 xml:space="preserve"> </v>
      </c>
      <c r="P220" s="140" t="str">
        <f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 xml:space="preserve"> </v>
      </c>
      <c r="Q220" s="141" t="str">
        <f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 xml:space="preserve"> </v>
      </c>
      <c r="R220" s="141" t="str">
        <f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 xml:space="preserve"> </v>
      </c>
      <c r="S220" s="141" t="str">
        <f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 xml:space="preserve"> </v>
      </c>
    </row>
    <row r="221" spans="1:19" ht="14.1" customHeight="1" x14ac:dyDescent="0.2">
      <c r="A221" s="180" t="s">
        <v>1191</v>
      </c>
      <c r="B221" s="137" t="e">
        <f>IF($U$16=1,(VLOOKUP(A221,$AC$44:$AH$80,2,FALSE)),IF((IF($X$1=1,'X1'!B180,(IF($X$1=2,'X2'!B180,(IF($X$1=3,'X3'!B180,(IF($X$1=4,'X4'!B180,(IF($X$1=5,'X5'!B180,'X6'!B180))))))))))="","",(IF($X$1=1,'X1'!B180,(IF($X$1=2,'X2'!B180,(IF($X$1=3,'X3'!B180,(IF($X$1=4,'X4'!B180,(IF($X$1=5,'X5'!B180,'X6'!B180))))))))))))</f>
        <v>#N/A</v>
      </c>
      <c r="C221" s="137" t="str">
        <f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 xml:space="preserve"> </v>
      </c>
      <c r="D221" s="137" t="str">
        <f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 xml:space="preserve"> </v>
      </c>
      <c r="E221" s="138" t="str">
        <f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 xml:space="preserve"> </v>
      </c>
      <c r="F221" s="138" t="str">
        <f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 xml:space="preserve"> </v>
      </c>
      <c r="G221" s="138" t="str">
        <f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 xml:space="preserve"> </v>
      </c>
      <c r="H221" s="138" t="str">
        <f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 xml:space="preserve"> </v>
      </c>
      <c r="I221" s="139" t="str">
        <f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 xml:space="preserve"> </v>
      </c>
      <c r="J221" s="139" t="str">
        <f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 xml:space="preserve"> </v>
      </c>
      <c r="K221" s="139" t="str">
        <f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 xml:space="preserve"> </v>
      </c>
      <c r="L221" s="140" t="str">
        <f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 xml:space="preserve"> </v>
      </c>
      <c r="M221" s="140" t="str">
        <f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 xml:space="preserve"> </v>
      </c>
      <c r="N221" s="141" t="str">
        <f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 xml:space="preserve"> </v>
      </c>
      <c r="O221" s="140" t="str">
        <f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 xml:space="preserve"> </v>
      </c>
      <c r="P221" s="140" t="str">
        <f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 xml:space="preserve"> </v>
      </c>
      <c r="Q221" s="141" t="str">
        <f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 xml:space="preserve"> </v>
      </c>
      <c r="R221" s="141" t="str">
        <f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 xml:space="preserve"> </v>
      </c>
      <c r="S221" s="141" t="str">
        <f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 xml:space="preserve"> </v>
      </c>
    </row>
    <row r="222" spans="1:19" ht="14.1" customHeight="1" x14ac:dyDescent="0.2">
      <c r="A222" s="180" t="s">
        <v>1191</v>
      </c>
      <c r="B222" s="137" t="e">
        <f>IF($U$16=1,(VLOOKUP(A222,$AC$44:$AH$80,2,FALSE)),IF((IF($X$1=1,'X1'!B181,(IF($X$1=2,'X2'!B181,(IF($X$1=3,'X3'!B181,(IF($X$1=4,'X4'!B181,(IF($X$1=5,'X5'!B181,'X6'!B181))))))))))="","",(IF($X$1=1,'X1'!B181,(IF($X$1=2,'X2'!B181,(IF($X$1=3,'X3'!B181,(IF($X$1=4,'X4'!B181,(IF($X$1=5,'X5'!B181,'X6'!B181))))))))))))</f>
        <v>#N/A</v>
      </c>
      <c r="C222" s="137" t="str">
        <f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 xml:space="preserve"> </v>
      </c>
      <c r="D222" s="137" t="str">
        <f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 xml:space="preserve"> </v>
      </c>
      <c r="E222" s="138" t="str">
        <f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 xml:space="preserve"> </v>
      </c>
      <c r="F222" s="138" t="str">
        <f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 xml:space="preserve"> </v>
      </c>
      <c r="G222" s="138" t="str">
        <f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 xml:space="preserve"> </v>
      </c>
      <c r="H222" s="138" t="str">
        <f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 xml:space="preserve"> </v>
      </c>
      <c r="I222" s="139" t="str">
        <f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 xml:space="preserve"> </v>
      </c>
      <c r="J222" s="139" t="str">
        <f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 xml:space="preserve"> </v>
      </c>
      <c r="K222" s="139" t="str">
        <f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 xml:space="preserve"> </v>
      </c>
      <c r="L222" s="140" t="str">
        <f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 xml:space="preserve"> </v>
      </c>
      <c r="M222" s="140" t="str">
        <f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 xml:space="preserve"> </v>
      </c>
      <c r="N222" s="141" t="str">
        <f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 xml:space="preserve"> </v>
      </c>
      <c r="O222" s="140" t="str">
        <f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 xml:space="preserve"> </v>
      </c>
      <c r="P222" s="140" t="str">
        <f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 xml:space="preserve"> </v>
      </c>
      <c r="Q222" s="141" t="str">
        <f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 xml:space="preserve"> </v>
      </c>
      <c r="R222" s="141" t="str">
        <f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 xml:space="preserve"> </v>
      </c>
      <c r="S222" s="141" t="str">
        <f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 xml:space="preserve"> </v>
      </c>
    </row>
    <row r="223" spans="1:19" ht="14.1" customHeight="1" x14ac:dyDescent="0.2">
      <c r="A223" s="180" t="s">
        <v>1191</v>
      </c>
      <c r="B223" s="137" t="e">
        <f>IF($U$16=1,(VLOOKUP(A223,$AC$44:$AH$80,2,FALSE)),IF((IF($X$1=1,'X1'!B182,(IF($X$1=2,'X2'!B182,(IF($X$1=3,'X3'!B182,(IF($X$1=4,'X4'!B182,(IF($X$1=5,'X5'!B182,'X6'!B182))))))))))="","",(IF($X$1=1,'X1'!B182,(IF($X$1=2,'X2'!B182,(IF($X$1=3,'X3'!B182,(IF($X$1=4,'X4'!B182,(IF($X$1=5,'X5'!B182,'X6'!B182))))))))))))</f>
        <v>#N/A</v>
      </c>
      <c r="C223" s="137" t="str">
        <f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 xml:space="preserve"> </v>
      </c>
      <c r="D223" s="137" t="str">
        <f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 xml:space="preserve"> </v>
      </c>
      <c r="E223" s="138" t="str">
        <f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 xml:space="preserve"> </v>
      </c>
      <c r="F223" s="138" t="str">
        <f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 xml:space="preserve"> </v>
      </c>
      <c r="G223" s="138" t="str">
        <f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 xml:space="preserve"> </v>
      </c>
      <c r="H223" s="138" t="str">
        <f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 xml:space="preserve"> </v>
      </c>
      <c r="I223" s="139" t="str">
        <f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 xml:space="preserve"> </v>
      </c>
      <c r="J223" s="139" t="str">
        <f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 xml:space="preserve"> </v>
      </c>
      <c r="K223" s="139" t="str">
        <f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 xml:space="preserve"> </v>
      </c>
      <c r="L223" s="140" t="str">
        <f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 xml:space="preserve"> </v>
      </c>
      <c r="M223" s="140" t="str">
        <f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 xml:space="preserve"> </v>
      </c>
      <c r="N223" s="141" t="str">
        <f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 xml:space="preserve"> </v>
      </c>
      <c r="O223" s="140" t="str">
        <f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 xml:space="preserve"> </v>
      </c>
      <c r="P223" s="140" t="str">
        <f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 xml:space="preserve"> </v>
      </c>
      <c r="Q223" s="141" t="str">
        <f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 xml:space="preserve"> </v>
      </c>
      <c r="R223" s="141" t="str">
        <f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 xml:space="preserve"> </v>
      </c>
      <c r="S223" s="141" t="str">
        <f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 xml:space="preserve"> </v>
      </c>
    </row>
    <row r="224" spans="1:19" ht="14.1" customHeight="1" x14ac:dyDescent="0.2">
      <c r="A224" s="180" t="s">
        <v>1191</v>
      </c>
      <c r="B224" s="137" t="e">
        <f>IF($U$16=1,(VLOOKUP(A224,$AC$44:$AH$80,2,FALSE)),IF((IF($X$1=1,'X1'!B183,(IF($X$1=2,'X2'!B183,(IF($X$1=3,'X3'!B183,(IF($X$1=4,'X4'!B183,(IF($X$1=5,'X5'!B183,'X6'!B183))))))))))="","",(IF($X$1=1,'X1'!B183,(IF($X$1=2,'X2'!B183,(IF($X$1=3,'X3'!B183,(IF($X$1=4,'X4'!B183,(IF($X$1=5,'X5'!B183,'X6'!B183))))))))))))</f>
        <v>#N/A</v>
      </c>
      <c r="C224" s="137" t="str">
        <f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 xml:space="preserve"> </v>
      </c>
      <c r="D224" s="137" t="str">
        <f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 xml:space="preserve"> </v>
      </c>
      <c r="E224" s="138" t="str">
        <f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 xml:space="preserve"> </v>
      </c>
      <c r="F224" s="138" t="str">
        <f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 xml:space="preserve"> </v>
      </c>
      <c r="G224" s="138" t="str">
        <f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 xml:space="preserve"> </v>
      </c>
      <c r="H224" s="138" t="str">
        <f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 xml:space="preserve"> </v>
      </c>
      <c r="I224" s="139" t="str">
        <f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 xml:space="preserve"> </v>
      </c>
      <c r="J224" s="139" t="str">
        <f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 xml:space="preserve"> </v>
      </c>
      <c r="K224" s="139" t="str">
        <f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 xml:space="preserve"> </v>
      </c>
      <c r="L224" s="140" t="str">
        <f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 xml:space="preserve"> </v>
      </c>
      <c r="M224" s="140" t="str">
        <f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 xml:space="preserve"> </v>
      </c>
      <c r="N224" s="141" t="str">
        <f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 xml:space="preserve"> </v>
      </c>
      <c r="O224" s="140" t="str">
        <f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 xml:space="preserve"> </v>
      </c>
      <c r="P224" s="140" t="str">
        <f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 xml:space="preserve"> </v>
      </c>
      <c r="Q224" s="141" t="str">
        <f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 xml:space="preserve"> </v>
      </c>
      <c r="R224" s="141" t="str">
        <f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 xml:space="preserve"> </v>
      </c>
      <c r="S224" s="141" t="str">
        <f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 xml:space="preserve"> </v>
      </c>
    </row>
    <row r="225" spans="1:19" ht="14.1" customHeight="1" x14ac:dyDescent="0.2">
      <c r="A225" s="180" t="s">
        <v>1191</v>
      </c>
      <c r="B225" s="137" t="e">
        <f>IF($U$16=1,(VLOOKUP(A225,$AC$44:$AH$80,2,FALSE)),IF((IF($X$1=1,'X1'!B184,(IF($X$1=2,'X2'!B184,(IF($X$1=3,'X3'!B184,(IF($X$1=4,'X4'!B184,(IF($X$1=5,'X5'!B184,'X6'!B184))))))))))="","",(IF($X$1=1,'X1'!B184,(IF($X$1=2,'X2'!B184,(IF($X$1=3,'X3'!B184,(IF($X$1=4,'X4'!B184,(IF($X$1=5,'X5'!B184,'X6'!B184))))))))))))</f>
        <v>#N/A</v>
      </c>
      <c r="C225" s="137" t="str">
        <f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 xml:space="preserve"> </v>
      </c>
      <c r="D225" s="137" t="str">
        <f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 xml:space="preserve"> </v>
      </c>
      <c r="E225" s="138" t="str">
        <f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 xml:space="preserve"> </v>
      </c>
      <c r="F225" s="138" t="str">
        <f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 xml:space="preserve"> </v>
      </c>
      <c r="G225" s="138" t="str">
        <f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 xml:space="preserve"> </v>
      </c>
      <c r="H225" s="138" t="str">
        <f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 xml:space="preserve"> </v>
      </c>
      <c r="I225" s="139" t="str">
        <f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 xml:space="preserve"> </v>
      </c>
      <c r="J225" s="139" t="str">
        <f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 xml:space="preserve"> </v>
      </c>
      <c r="K225" s="139" t="str">
        <f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 xml:space="preserve"> </v>
      </c>
      <c r="L225" s="140" t="str">
        <f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 xml:space="preserve"> </v>
      </c>
      <c r="M225" s="140" t="str">
        <f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 xml:space="preserve"> </v>
      </c>
      <c r="N225" s="141" t="str">
        <f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 xml:space="preserve"> </v>
      </c>
      <c r="O225" s="140" t="str">
        <f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 xml:space="preserve"> </v>
      </c>
      <c r="P225" s="140" t="str">
        <f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 xml:space="preserve"> </v>
      </c>
      <c r="Q225" s="141" t="str">
        <f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 xml:space="preserve"> </v>
      </c>
      <c r="R225" s="141" t="str">
        <f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 xml:space="preserve"> </v>
      </c>
      <c r="S225" s="141" t="str">
        <f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 xml:space="preserve"> </v>
      </c>
    </row>
    <row r="226" spans="1:19" ht="14.1" customHeight="1" x14ac:dyDescent="0.2">
      <c r="A226" s="180" t="s">
        <v>1191</v>
      </c>
      <c r="B226" s="137" t="e">
        <f>IF($U$16=1,(VLOOKUP(A226,$AC$44:$AH$80,2,FALSE)),IF((IF($X$1=1,'X1'!B185,(IF($X$1=2,'X2'!B185,(IF($X$1=3,'X3'!B185,(IF($X$1=4,'X4'!B185,(IF($X$1=5,'X5'!B185,'X6'!B185))))))))))="","",(IF($X$1=1,'X1'!B185,(IF($X$1=2,'X2'!B185,(IF($X$1=3,'X3'!B185,(IF($X$1=4,'X4'!B185,(IF($X$1=5,'X5'!B185,'X6'!B185))))))))))))</f>
        <v>#N/A</v>
      </c>
      <c r="C226" s="137" t="str">
        <f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 xml:space="preserve"> </v>
      </c>
      <c r="D226" s="137" t="str">
        <f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 xml:space="preserve"> </v>
      </c>
      <c r="E226" s="138" t="str">
        <f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 xml:space="preserve"> </v>
      </c>
      <c r="F226" s="138" t="str">
        <f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 xml:space="preserve"> </v>
      </c>
      <c r="G226" s="138" t="str">
        <f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 xml:space="preserve"> </v>
      </c>
      <c r="H226" s="138" t="str">
        <f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 xml:space="preserve"> </v>
      </c>
      <c r="I226" s="139" t="str">
        <f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 xml:space="preserve"> </v>
      </c>
      <c r="J226" s="139" t="str">
        <f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 xml:space="preserve"> </v>
      </c>
      <c r="K226" s="139" t="str">
        <f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 xml:space="preserve"> </v>
      </c>
      <c r="L226" s="140" t="str">
        <f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 xml:space="preserve"> </v>
      </c>
      <c r="M226" s="140" t="str">
        <f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 xml:space="preserve"> </v>
      </c>
      <c r="N226" s="141" t="str">
        <f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 xml:space="preserve"> </v>
      </c>
      <c r="O226" s="140" t="str">
        <f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 xml:space="preserve"> </v>
      </c>
      <c r="P226" s="140" t="str">
        <f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 xml:space="preserve"> </v>
      </c>
      <c r="Q226" s="141" t="str">
        <f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 xml:space="preserve"> </v>
      </c>
      <c r="R226" s="141" t="str">
        <f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 xml:space="preserve"> </v>
      </c>
      <c r="S226" s="141" t="str">
        <f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 xml:space="preserve"> </v>
      </c>
    </row>
    <row r="227" spans="1:19" ht="14.1" customHeight="1" x14ac:dyDescent="0.2">
      <c r="A227" s="180" t="s">
        <v>1191</v>
      </c>
      <c r="B227" s="137" t="e">
        <f>IF($U$16=1,(VLOOKUP(A227,$AC$44:$AH$80,2,FALSE)),IF((IF($X$1=1,'X1'!B186,(IF($X$1=2,'X2'!B186,(IF($X$1=3,'X3'!B186,(IF($X$1=4,'X4'!B186,(IF($X$1=5,'X5'!B186,'X6'!B186))))))))))="","",(IF($X$1=1,'X1'!B186,(IF($X$1=2,'X2'!B186,(IF($X$1=3,'X3'!B186,(IF($X$1=4,'X4'!B186,(IF($X$1=5,'X5'!B186,'X6'!B186))))))))))))</f>
        <v>#N/A</v>
      </c>
      <c r="C227" s="137" t="str">
        <f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 xml:space="preserve"> </v>
      </c>
      <c r="D227" s="137" t="str">
        <f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 xml:space="preserve"> </v>
      </c>
      <c r="E227" s="138" t="str">
        <f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 xml:space="preserve"> </v>
      </c>
      <c r="F227" s="138" t="str">
        <f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 xml:space="preserve"> </v>
      </c>
      <c r="G227" s="138" t="str">
        <f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 xml:space="preserve"> </v>
      </c>
      <c r="H227" s="138" t="str">
        <f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 xml:space="preserve"> </v>
      </c>
      <c r="I227" s="139" t="str">
        <f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 xml:space="preserve"> </v>
      </c>
      <c r="J227" s="139" t="str">
        <f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 xml:space="preserve"> </v>
      </c>
      <c r="K227" s="139" t="str">
        <f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 xml:space="preserve"> </v>
      </c>
      <c r="L227" s="140" t="str">
        <f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 xml:space="preserve"> </v>
      </c>
      <c r="M227" s="140" t="str">
        <f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 xml:space="preserve"> </v>
      </c>
      <c r="N227" s="141" t="str">
        <f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 xml:space="preserve"> </v>
      </c>
      <c r="O227" s="140" t="str">
        <f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 xml:space="preserve"> </v>
      </c>
      <c r="P227" s="140" t="str">
        <f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 xml:space="preserve"> </v>
      </c>
      <c r="Q227" s="141" t="str">
        <f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 xml:space="preserve"> </v>
      </c>
      <c r="R227" s="141" t="str">
        <f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 xml:space="preserve"> </v>
      </c>
      <c r="S227" s="141" t="str">
        <f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 xml:space="preserve"> </v>
      </c>
    </row>
    <row r="228" spans="1:19" ht="14.1" customHeight="1" x14ac:dyDescent="0.2">
      <c r="A228" s="180" t="s">
        <v>1191</v>
      </c>
      <c r="B228" s="137" t="e">
        <f>IF($U$16=1,(VLOOKUP(A228,$AC$44:$AH$80,2,FALSE)),IF((IF($X$1=1,'X1'!B187,(IF($X$1=2,'X2'!B187,(IF($X$1=3,'X3'!B187,(IF($X$1=4,'X4'!B187,(IF($X$1=5,'X5'!B187,'X6'!B187))))))))))="","",(IF($X$1=1,'X1'!B187,(IF($X$1=2,'X2'!B187,(IF($X$1=3,'X3'!B187,(IF($X$1=4,'X4'!B187,(IF($X$1=5,'X5'!B187,'X6'!B187))))))))))))</f>
        <v>#N/A</v>
      </c>
      <c r="C228" s="137" t="str">
        <f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 xml:space="preserve"> </v>
      </c>
      <c r="D228" s="137" t="str">
        <f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 xml:space="preserve"> </v>
      </c>
      <c r="E228" s="138" t="str">
        <f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 xml:space="preserve"> </v>
      </c>
      <c r="F228" s="138" t="str">
        <f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 xml:space="preserve"> </v>
      </c>
      <c r="G228" s="138" t="str">
        <f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 xml:space="preserve"> </v>
      </c>
      <c r="H228" s="138" t="str">
        <f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 xml:space="preserve"> </v>
      </c>
      <c r="I228" s="139" t="str">
        <f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 xml:space="preserve"> </v>
      </c>
      <c r="J228" s="139" t="str">
        <f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 xml:space="preserve"> </v>
      </c>
      <c r="K228" s="139" t="str">
        <f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 xml:space="preserve"> </v>
      </c>
      <c r="L228" s="140" t="str">
        <f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 xml:space="preserve"> </v>
      </c>
      <c r="M228" s="140" t="str">
        <f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 xml:space="preserve"> </v>
      </c>
      <c r="N228" s="141" t="str">
        <f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 xml:space="preserve"> </v>
      </c>
      <c r="O228" s="140" t="str">
        <f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 xml:space="preserve"> </v>
      </c>
      <c r="P228" s="140" t="str">
        <f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 xml:space="preserve"> </v>
      </c>
      <c r="Q228" s="141" t="str">
        <f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 xml:space="preserve"> </v>
      </c>
      <c r="R228" s="141" t="str">
        <f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 xml:space="preserve"> </v>
      </c>
      <c r="S228" s="141" t="str">
        <f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 xml:space="preserve"> </v>
      </c>
    </row>
    <row r="229" spans="1:19" ht="14.1" customHeight="1" x14ac:dyDescent="0.2">
      <c r="A229" s="180" t="s">
        <v>1191</v>
      </c>
      <c r="B229" s="137" t="e">
        <f>IF($U$16=1,(VLOOKUP(A229,$AC$44:$AH$80,2,FALSE)),IF((IF($X$1=1,'X1'!B188,(IF($X$1=2,'X2'!B188,(IF($X$1=3,'X3'!B188,(IF($X$1=4,'X4'!B188,(IF($X$1=5,'X5'!B188,'X6'!B188))))))))))="","",(IF($X$1=1,'X1'!B188,(IF($X$1=2,'X2'!B188,(IF($X$1=3,'X3'!B188,(IF($X$1=4,'X4'!B188,(IF($X$1=5,'X5'!B188,'X6'!B188))))))))))))</f>
        <v>#N/A</v>
      </c>
      <c r="C229" s="137" t="str">
        <f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 xml:space="preserve"> </v>
      </c>
      <c r="D229" s="137" t="str">
        <f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 xml:space="preserve"> </v>
      </c>
      <c r="E229" s="138" t="str">
        <f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 xml:space="preserve"> </v>
      </c>
      <c r="F229" s="138" t="str">
        <f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 xml:space="preserve"> </v>
      </c>
      <c r="G229" s="138" t="str">
        <f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 xml:space="preserve"> </v>
      </c>
      <c r="H229" s="138" t="str">
        <f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 xml:space="preserve"> </v>
      </c>
      <c r="I229" s="139" t="str">
        <f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 xml:space="preserve"> </v>
      </c>
      <c r="J229" s="139" t="str">
        <f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 xml:space="preserve"> </v>
      </c>
      <c r="K229" s="139" t="str">
        <f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 xml:space="preserve"> </v>
      </c>
      <c r="L229" s="140" t="str">
        <f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 xml:space="preserve"> </v>
      </c>
      <c r="M229" s="140" t="str">
        <f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 xml:space="preserve"> </v>
      </c>
      <c r="N229" s="141" t="str">
        <f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 xml:space="preserve"> </v>
      </c>
      <c r="O229" s="140" t="str">
        <f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 xml:space="preserve"> </v>
      </c>
      <c r="P229" s="140" t="str">
        <f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 xml:space="preserve"> </v>
      </c>
      <c r="Q229" s="141" t="str">
        <f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 xml:space="preserve"> </v>
      </c>
      <c r="R229" s="141" t="str">
        <f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 xml:space="preserve"> </v>
      </c>
      <c r="S229" s="141" t="str">
        <f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 xml:space="preserve"> </v>
      </c>
    </row>
    <row r="230" spans="1:19" ht="14.1" customHeight="1" x14ac:dyDescent="0.2">
      <c r="A230" s="180" t="s">
        <v>1191</v>
      </c>
      <c r="B230" s="137" t="e">
        <f>IF($U$16=1,(VLOOKUP(A230,$AC$44:$AH$80,2,FALSE)),IF((IF($X$1=1,'X1'!B189,(IF($X$1=2,'X2'!B189,(IF($X$1=3,'X3'!B189,(IF($X$1=4,'X4'!B189,(IF($X$1=5,'X5'!B189,'X6'!B189))))))))))="","",(IF($X$1=1,'X1'!B189,(IF($X$1=2,'X2'!B189,(IF($X$1=3,'X3'!B189,(IF($X$1=4,'X4'!B189,(IF($X$1=5,'X5'!B189,'X6'!B189))))))))))))</f>
        <v>#N/A</v>
      </c>
      <c r="C230" s="137" t="str">
        <f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 xml:space="preserve"> </v>
      </c>
      <c r="D230" s="137" t="str">
        <f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 xml:space="preserve"> </v>
      </c>
      <c r="E230" s="138" t="str">
        <f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 xml:space="preserve"> </v>
      </c>
      <c r="F230" s="138" t="str">
        <f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 xml:space="preserve"> </v>
      </c>
      <c r="G230" s="138" t="str">
        <f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 xml:space="preserve"> </v>
      </c>
      <c r="H230" s="138" t="str">
        <f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 xml:space="preserve"> </v>
      </c>
      <c r="I230" s="139" t="str">
        <f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 xml:space="preserve"> </v>
      </c>
      <c r="J230" s="139" t="str">
        <f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 xml:space="preserve"> </v>
      </c>
      <c r="K230" s="139" t="str">
        <f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 xml:space="preserve"> </v>
      </c>
      <c r="L230" s="140" t="str">
        <f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 xml:space="preserve"> </v>
      </c>
      <c r="M230" s="140" t="str">
        <f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 xml:space="preserve"> </v>
      </c>
      <c r="N230" s="141" t="str">
        <f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 xml:space="preserve"> </v>
      </c>
      <c r="O230" s="140" t="str">
        <f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 xml:space="preserve"> </v>
      </c>
      <c r="P230" s="140" t="str">
        <f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 xml:space="preserve"> </v>
      </c>
      <c r="Q230" s="141" t="str">
        <f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 xml:space="preserve"> </v>
      </c>
      <c r="R230" s="141" t="str">
        <f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 xml:space="preserve"> </v>
      </c>
      <c r="S230" s="141" t="str">
        <f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 xml:space="preserve"> </v>
      </c>
    </row>
    <row r="231" spans="1:19" ht="14.1" customHeight="1" x14ac:dyDescent="0.2">
      <c r="A231" s="180" t="s">
        <v>1191</v>
      </c>
      <c r="B231" s="137" t="e">
        <f>IF($U$16=1,(VLOOKUP(A231,$AC$44:$AH$80,2,FALSE)),IF((IF($X$1=1,'X1'!B190,(IF($X$1=2,'X2'!B190,(IF($X$1=3,'X3'!B190,(IF($X$1=4,'X4'!B190,(IF($X$1=5,'X5'!B190,'X6'!B190))))))))))="","",(IF($X$1=1,'X1'!B190,(IF($X$1=2,'X2'!B190,(IF($X$1=3,'X3'!B190,(IF($X$1=4,'X4'!B190,(IF($X$1=5,'X5'!B190,'X6'!B190))))))))))))</f>
        <v>#N/A</v>
      </c>
      <c r="C231" s="137" t="str">
        <f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 xml:space="preserve"> </v>
      </c>
      <c r="D231" s="137" t="str">
        <f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 xml:space="preserve"> </v>
      </c>
      <c r="E231" s="138" t="str">
        <f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 xml:space="preserve"> </v>
      </c>
      <c r="F231" s="138" t="str">
        <f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 xml:space="preserve"> </v>
      </c>
      <c r="G231" s="138" t="str">
        <f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 xml:space="preserve"> </v>
      </c>
      <c r="H231" s="138" t="str">
        <f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 xml:space="preserve"> </v>
      </c>
      <c r="I231" s="139" t="str">
        <f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 xml:space="preserve"> </v>
      </c>
      <c r="J231" s="139" t="str">
        <f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 xml:space="preserve"> </v>
      </c>
      <c r="K231" s="139" t="str">
        <f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 xml:space="preserve"> </v>
      </c>
      <c r="L231" s="140" t="str">
        <f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 xml:space="preserve"> </v>
      </c>
      <c r="M231" s="140" t="str">
        <f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 xml:space="preserve"> </v>
      </c>
      <c r="N231" s="141" t="str">
        <f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 xml:space="preserve"> </v>
      </c>
      <c r="O231" s="140" t="str">
        <f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 xml:space="preserve"> </v>
      </c>
      <c r="P231" s="140" t="str">
        <f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 xml:space="preserve"> </v>
      </c>
      <c r="Q231" s="141" t="str">
        <f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 xml:space="preserve"> </v>
      </c>
      <c r="R231" s="141" t="str">
        <f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 xml:space="preserve"> </v>
      </c>
      <c r="S231" s="141" t="str">
        <f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 xml:space="preserve"> </v>
      </c>
    </row>
    <row r="232" spans="1:19" ht="14.1" customHeight="1" x14ac:dyDescent="0.2">
      <c r="A232" s="180" t="s">
        <v>1191</v>
      </c>
      <c r="B232" s="137" t="e">
        <f>IF($U$16=1,(VLOOKUP(A232,$AC$44:$AH$80,2,FALSE)),IF((IF($X$1=1,'X1'!B191,(IF($X$1=2,'X2'!B191,(IF($X$1=3,'X3'!B191,(IF($X$1=4,'X4'!B191,(IF($X$1=5,'X5'!B191,'X6'!B191))))))))))="","",(IF($X$1=1,'X1'!B191,(IF($X$1=2,'X2'!B191,(IF($X$1=3,'X3'!B191,(IF($X$1=4,'X4'!B191,(IF($X$1=5,'X5'!B191,'X6'!B191))))))))))))</f>
        <v>#N/A</v>
      </c>
      <c r="C232" s="137" t="str">
        <f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 xml:space="preserve"> </v>
      </c>
      <c r="D232" s="137" t="str">
        <f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 xml:space="preserve"> </v>
      </c>
      <c r="E232" s="138" t="str">
        <f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 xml:space="preserve"> </v>
      </c>
      <c r="F232" s="138" t="str">
        <f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 xml:space="preserve"> </v>
      </c>
      <c r="G232" s="138" t="str">
        <f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 xml:space="preserve"> </v>
      </c>
      <c r="H232" s="138" t="str">
        <f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 xml:space="preserve"> </v>
      </c>
      <c r="I232" s="139" t="str">
        <f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 xml:space="preserve"> </v>
      </c>
      <c r="J232" s="139" t="str">
        <f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 xml:space="preserve"> </v>
      </c>
      <c r="K232" s="139" t="str">
        <f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 xml:space="preserve"> </v>
      </c>
      <c r="L232" s="140" t="str">
        <f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 xml:space="preserve"> </v>
      </c>
      <c r="M232" s="140" t="str">
        <f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 xml:space="preserve"> </v>
      </c>
      <c r="N232" s="141" t="str">
        <f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 xml:space="preserve"> </v>
      </c>
      <c r="O232" s="140" t="str">
        <f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 xml:space="preserve"> </v>
      </c>
      <c r="P232" s="140" t="str">
        <f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 xml:space="preserve"> </v>
      </c>
      <c r="Q232" s="141" t="str">
        <f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 xml:space="preserve"> </v>
      </c>
      <c r="R232" s="141" t="str">
        <f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 xml:space="preserve"> </v>
      </c>
      <c r="S232" s="141" t="str">
        <f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 xml:space="preserve"> </v>
      </c>
    </row>
    <row r="233" spans="1:19" ht="14.1" customHeight="1" x14ac:dyDescent="0.2">
      <c r="A233" s="180" t="s">
        <v>1191</v>
      </c>
      <c r="B233" s="137" t="e">
        <f>IF($U$16=1,(VLOOKUP(A233,$AC$44:$AH$80,2,FALSE)),IF((IF($X$1=1,'X1'!B192,(IF($X$1=2,'X2'!B192,(IF($X$1=3,'X3'!B192,(IF($X$1=4,'X4'!B192,(IF($X$1=5,'X5'!B192,'X6'!B192))))))))))="","",(IF($X$1=1,'X1'!B192,(IF($X$1=2,'X2'!B192,(IF($X$1=3,'X3'!B192,(IF($X$1=4,'X4'!B192,(IF($X$1=5,'X5'!B192,'X6'!B192))))))))))))</f>
        <v>#N/A</v>
      </c>
      <c r="C233" s="137" t="str">
        <f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 xml:space="preserve"> </v>
      </c>
      <c r="D233" s="137" t="str">
        <f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 xml:space="preserve"> </v>
      </c>
      <c r="E233" s="138" t="str">
        <f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 xml:space="preserve"> </v>
      </c>
      <c r="F233" s="138" t="str">
        <f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 xml:space="preserve"> </v>
      </c>
      <c r="G233" s="138" t="str">
        <f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 xml:space="preserve"> </v>
      </c>
      <c r="H233" s="138" t="str">
        <f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 xml:space="preserve"> </v>
      </c>
      <c r="I233" s="139" t="str">
        <f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 xml:space="preserve"> </v>
      </c>
      <c r="J233" s="139" t="str">
        <f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 xml:space="preserve"> </v>
      </c>
      <c r="K233" s="139" t="str">
        <f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 xml:space="preserve"> </v>
      </c>
      <c r="L233" s="140" t="str">
        <f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 xml:space="preserve"> </v>
      </c>
      <c r="M233" s="140" t="str">
        <f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 xml:space="preserve"> </v>
      </c>
      <c r="N233" s="141" t="str">
        <f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 xml:space="preserve"> </v>
      </c>
      <c r="O233" s="140" t="str">
        <f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 xml:space="preserve"> </v>
      </c>
      <c r="P233" s="140" t="str">
        <f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 xml:space="preserve"> </v>
      </c>
      <c r="Q233" s="141" t="str">
        <f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 xml:space="preserve"> </v>
      </c>
      <c r="R233" s="141" t="str">
        <f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 xml:space="preserve"> </v>
      </c>
      <c r="S233" s="141" t="str">
        <f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 xml:space="preserve"> </v>
      </c>
    </row>
    <row r="234" spans="1:19" ht="14.1" customHeight="1" x14ac:dyDescent="0.2">
      <c r="A234" s="180" t="s">
        <v>1191</v>
      </c>
      <c r="B234" s="137" t="e">
        <f>IF($U$16=1,(VLOOKUP(A234,$AC$44:$AH$80,2,FALSE)),IF((IF($X$1=1,'X1'!B193,(IF($X$1=2,'X2'!B193,(IF($X$1=3,'X3'!B193,(IF($X$1=4,'X4'!B193,(IF($X$1=5,'X5'!B193,'X6'!B193))))))))))="","",(IF($X$1=1,'X1'!B193,(IF($X$1=2,'X2'!B193,(IF($X$1=3,'X3'!B193,(IF($X$1=4,'X4'!B193,(IF($X$1=5,'X5'!B193,'X6'!B193))))))))))))</f>
        <v>#N/A</v>
      </c>
      <c r="C234" s="137" t="str">
        <f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 xml:space="preserve"> </v>
      </c>
      <c r="D234" s="137" t="str">
        <f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 xml:space="preserve"> </v>
      </c>
      <c r="E234" s="138" t="str">
        <f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 xml:space="preserve"> </v>
      </c>
      <c r="F234" s="138" t="str">
        <f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 xml:space="preserve"> </v>
      </c>
      <c r="G234" s="138" t="str">
        <f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 xml:space="preserve"> </v>
      </c>
      <c r="H234" s="138" t="str">
        <f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 xml:space="preserve"> </v>
      </c>
      <c r="I234" s="139" t="str">
        <f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 xml:space="preserve"> </v>
      </c>
      <c r="J234" s="139" t="str">
        <f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 xml:space="preserve"> </v>
      </c>
      <c r="K234" s="139" t="str">
        <f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 xml:space="preserve"> </v>
      </c>
      <c r="L234" s="140" t="str">
        <f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 xml:space="preserve"> </v>
      </c>
      <c r="M234" s="140" t="str">
        <f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 xml:space="preserve"> </v>
      </c>
      <c r="N234" s="141" t="str">
        <f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 xml:space="preserve"> </v>
      </c>
      <c r="O234" s="140" t="str">
        <f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 xml:space="preserve"> </v>
      </c>
      <c r="P234" s="140" t="str">
        <f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 xml:space="preserve"> </v>
      </c>
      <c r="Q234" s="141" t="str">
        <f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 xml:space="preserve"> </v>
      </c>
      <c r="R234" s="141" t="str">
        <f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 xml:space="preserve"> </v>
      </c>
      <c r="S234" s="141" t="str">
        <f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 xml:space="preserve"> </v>
      </c>
    </row>
    <row r="235" spans="1:19" ht="14.1" customHeight="1" x14ac:dyDescent="0.2">
      <c r="A235" s="180" t="s">
        <v>1191</v>
      </c>
      <c r="B235" s="137" t="e">
        <f>IF($U$16=1,(VLOOKUP(A235,$AC$44:$AH$80,2,FALSE)),IF((IF($X$1=1,'X1'!B194,(IF($X$1=2,'X2'!B194,(IF($X$1=3,'X3'!B194,(IF($X$1=4,'X4'!B194,(IF($X$1=5,'X5'!B194,'X6'!B194))))))))))="","",(IF($X$1=1,'X1'!B194,(IF($X$1=2,'X2'!B194,(IF($X$1=3,'X3'!B194,(IF($X$1=4,'X4'!B194,(IF($X$1=5,'X5'!B194,'X6'!B194))))))))))))</f>
        <v>#N/A</v>
      </c>
      <c r="C235" s="137" t="str">
        <f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 xml:space="preserve"> </v>
      </c>
      <c r="D235" s="137" t="str">
        <f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 xml:space="preserve"> </v>
      </c>
      <c r="E235" s="138" t="str">
        <f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 xml:space="preserve"> </v>
      </c>
      <c r="F235" s="138" t="str">
        <f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 xml:space="preserve"> </v>
      </c>
      <c r="G235" s="138" t="str">
        <f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 xml:space="preserve"> </v>
      </c>
      <c r="H235" s="138" t="str">
        <f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 xml:space="preserve"> </v>
      </c>
      <c r="I235" s="139" t="str">
        <f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 xml:space="preserve"> </v>
      </c>
      <c r="J235" s="139" t="str">
        <f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 xml:space="preserve"> </v>
      </c>
      <c r="K235" s="139" t="str">
        <f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 xml:space="preserve"> </v>
      </c>
      <c r="L235" s="140" t="str">
        <f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 xml:space="preserve"> </v>
      </c>
      <c r="M235" s="140" t="str">
        <f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 xml:space="preserve"> </v>
      </c>
      <c r="N235" s="141" t="str">
        <f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 xml:space="preserve"> </v>
      </c>
      <c r="O235" s="140" t="str">
        <f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 xml:space="preserve"> </v>
      </c>
      <c r="P235" s="140" t="str">
        <f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 xml:space="preserve"> </v>
      </c>
      <c r="Q235" s="141" t="str">
        <f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 xml:space="preserve"> </v>
      </c>
      <c r="R235" s="141" t="str">
        <f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 xml:space="preserve"> </v>
      </c>
      <c r="S235" s="141" t="str">
        <f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 xml:space="preserve"> </v>
      </c>
    </row>
    <row r="236" spans="1:19" ht="14.1" customHeight="1" x14ac:dyDescent="0.2">
      <c r="A236" s="180" t="s">
        <v>1191</v>
      </c>
      <c r="B236" s="137" t="e">
        <f>IF($U$16=1,(VLOOKUP(A236,$AC$44:$AH$80,2,FALSE)),IF((IF($X$1=1,'X1'!B195,(IF($X$1=2,'X2'!B195,(IF($X$1=3,'X3'!B195,(IF($X$1=4,'X4'!B195,(IF($X$1=5,'X5'!B195,'X6'!B195))))))))))="","",(IF($X$1=1,'X1'!B195,(IF($X$1=2,'X2'!B195,(IF($X$1=3,'X3'!B195,(IF($X$1=4,'X4'!B195,(IF($X$1=5,'X5'!B195,'X6'!B195))))))))))))</f>
        <v>#N/A</v>
      </c>
      <c r="C236" s="137" t="str">
        <f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 xml:space="preserve"> </v>
      </c>
      <c r="D236" s="137" t="str">
        <f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 xml:space="preserve"> </v>
      </c>
      <c r="E236" s="138" t="str">
        <f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 xml:space="preserve"> </v>
      </c>
      <c r="F236" s="138" t="str">
        <f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 xml:space="preserve"> </v>
      </c>
      <c r="G236" s="138" t="str">
        <f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 xml:space="preserve"> </v>
      </c>
      <c r="H236" s="138" t="str">
        <f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 xml:space="preserve"> </v>
      </c>
      <c r="I236" s="139" t="str">
        <f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 xml:space="preserve"> </v>
      </c>
      <c r="J236" s="139" t="str">
        <f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 xml:space="preserve"> </v>
      </c>
      <c r="K236" s="139" t="str">
        <f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 xml:space="preserve"> </v>
      </c>
      <c r="L236" s="140" t="str">
        <f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 xml:space="preserve"> </v>
      </c>
      <c r="M236" s="140" t="str">
        <f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 xml:space="preserve"> </v>
      </c>
      <c r="N236" s="141" t="str">
        <f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 xml:space="preserve"> </v>
      </c>
      <c r="O236" s="140" t="str">
        <f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 xml:space="preserve"> </v>
      </c>
      <c r="P236" s="140" t="str">
        <f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 xml:space="preserve"> </v>
      </c>
      <c r="Q236" s="141" t="str">
        <f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 xml:space="preserve"> </v>
      </c>
      <c r="R236" s="141" t="str">
        <f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 xml:space="preserve"> </v>
      </c>
      <c r="S236" s="141" t="str">
        <f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 xml:space="preserve"> </v>
      </c>
    </row>
    <row r="237" spans="1:19" ht="14.1" customHeight="1" x14ac:dyDescent="0.2">
      <c r="A237" s="180" t="s">
        <v>1191</v>
      </c>
      <c r="B237" s="137" t="e">
        <f>IF($U$16=1,(VLOOKUP(A237,$AC$44:$AH$80,2,FALSE)),IF((IF($X$1=1,'X1'!B196,(IF($X$1=2,'X2'!B196,(IF($X$1=3,'X3'!B196,(IF($X$1=4,'X4'!B196,(IF($X$1=5,'X5'!B196,'X6'!B196))))))))))="","",(IF($X$1=1,'X1'!B196,(IF($X$1=2,'X2'!B196,(IF($X$1=3,'X3'!B196,(IF($X$1=4,'X4'!B196,(IF($X$1=5,'X5'!B196,'X6'!B196))))))))))))</f>
        <v>#N/A</v>
      </c>
      <c r="C237" s="137" t="str">
        <f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 xml:space="preserve"> </v>
      </c>
      <c r="D237" s="137" t="str">
        <f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 xml:space="preserve"> </v>
      </c>
      <c r="E237" s="138" t="str">
        <f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 xml:space="preserve"> </v>
      </c>
      <c r="F237" s="138" t="str">
        <f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 xml:space="preserve"> </v>
      </c>
      <c r="G237" s="138" t="str">
        <f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 xml:space="preserve"> </v>
      </c>
      <c r="H237" s="138" t="str">
        <f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 xml:space="preserve"> </v>
      </c>
      <c r="I237" s="139" t="str">
        <f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 xml:space="preserve"> </v>
      </c>
      <c r="J237" s="139" t="str">
        <f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 xml:space="preserve"> </v>
      </c>
      <c r="K237" s="139" t="str">
        <f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 xml:space="preserve"> </v>
      </c>
      <c r="L237" s="140" t="str">
        <f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 xml:space="preserve"> </v>
      </c>
      <c r="M237" s="140" t="str">
        <f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 xml:space="preserve"> </v>
      </c>
      <c r="N237" s="141" t="str">
        <f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 xml:space="preserve"> </v>
      </c>
      <c r="O237" s="140" t="str">
        <f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 xml:space="preserve"> </v>
      </c>
      <c r="P237" s="140" t="str">
        <f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 xml:space="preserve"> </v>
      </c>
      <c r="Q237" s="141" t="str">
        <f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 xml:space="preserve"> </v>
      </c>
      <c r="R237" s="141" t="str">
        <f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 xml:space="preserve"> </v>
      </c>
      <c r="S237" s="141" t="str">
        <f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 xml:space="preserve"> </v>
      </c>
    </row>
    <row r="238" spans="1:19" ht="14.1" customHeight="1" x14ac:dyDescent="0.2">
      <c r="A238" s="180" t="s">
        <v>1191</v>
      </c>
      <c r="B238" s="137" t="e">
        <f>IF($U$16=1,(VLOOKUP(A238,$AC$44:$AH$80,2,FALSE)),IF((IF($X$1=1,'X1'!B197,(IF($X$1=2,'X2'!B197,(IF($X$1=3,'X3'!B197,(IF($X$1=4,'X4'!B197,(IF($X$1=5,'X5'!B197,'X6'!B197))))))))))="","",(IF($X$1=1,'X1'!B197,(IF($X$1=2,'X2'!B197,(IF($X$1=3,'X3'!B197,(IF($X$1=4,'X4'!B197,(IF($X$1=5,'X5'!B197,'X6'!B197))))))))))))</f>
        <v>#N/A</v>
      </c>
      <c r="C238" s="137" t="str">
        <f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 xml:space="preserve"> </v>
      </c>
      <c r="D238" s="137" t="str">
        <f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 xml:space="preserve"> </v>
      </c>
      <c r="E238" s="138" t="str">
        <f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 xml:space="preserve"> </v>
      </c>
      <c r="F238" s="138" t="str">
        <f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 xml:space="preserve"> </v>
      </c>
      <c r="G238" s="138" t="str">
        <f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 xml:space="preserve"> </v>
      </c>
      <c r="H238" s="138" t="str">
        <f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 xml:space="preserve"> </v>
      </c>
      <c r="I238" s="139" t="str">
        <f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 xml:space="preserve"> </v>
      </c>
      <c r="J238" s="139" t="str">
        <f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 xml:space="preserve"> </v>
      </c>
      <c r="K238" s="139" t="str">
        <f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 xml:space="preserve"> </v>
      </c>
      <c r="L238" s="140" t="str">
        <f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 xml:space="preserve"> </v>
      </c>
      <c r="M238" s="140" t="str">
        <f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 xml:space="preserve"> </v>
      </c>
      <c r="N238" s="141" t="str">
        <f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 xml:space="preserve"> </v>
      </c>
      <c r="O238" s="140" t="str">
        <f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 xml:space="preserve"> </v>
      </c>
      <c r="P238" s="140" t="str">
        <f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 xml:space="preserve"> </v>
      </c>
      <c r="Q238" s="141" t="str">
        <f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 xml:space="preserve"> </v>
      </c>
      <c r="R238" s="141" t="str">
        <f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 xml:space="preserve"> </v>
      </c>
      <c r="S238" s="141" t="str">
        <f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 xml:space="preserve"> </v>
      </c>
    </row>
    <row r="239" spans="1:19" ht="14.1" customHeight="1" x14ac:dyDescent="0.2">
      <c r="A239" s="180" t="s">
        <v>1191</v>
      </c>
      <c r="B239" s="137" t="e">
        <f>IF($U$16=1,(VLOOKUP(A239,$AC$44:$AH$80,2,FALSE)),IF((IF($X$1=1,'X1'!B198,(IF($X$1=2,'X2'!B198,(IF($X$1=3,'X3'!B198,(IF($X$1=4,'X4'!B198,(IF($X$1=5,'X5'!B198,'X6'!B198))))))))))="","",(IF($X$1=1,'X1'!B198,(IF($X$1=2,'X2'!B198,(IF($X$1=3,'X3'!B198,(IF($X$1=4,'X4'!B198,(IF($X$1=5,'X5'!B198,'X6'!B198))))))))))))</f>
        <v>#N/A</v>
      </c>
      <c r="C239" s="137" t="str">
        <f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 xml:space="preserve"> </v>
      </c>
      <c r="D239" s="137" t="str">
        <f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 xml:space="preserve"> </v>
      </c>
      <c r="E239" s="138" t="str">
        <f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 xml:space="preserve"> </v>
      </c>
      <c r="F239" s="138" t="str">
        <f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 xml:space="preserve"> </v>
      </c>
      <c r="G239" s="138" t="str">
        <f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 xml:space="preserve"> </v>
      </c>
      <c r="H239" s="138" t="str">
        <f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 xml:space="preserve"> </v>
      </c>
      <c r="I239" s="139" t="str">
        <f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 xml:space="preserve"> </v>
      </c>
      <c r="J239" s="139" t="str">
        <f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 xml:space="preserve"> </v>
      </c>
      <c r="K239" s="139" t="str">
        <f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 xml:space="preserve"> </v>
      </c>
      <c r="L239" s="140" t="str">
        <f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 xml:space="preserve"> </v>
      </c>
      <c r="M239" s="140" t="str">
        <f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 xml:space="preserve"> </v>
      </c>
      <c r="N239" s="141" t="str">
        <f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 xml:space="preserve"> </v>
      </c>
      <c r="O239" s="140" t="str">
        <f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 xml:space="preserve"> </v>
      </c>
      <c r="P239" s="140" t="str">
        <f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 xml:space="preserve"> </v>
      </c>
      <c r="Q239" s="141" t="str">
        <f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 xml:space="preserve"> </v>
      </c>
      <c r="R239" s="141" t="str">
        <f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 xml:space="preserve"> </v>
      </c>
      <c r="S239" s="141" t="str">
        <f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 xml:space="preserve"> </v>
      </c>
    </row>
    <row r="240" spans="1:19" ht="14.1" customHeight="1" x14ac:dyDescent="0.2">
      <c r="A240" s="180" t="s">
        <v>1191</v>
      </c>
      <c r="B240" s="137" t="e">
        <f>IF($U$16=1,(VLOOKUP(A240,$AC$44:$AH$80,2,FALSE)),IF((IF($X$1=1,'X1'!B199,(IF($X$1=2,'X2'!B199,(IF($X$1=3,'X3'!B199,(IF($X$1=4,'X4'!B199,(IF($X$1=5,'X5'!B199,'X6'!B199))))))))))="","",(IF($X$1=1,'X1'!B199,(IF($X$1=2,'X2'!B199,(IF($X$1=3,'X3'!B199,(IF($X$1=4,'X4'!B199,(IF($X$1=5,'X5'!B199,'X6'!B199))))))))))))</f>
        <v>#N/A</v>
      </c>
      <c r="C240" s="137" t="str">
        <f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 xml:space="preserve"> </v>
      </c>
      <c r="D240" s="137" t="str">
        <f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 xml:space="preserve"> </v>
      </c>
      <c r="E240" s="138" t="str">
        <f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 xml:space="preserve"> </v>
      </c>
      <c r="F240" s="138" t="str">
        <f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 xml:space="preserve"> </v>
      </c>
      <c r="G240" s="138" t="str">
        <f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 xml:space="preserve"> </v>
      </c>
      <c r="H240" s="138" t="str">
        <f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 xml:space="preserve"> </v>
      </c>
      <c r="I240" s="139" t="str">
        <f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 xml:space="preserve"> </v>
      </c>
      <c r="J240" s="139" t="str">
        <f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 xml:space="preserve"> </v>
      </c>
      <c r="K240" s="139" t="str">
        <f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 xml:space="preserve"> </v>
      </c>
      <c r="L240" s="140" t="str">
        <f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 xml:space="preserve"> </v>
      </c>
      <c r="M240" s="140" t="str">
        <f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 xml:space="preserve"> </v>
      </c>
      <c r="N240" s="141" t="str">
        <f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 xml:space="preserve"> </v>
      </c>
      <c r="O240" s="140" t="str">
        <f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 xml:space="preserve"> </v>
      </c>
      <c r="P240" s="140" t="str">
        <f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 xml:space="preserve"> </v>
      </c>
      <c r="Q240" s="141" t="str">
        <f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 xml:space="preserve"> </v>
      </c>
      <c r="R240" s="141" t="str">
        <f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 xml:space="preserve"> </v>
      </c>
      <c r="S240" s="141" t="str">
        <f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 xml:space="preserve"> </v>
      </c>
    </row>
    <row r="241" spans="1:19" ht="14.1" customHeight="1" x14ac:dyDescent="0.2">
      <c r="A241" s="180" t="s">
        <v>1191</v>
      </c>
      <c r="B241" s="137" t="e">
        <f>IF($U$16=1,(VLOOKUP(A241,$AC$44:$AH$80,2,FALSE)),IF((IF($X$1=1,'X1'!B200,(IF($X$1=2,'X2'!B200,(IF($X$1=3,'X3'!B200,(IF($X$1=4,'X4'!B200,(IF($X$1=5,'X5'!B200,'X6'!B200))))))))))="","",(IF($X$1=1,'X1'!B200,(IF($X$1=2,'X2'!B200,(IF($X$1=3,'X3'!B200,(IF($X$1=4,'X4'!B200,(IF($X$1=5,'X5'!B200,'X6'!B200))))))))))))</f>
        <v>#N/A</v>
      </c>
      <c r="C241" s="137" t="str">
        <f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 xml:space="preserve"> </v>
      </c>
      <c r="D241" s="137" t="str">
        <f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 xml:space="preserve"> </v>
      </c>
      <c r="E241" s="138" t="str">
        <f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 xml:space="preserve"> </v>
      </c>
      <c r="F241" s="138" t="str">
        <f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 xml:space="preserve"> </v>
      </c>
      <c r="G241" s="138" t="str">
        <f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 xml:space="preserve"> </v>
      </c>
      <c r="H241" s="138" t="str">
        <f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 xml:space="preserve"> </v>
      </c>
      <c r="I241" s="139" t="str">
        <f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 xml:space="preserve"> </v>
      </c>
      <c r="J241" s="139" t="str">
        <f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 xml:space="preserve"> </v>
      </c>
      <c r="K241" s="139" t="str">
        <f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 xml:space="preserve"> </v>
      </c>
      <c r="L241" s="140" t="str">
        <f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 xml:space="preserve"> </v>
      </c>
      <c r="M241" s="140" t="str">
        <f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 xml:space="preserve"> </v>
      </c>
      <c r="N241" s="141" t="str">
        <f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 xml:space="preserve"> </v>
      </c>
      <c r="O241" s="140" t="str">
        <f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 xml:space="preserve"> </v>
      </c>
      <c r="P241" s="140" t="str">
        <f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 xml:space="preserve"> </v>
      </c>
      <c r="Q241" s="141" t="str">
        <f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 xml:space="preserve"> </v>
      </c>
      <c r="R241" s="141" t="str">
        <f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 xml:space="preserve"> </v>
      </c>
      <c r="S241" s="141" t="str">
        <f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 xml:space="preserve"> </v>
      </c>
    </row>
    <row r="242" spans="1:19" ht="14.1" customHeight="1" x14ac:dyDescent="0.2">
      <c r="A242" s="180" t="s">
        <v>1191</v>
      </c>
      <c r="B242" s="137" t="e">
        <f>IF($U$16=1,(VLOOKUP(A242,$AC$44:$AH$80,2,FALSE)),IF((IF($X$1=1,'X1'!B201,(IF($X$1=2,'X2'!B201,(IF($X$1=3,'X3'!B201,(IF($X$1=4,'X4'!B201,(IF($X$1=5,'X5'!B201,'X6'!B201))))))))))="","",(IF($X$1=1,'X1'!B201,(IF($X$1=2,'X2'!B201,(IF($X$1=3,'X3'!B201,(IF($X$1=4,'X4'!B201,(IF($X$1=5,'X5'!B201,'X6'!B201))))))))))))</f>
        <v>#N/A</v>
      </c>
      <c r="C242" s="137" t="str">
        <f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 xml:space="preserve"> </v>
      </c>
      <c r="D242" s="137" t="str">
        <f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 xml:space="preserve"> </v>
      </c>
      <c r="E242" s="138" t="str">
        <f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 xml:space="preserve"> </v>
      </c>
      <c r="F242" s="138" t="str">
        <f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 xml:space="preserve"> </v>
      </c>
      <c r="G242" s="138" t="str">
        <f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 xml:space="preserve"> </v>
      </c>
      <c r="H242" s="138" t="str">
        <f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 xml:space="preserve"> </v>
      </c>
      <c r="I242" s="139" t="str">
        <f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 xml:space="preserve"> </v>
      </c>
      <c r="J242" s="139" t="str">
        <f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 xml:space="preserve"> </v>
      </c>
      <c r="K242" s="139" t="str">
        <f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 xml:space="preserve"> </v>
      </c>
      <c r="L242" s="140" t="str">
        <f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 xml:space="preserve"> </v>
      </c>
      <c r="M242" s="140" t="str">
        <f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 xml:space="preserve"> </v>
      </c>
      <c r="N242" s="141" t="str">
        <f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 xml:space="preserve"> </v>
      </c>
      <c r="O242" s="140" t="str">
        <f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 xml:space="preserve"> </v>
      </c>
      <c r="P242" s="140" t="str">
        <f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 xml:space="preserve"> </v>
      </c>
      <c r="Q242" s="141" t="str">
        <f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 xml:space="preserve"> </v>
      </c>
      <c r="R242" s="141" t="str">
        <f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 xml:space="preserve"> </v>
      </c>
      <c r="S242" s="141" t="str">
        <f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 xml:space="preserve"> </v>
      </c>
    </row>
    <row r="243" spans="1:19" ht="14.1" customHeight="1" x14ac:dyDescent="0.2">
      <c r="A243" s="180" t="s">
        <v>1191</v>
      </c>
      <c r="B243" s="137" t="e">
        <f>IF($U$16=1,(VLOOKUP(A243,$AC$44:$AH$80,2,FALSE)),IF((IF($X$1=1,'X1'!B202,(IF($X$1=2,'X2'!B202,(IF($X$1=3,'X3'!B202,(IF($X$1=4,'X4'!B202,(IF($X$1=5,'X5'!B202,'X6'!B202))))))))))="","",(IF($X$1=1,'X1'!B202,(IF($X$1=2,'X2'!B202,(IF($X$1=3,'X3'!B202,(IF($X$1=4,'X4'!B202,(IF($X$1=5,'X5'!B202,'X6'!B202))))))))))))</f>
        <v>#N/A</v>
      </c>
      <c r="C243" s="137" t="str">
        <f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 xml:space="preserve"> </v>
      </c>
      <c r="D243" s="137" t="str">
        <f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 xml:space="preserve"> </v>
      </c>
      <c r="E243" s="138" t="str">
        <f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 xml:space="preserve"> </v>
      </c>
      <c r="F243" s="138" t="str">
        <f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 xml:space="preserve"> </v>
      </c>
      <c r="G243" s="138" t="str">
        <f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 xml:space="preserve"> </v>
      </c>
      <c r="H243" s="138" t="str">
        <f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 xml:space="preserve"> </v>
      </c>
      <c r="I243" s="139" t="str">
        <f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 xml:space="preserve"> </v>
      </c>
      <c r="J243" s="139" t="str">
        <f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 xml:space="preserve"> </v>
      </c>
      <c r="K243" s="139" t="str">
        <f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 xml:space="preserve"> </v>
      </c>
      <c r="L243" s="140" t="str">
        <f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 xml:space="preserve"> </v>
      </c>
      <c r="M243" s="140" t="str">
        <f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 xml:space="preserve"> </v>
      </c>
      <c r="N243" s="141" t="str">
        <f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 xml:space="preserve"> </v>
      </c>
      <c r="O243" s="140" t="str">
        <f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 xml:space="preserve"> </v>
      </c>
      <c r="P243" s="140" t="str">
        <f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 xml:space="preserve"> </v>
      </c>
      <c r="Q243" s="141" t="str">
        <f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 xml:space="preserve"> </v>
      </c>
      <c r="R243" s="141" t="str">
        <f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 xml:space="preserve"> </v>
      </c>
      <c r="S243" s="141" t="str">
        <f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 xml:space="preserve"> </v>
      </c>
    </row>
    <row r="244" spans="1:19" ht="14.1" customHeight="1" x14ac:dyDescent="0.2">
      <c r="A244" s="180" t="s">
        <v>1191</v>
      </c>
      <c r="B244" s="137" t="e">
        <f>IF($U$16=1,(VLOOKUP(A244,$AC$44:$AH$80,2,FALSE)),IF((IF($X$1=1,'X1'!B203,(IF($X$1=2,'X2'!B203,(IF($X$1=3,'X3'!B203,(IF($X$1=4,'X4'!B203,(IF($X$1=5,'X5'!B203,'X6'!B203))))))))))="","",(IF($X$1=1,'X1'!B203,(IF($X$1=2,'X2'!B203,(IF($X$1=3,'X3'!B203,(IF($X$1=4,'X4'!B203,(IF($X$1=5,'X5'!B203,'X6'!B203))))))))))))</f>
        <v>#N/A</v>
      </c>
      <c r="C244" s="137" t="str">
        <f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 xml:space="preserve"> </v>
      </c>
      <c r="D244" s="137" t="str">
        <f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 xml:space="preserve"> </v>
      </c>
      <c r="E244" s="138" t="str">
        <f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 xml:space="preserve"> </v>
      </c>
      <c r="F244" s="138" t="str">
        <f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 xml:space="preserve"> </v>
      </c>
      <c r="G244" s="138" t="str">
        <f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 xml:space="preserve"> </v>
      </c>
      <c r="H244" s="138" t="str">
        <f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 xml:space="preserve"> </v>
      </c>
      <c r="I244" s="139" t="str">
        <f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 xml:space="preserve"> </v>
      </c>
      <c r="J244" s="139" t="str">
        <f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 xml:space="preserve"> </v>
      </c>
      <c r="K244" s="139" t="str">
        <f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 xml:space="preserve"> </v>
      </c>
      <c r="L244" s="140" t="str">
        <f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 xml:space="preserve"> </v>
      </c>
      <c r="M244" s="140" t="str">
        <f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 xml:space="preserve"> </v>
      </c>
      <c r="N244" s="141" t="str">
        <f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 xml:space="preserve"> </v>
      </c>
      <c r="O244" s="140" t="str">
        <f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 xml:space="preserve"> </v>
      </c>
      <c r="P244" s="140" t="str">
        <f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 xml:space="preserve"> </v>
      </c>
      <c r="Q244" s="141" t="str">
        <f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 xml:space="preserve"> </v>
      </c>
      <c r="R244" s="141" t="str">
        <f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 xml:space="preserve"> </v>
      </c>
      <c r="S244" s="141" t="str">
        <f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 xml:space="preserve"> </v>
      </c>
    </row>
    <row r="245" spans="1:19" ht="14.1" customHeight="1" x14ac:dyDescent="0.2">
      <c r="A245" s="180" t="s">
        <v>1191</v>
      </c>
      <c r="B245" s="137" t="e">
        <f>IF($U$16=1,(VLOOKUP(A245,$AC$44:$AH$80,2,FALSE)),IF((IF($X$1=1,'X1'!B204,(IF($X$1=2,'X2'!B204,(IF($X$1=3,'X3'!B204,(IF($X$1=4,'X4'!B204,(IF($X$1=5,'X5'!B204,'X6'!B204))))))))))="","",(IF($X$1=1,'X1'!B204,(IF($X$1=2,'X2'!B204,(IF($X$1=3,'X3'!B204,(IF($X$1=4,'X4'!B204,(IF($X$1=5,'X5'!B204,'X6'!B204))))))))))))</f>
        <v>#N/A</v>
      </c>
      <c r="C245" s="137" t="str">
        <f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 xml:space="preserve"> </v>
      </c>
      <c r="D245" s="137" t="str">
        <f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 xml:space="preserve"> </v>
      </c>
      <c r="E245" s="138" t="str">
        <f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 xml:space="preserve"> </v>
      </c>
      <c r="F245" s="138" t="str">
        <f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 xml:space="preserve"> </v>
      </c>
      <c r="G245" s="138" t="str">
        <f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 xml:space="preserve"> </v>
      </c>
      <c r="H245" s="138" t="str">
        <f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 xml:space="preserve"> </v>
      </c>
      <c r="I245" s="139" t="str">
        <f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 xml:space="preserve"> </v>
      </c>
      <c r="J245" s="139" t="str">
        <f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 xml:space="preserve"> </v>
      </c>
      <c r="K245" s="139" t="str">
        <f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 xml:space="preserve"> </v>
      </c>
      <c r="L245" s="140" t="str">
        <f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 xml:space="preserve"> </v>
      </c>
      <c r="M245" s="140" t="str">
        <f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 xml:space="preserve"> </v>
      </c>
      <c r="N245" s="141" t="str">
        <f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 xml:space="preserve"> </v>
      </c>
      <c r="O245" s="140" t="str">
        <f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 xml:space="preserve"> </v>
      </c>
      <c r="P245" s="140" t="str">
        <f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 xml:space="preserve"> </v>
      </c>
      <c r="Q245" s="141" t="str">
        <f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 xml:space="preserve"> </v>
      </c>
      <c r="R245" s="141" t="str">
        <f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 xml:space="preserve"> </v>
      </c>
      <c r="S245" s="141" t="str">
        <f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 xml:space="preserve"> </v>
      </c>
    </row>
    <row r="246" spans="1:19" ht="14.1" customHeight="1" x14ac:dyDescent="0.2">
      <c r="A246" s="180" t="s">
        <v>1191</v>
      </c>
      <c r="B246" s="137" t="e">
        <f>IF($U$16=1,(VLOOKUP(A246,$AC$44:$AH$80,2,FALSE)),IF((IF($X$1=1,'X1'!B205,(IF($X$1=2,'X2'!B205,(IF($X$1=3,'X3'!B205,(IF($X$1=4,'X4'!B205,(IF($X$1=5,'X5'!B205,'X6'!B205))))))))))="","",(IF($X$1=1,'X1'!B205,(IF($X$1=2,'X2'!B205,(IF($X$1=3,'X3'!B205,(IF($X$1=4,'X4'!B205,(IF($X$1=5,'X5'!B205,'X6'!B205))))))))))))</f>
        <v>#N/A</v>
      </c>
      <c r="C246" s="137" t="str">
        <f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 xml:space="preserve"> </v>
      </c>
      <c r="D246" s="137" t="str">
        <f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 xml:space="preserve"> </v>
      </c>
      <c r="E246" s="138" t="str">
        <f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 xml:space="preserve"> </v>
      </c>
      <c r="F246" s="138" t="str">
        <f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 xml:space="preserve"> </v>
      </c>
      <c r="G246" s="138" t="str">
        <f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 xml:space="preserve"> </v>
      </c>
      <c r="H246" s="138" t="str">
        <f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 xml:space="preserve"> </v>
      </c>
      <c r="I246" s="139" t="str">
        <f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 xml:space="preserve"> </v>
      </c>
      <c r="J246" s="139" t="str">
        <f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 xml:space="preserve"> </v>
      </c>
      <c r="K246" s="139" t="str">
        <f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 xml:space="preserve"> </v>
      </c>
      <c r="L246" s="140" t="str">
        <f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 xml:space="preserve"> </v>
      </c>
      <c r="M246" s="140" t="str">
        <f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 xml:space="preserve"> </v>
      </c>
      <c r="N246" s="141" t="str">
        <f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 xml:space="preserve"> </v>
      </c>
      <c r="O246" s="140" t="str">
        <f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 xml:space="preserve"> </v>
      </c>
      <c r="P246" s="140" t="str">
        <f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 xml:space="preserve"> </v>
      </c>
      <c r="Q246" s="141" t="str">
        <f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 xml:space="preserve"> </v>
      </c>
      <c r="R246" s="141" t="str">
        <f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 xml:space="preserve"> </v>
      </c>
      <c r="S246" s="141" t="str">
        <f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 xml:space="preserve"> </v>
      </c>
    </row>
    <row r="247" spans="1:19" ht="14.1" customHeight="1" x14ac:dyDescent="0.2">
      <c r="A247" s="180" t="s">
        <v>1191</v>
      </c>
      <c r="B247" s="137" t="e">
        <f>IF($U$16=1,(VLOOKUP(A247,$AC$44:$AH$80,2,FALSE)),IF((IF($X$1=1,'X1'!B206,(IF($X$1=2,'X2'!B206,(IF($X$1=3,'X3'!B206,(IF($X$1=4,'X4'!B206,(IF($X$1=5,'X5'!B206,'X6'!B206))))))))))="","",(IF($X$1=1,'X1'!B206,(IF($X$1=2,'X2'!B206,(IF($X$1=3,'X3'!B206,(IF($X$1=4,'X4'!B206,(IF($X$1=5,'X5'!B206,'X6'!B206))))))))))))</f>
        <v>#N/A</v>
      </c>
      <c r="C247" s="137" t="str">
        <f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 xml:space="preserve"> </v>
      </c>
      <c r="D247" s="137" t="str">
        <f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 xml:space="preserve"> </v>
      </c>
      <c r="E247" s="138" t="str">
        <f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 xml:space="preserve"> </v>
      </c>
      <c r="F247" s="138" t="str">
        <f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 xml:space="preserve"> </v>
      </c>
      <c r="G247" s="138" t="str">
        <f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 xml:space="preserve"> </v>
      </c>
      <c r="H247" s="138" t="str">
        <f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 xml:space="preserve"> </v>
      </c>
      <c r="I247" s="139" t="str">
        <f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 xml:space="preserve"> </v>
      </c>
      <c r="J247" s="139" t="str">
        <f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 xml:space="preserve"> </v>
      </c>
      <c r="K247" s="139" t="str">
        <f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 xml:space="preserve"> </v>
      </c>
      <c r="L247" s="140" t="str">
        <f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 xml:space="preserve"> </v>
      </c>
      <c r="M247" s="140" t="str">
        <f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 xml:space="preserve"> </v>
      </c>
      <c r="N247" s="141" t="str">
        <f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 xml:space="preserve"> </v>
      </c>
      <c r="O247" s="140" t="str">
        <f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 xml:space="preserve"> </v>
      </c>
      <c r="P247" s="140" t="str">
        <f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 xml:space="preserve"> </v>
      </c>
      <c r="Q247" s="141" t="str">
        <f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 xml:space="preserve"> </v>
      </c>
      <c r="R247" s="141" t="str">
        <f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 xml:space="preserve"> </v>
      </c>
      <c r="S247" s="141" t="str">
        <f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 xml:space="preserve"> </v>
      </c>
    </row>
    <row r="248" spans="1:19" ht="14.1" customHeight="1" x14ac:dyDescent="0.2">
      <c r="A248" s="180" t="s">
        <v>1191</v>
      </c>
      <c r="B248" s="137" t="e">
        <f>IF($U$16=1,(VLOOKUP(A248,$AC$44:$AH$80,2,FALSE)),IF((IF($X$1=1,'X1'!B207,(IF($X$1=2,'X2'!B207,(IF($X$1=3,'X3'!B207,(IF($X$1=4,'X4'!B207,(IF($X$1=5,'X5'!B207,'X6'!B207))))))))))="","",(IF($X$1=1,'X1'!B207,(IF($X$1=2,'X2'!B207,(IF($X$1=3,'X3'!B207,(IF($X$1=4,'X4'!B207,(IF($X$1=5,'X5'!B207,'X6'!B207))))))))))))</f>
        <v>#N/A</v>
      </c>
      <c r="C248" s="137" t="str">
        <f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 xml:space="preserve"> </v>
      </c>
      <c r="D248" s="137" t="str">
        <f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 xml:space="preserve"> </v>
      </c>
      <c r="E248" s="138" t="str">
        <f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 xml:space="preserve"> </v>
      </c>
      <c r="F248" s="138" t="str">
        <f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 xml:space="preserve"> </v>
      </c>
      <c r="G248" s="138" t="str">
        <f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 xml:space="preserve"> </v>
      </c>
      <c r="H248" s="138" t="str">
        <f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 xml:space="preserve"> </v>
      </c>
      <c r="I248" s="139" t="str">
        <f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 xml:space="preserve"> </v>
      </c>
      <c r="J248" s="139" t="str">
        <f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 xml:space="preserve"> </v>
      </c>
      <c r="K248" s="139" t="str">
        <f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 xml:space="preserve"> </v>
      </c>
      <c r="L248" s="140" t="str">
        <f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 xml:space="preserve"> </v>
      </c>
      <c r="M248" s="140" t="str">
        <f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 xml:space="preserve"> </v>
      </c>
      <c r="N248" s="141" t="str">
        <f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 xml:space="preserve"> </v>
      </c>
      <c r="O248" s="140" t="str">
        <f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 xml:space="preserve"> </v>
      </c>
      <c r="P248" s="140" t="str">
        <f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 xml:space="preserve"> </v>
      </c>
      <c r="Q248" s="141" t="str">
        <f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 xml:space="preserve"> </v>
      </c>
      <c r="R248" s="141" t="str">
        <f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 xml:space="preserve"> </v>
      </c>
      <c r="S248" s="141" t="str">
        <f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 xml:space="preserve"> </v>
      </c>
    </row>
    <row r="249" spans="1:19" ht="14.1" customHeight="1" x14ac:dyDescent="0.2">
      <c r="A249" s="180" t="s">
        <v>1191</v>
      </c>
      <c r="B249" s="137" t="e">
        <f>IF($U$16=1,(VLOOKUP(A249,$AC$44:$AH$80,2,FALSE)),IF((IF($X$1=1,'X1'!B208,(IF($X$1=2,'X2'!B208,(IF($X$1=3,'X3'!B208,(IF($X$1=4,'X4'!B208,(IF($X$1=5,'X5'!B208,'X6'!B208))))))))))="","",(IF($X$1=1,'X1'!B208,(IF($X$1=2,'X2'!B208,(IF($X$1=3,'X3'!B208,(IF($X$1=4,'X4'!B208,(IF($X$1=5,'X5'!B208,'X6'!B208))))))))))))</f>
        <v>#N/A</v>
      </c>
      <c r="C249" s="137" t="str">
        <f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 xml:space="preserve"> </v>
      </c>
      <c r="D249" s="137" t="str">
        <f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 xml:space="preserve"> </v>
      </c>
      <c r="E249" s="138" t="str">
        <f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 xml:space="preserve"> </v>
      </c>
      <c r="F249" s="138" t="str">
        <f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 xml:space="preserve"> </v>
      </c>
      <c r="G249" s="138" t="str">
        <f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 xml:space="preserve"> </v>
      </c>
      <c r="H249" s="138" t="str">
        <f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 xml:space="preserve"> </v>
      </c>
      <c r="I249" s="139" t="str">
        <f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 xml:space="preserve"> </v>
      </c>
      <c r="J249" s="139" t="str">
        <f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 xml:space="preserve"> </v>
      </c>
      <c r="K249" s="139" t="str">
        <f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 xml:space="preserve"> </v>
      </c>
      <c r="L249" s="140" t="str">
        <f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 xml:space="preserve"> </v>
      </c>
      <c r="M249" s="140" t="str">
        <f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 xml:space="preserve"> </v>
      </c>
      <c r="N249" s="141" t="str">
        <f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 xml:space="preserve"> </v>
      </c>
      <c r="O249" s="140" t="str">
        <f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 xml:space="preserve"> </v>
      </c>
      <c r="P249" s="140" t="str">
        <f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 xml:space="preserve"> </v>
      </c>
      <c r="Q249" s="141" t="str">
        <f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 xml:space="preserve"> </v>
      </c>
      <c r="R249" s="141" t="str">
        <f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 xml:space="preserve"> </v>
      </c>
      <c r="S249" s="141" t="str">
        <f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 xml:space="preserve"> </v>
      </c>
    </row>
    <row r="250" spans="1:19" ht="14.1" customHeight="1" x14ac:dyDescent="0.2">
      <c r="A250" s="180" t="s">
        <v>1191</v>
      </c>
      <c r="B250" s="137" t="e">
        <f>IF($U$16=1,(VLOOKUP(A250,$AC$44:$AH$80,2,FALSE)),IF((IF($X$1=1,'X1'!B209,(IF($X$1=2,'X2'!B209,(IF($X$1=3,'X3'!B209,(IF($X$1=4,'X4'!B209,(IF($X$1=5,'X5'!B209,'X6'!B209))))))))))="","",(IF($X$1=1,'X1'!B209,(IF($X$1=2,'X2'!B209,(IF($X$1=3,'X3'!B209,(IF($X$1=4,'X4'!B209,(IF($X$1=5,'X5'!B209,'X6'!B209))))))))))))</f>
        <v>#N/A</v>
      </c>
      <c r="C250" s="137" t="str">
        <f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 xml:space="preserve"> </v>
      </c>
      <c r="D250" s="137" t="str">
        <f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 xml:space="preserve"> </v>
      </c>
      <c r="E250" s="138" t="str">
        <f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 xml:space="preserve"> </v>
      </c>
      <c r="F250" s="138" t="str">
        <f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 xml:space="preserve"> </v>
      </c>
      <c r="G250" s="138" t="str">
        <f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 xml:space="preserve"> </v>
      </c>
      <c r="H250" s="138" t="str">
        <f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 xml:space="preserve"> </v>
      </c>
      <c r="I250" s="139" t="str">
        <f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 xml:space="preserve"> </v>
      </c>
      <c r="J250" s="139" t="str">
        <f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 xml:space="preserve"> </v>
      </c>
      <c r="K250" s="139" t="str">
        <f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 xml:space="preserve"> </v>
      </c>
      <c r="L250" s="140" t="str">
        <f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 xml:space="preserve"> </v>
      </c>
      <c r="M250" s="140" t="str">
        <f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 xml:space="preserve"> </v>
      </c>
      <c r="N250" s="141" t="str">
        <f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 xml:space="preserve"> </v>
      </c>
      <c r="O250" s="140" t="str">
        <f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 xml:space="preserve"> </v>
      </c>
      <c r="P250" s="140" t="str">
        <f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 xml:space="preserve"> </v>
      </c>
      <c r="Q250" s="141" t="str">
        <f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 xml:space="preserve"> </v>
      </c>
      <c r="R250" s="141" t="str">
        <f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 xml:space="preserve"> </v>
      </c>
      <c r="S250" s="141" t="str">
        <f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 xml:space="preserve"> </v>
      </c>
    </row>
    <row r="251" spans="1:19" ht="14.1" customHeight="1" x14ac:dyDescent="0.2">
      <c r="A251" s="180" t="s">
        <v>1191</v>
      </c>
      <c r="B251" s="137" t="e">
        <f>IF($U$16=1,(VLOOKUP(A251,$AC$44:$AH$80,2,FALSE)),IF((IF($X$1=1,'X1'!B210,(IF($X$1=2,'X2'!B210,(IF($X$1=3,'X3'!B210,(IF($X$1=4,'X4'!B210,(IF($X$1=5,'X5'!B210,'X6'!B210))))))))))="","",(IF($X$1=1,'X1'!B210,(IF($X$1=2,'X2'!B210,(IF($X$1=3,'X3'!B210,(IF($X$1=4,'X4'!B210,(IF($X$1=5,'X5'!B210,'X6'!B210))))))))))))</f>
        <v>#N/A</v>
      </c>
      <c r="C251" s="137" t="str">
        <f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 xml:space="preserve"> </v>
      </c>
      <c r="D251" s="137" t="str">
        <f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 xml:space="preserve"> </v>
      </c>
      <c r="E251" s="138" t="str">
        <f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 xml:space="preserve"> </v>
      </c>
      <c r="F251" s="138" t="str">
        <f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 xml:space="preserve"> </v>
      </c>
      <c r="G251" s="138" t="str">
        <f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 xml:space="preserve"> </v>
      </c>
      <c r="H251" s="138" t="str">
        <f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 xml:space="preserve"> </v>
      </c>
      <c r="I251" s="139" t="str">
        <f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 xml:space="preserve"> </v>
      </c>
      <c r="J251" s="139" t="str">
        <f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 xml:space="preserve"> </v>
      </c>
      <c r="K251" s="139" t="str">
        <f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 xml:space="preserve"> </v>
      </c>
      <c r="L251" s="140" t="str">
        <f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 xml:space="preserve"> </v>
      </c>
      <c r="M251" s="140" t="str">
        <f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 xml:space="preserve"> </v>
      </c>
      <c r="N251" s="141" t="str">
        <f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 xml:space="preserve"> </v>
      </c>
      <c r="O251" s="140" t="str">
        <f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 xml:space="preserve"> </v>
      </c>
      <c r="P251" s="140" t="str">
        <f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 xml:space="preserve"> </v>
      </c>
      <c r="Q251" s="141" t="str">
        <f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 xml:space="preserve"> </v>
      </c>
      <c r="R251" s="141" t="str">
        <f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 xml:space="preserve"> </v>
      </c>
      <c r="S251" s="141" t="str">
        <f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 xml:space="preserve"> </v>
      </c>
    </row>
    <row r="252" spans="1:19" ht="14.1" customHeight="1" x14ac:dyDescent="0.2">
      <c r="A252" s="180" t="s">
        <v>1191</v>
      </c>
      <c r="B252" s="137" t="e">
        <f>IF($U$16=1,(VLOOKUP(A252,$AC$44:$AH$80,2,FALSE)),IF((IF($X$1=1,'X1'!B211,(IF($X$1=2,'X2'!B211,(IF($X$1=3,'X3'!B211,(IF($X$1=4,'X4'!B211,(IF($X$1=5,'X5'!B211,'X6'!B211))))))))))="","",(IF($X$1=1,'X1'!B211,(IF($X$1=2,'X2'!B211,(IF($X$1=3,'X3'!B211,(IF($X$1=4,'X4'!B211,(IF($X$1=5,'X5'!B211,'X6'!B211))))))))))))</f>
        <v>#N/A</v>
      </c>
      <c r="C252" s="137" t="str">
        <f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 xml:space="preserve"> </v>
      </c>
      <c r="D252" s="137" t="str">
        <f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 xml:space="preserve"> </v>
      </c>
      <c r="E252" s="138" t="str">
        <f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 xml:space="preserve"> </v>
      </c>
      <c r="F252" s="138" t="str">
        <f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 xml:space="preserve"> </v>
      </c>
      <c r="G252" s="138" t="str">
        <f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 xml:space="preserve"> </v>
      </c>
      <c r="H252" s="138" t="str">
        <f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 xml:space="preserve"> </v>
      </c>
      <c r="I252" s="139" t="str">
        <f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 xml:space="preserve"> </v>
      </c>
      <c r="J252" s="139" t="str">
        <f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 xml:space="preserve"> </v>
      </c>
      <c r="K252" s="139" t="str">
        <f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 xml:space="preserve"> </v>
      </c>
      <c r="L252" s="140" t="str">
        <f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 xml:space="preserve"> </v>
      </c>
      <c r="M252" s="140" t="str">
        <f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 xml:space="preserve"> </v>
      </c>
      <c r="N252" s="141" t="str">
        <f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 xml:space="preserve"> </v>
      </c>
      <c r="O252" s="140" t="str">
        <f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 xml:space="preserve"> </v>
      </c>
      <c r="P252" s="140" t="str">
        <f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 xml:space="preserve"> </v>
      </c>
      <c r="Q252" s="141" t="str">
        <f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 xml:space="preserve"> </v>
      </c>
      <c r="R252" s="141" t="str">
        <f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 xml:space="preserve"> </v>
      </c>
      <c r="S252" s="141" t="str">
        <f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 xml:space="preserve"> </v>
      </c>
    </row>
    <row r="253" spans="1:19" ht="14.1" customHeight="1" x14ac:dyDescent="0.2">
      <c r="A253" s="180" t="s">
        <v>1191</v>
      </c>
      <c r="B253" s="137" t="e">
        <f>IF($U$16=1,(VLOOKUP(A253,$AC$44:$AH$80,2,FALSE)),IF((IF($X$1=1,'X1'!B212,(IF($X$1=2,'X2'!B212,(IF($X$1=3,'X3'!B212,(IF($X$1=4,'X4'!B212,(IF($X$1=5,'X5'!B212,'X6'!B212))))))))))="","",(IF($X$1=1,'X1'!B212,(IF($X$1=2,'X2'!B212,(IF($X$1=3,'X3'!B212,(IF($X$1=4,'X4'!B212,(IF($X$1=5,'X5'!B212,'X6'!B212))))))))))))</f>
        <v>#N/A</v>
      </c>
      <c r="C253" s="137" t="str">
        <f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 xml:space="preserve"> </v>
      </c>
      <c r="D253" s="137" t="str">
        <f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 xml:space="preserve"> </v>
      </c>
      <c r="E253" s="138" t="str">
        <f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 xml:space="preserve"> </v>
      </c>
      <c r="F253" s="138" t="str">
        <f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 xml:space="preserve"> </v>
      </c>
      <c r="G253" s="138" t="str">
        <f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 xml:space="preserve"> </v>
      </c>
      <c r="H253" s="138" t="str">
        <f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 xml:space="preserve"> </v>
      </c>
      <c r="I253" s="139" t="str">
        <f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 xml:space="preserve"> </v>
      </c>
      <c r="J253" s="139" t="str">
        <f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 xml:space="preserve"> </v>
      </c>
      <c r="K253" s="139" t="str">
        <f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 xml:space="preserve"> </v>
      </c>
      <c r="L253" s="140" t="str">
        <f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 xml:space="preserve"> </v>
      </c>
      <c r="M253" s="140" t="str">
        <f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 xml:space="preserve"> </v>
      </c>
      <c r="N253" s="141" t="str">
        <f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 xml:space="preserve"> </v>
      </c>
      <c r="O253" s="140" t="str">
        <f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 xml:space="preserve"> </v>
      </c>
      <c r="P253" s="140" t="str">
        <f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 xml:space="preserve"> </v>
      </c>
      <c r="Q253" s="141" t="str">
        <f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 xml:space="preserve"> </v>
      </c>
      <c r="R253" s="141" t="str">
        <f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 xml:space="preserve"> </v>
      </c>
      <c r="S253" s="141" t="str">
        <f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 xml:space="preserve"> </v>
      </c>
    </row>
    <row r="254" spans="1:19" ht="14.1" customHeight="1" x14ac:dyDescent="0.2">
      <c r="A254" s="180" t="s">
        <v>1191</v>
      </c>
      <c r="B254" s="137" t="e">
        <f>IF($U$16=1,(VLOOKUP(A254,$AC$44:$AH$80,2,FALSE)),IF((IF($X$1=1,'X1'!B213,(IF($X$1=2,'X2'!B213,(IF($X$1=3,'X3'!B213,(IF($X$1=4,'X4'!B213,(IF($X$1=5,'X5'!B213,'X6'!B213))))))))))="","",(IF($X$1=1,'X1'!B213,(IF($X$1=2,'X2'!B213,(IF($X$1=3,'X3'!B213,(IF($X$1=4,'X4'!B213,(IF($X$1=5,'X5'!B213,'X6'!B213))))))))))))</f>
        <v>#N/A</v>
      </c>
      <c r="C254" s="137" t="str">
        <f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 xml:space="preserve"> </v>
      </c>
      <c r="D254" s="137" t="str">
        <f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 xml:space="preserve"> </v>
      </c>
      <c r="E254" s="138" t="str">
        <f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 xml:space="preserve"> </v>
      </c>
      <c r="F254" s="138" t="str">
        <f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 xml:space="preserve"> </v>
      </c>
      <c r="G254" s="138" t="str">
        <f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 xml:space="preserve"> </v>
      </c>
      <c r="H254" s="138" t="str">
        <f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 xml:space="preserve"> </v>
      </c>
      <c r="I254" s="139" t="str">
        <f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 xml:space="preserve"> </v>
      </c>
      <c r="J254" s="139" t="str">
        <f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 xml:space="preserve"> </v>
      </c>
      <c r="K254" s="139" t="str">
        <f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 xml:space="preserve"> </v>
      </c>
      <c r="L254" s="140" t="str">
        <f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 xml:space="preserve"> </v>
      </c>
      <c r="M254" s="140" t="str">
        <f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 xml:space="preserve"> </v>
      </c>
      <c r="N254" s="141" t="str">
        <f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 xml:space="preserve"> </v>
      </c>
      <c r="O254" s="140" t="str">
        <f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 xml:space="preserve"> </v>
      </c>
      <c r="P254" s="140" t="str">
        <f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 xml:space="preserve"> </v>
      </c>
      <c r="Q254" s="141" t="str">
        <f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 xml:space="preserve"> </v>
      </c>
      <c r="R254" s="141" t="str">
        <f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 xml:space="preserve"> </v>
      </c>
      <c r="S254" s="141" t="str">
        <f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 xml:space="preserve"> </v>
      </c>
    </row>
    <row r="255" spans="1:19" ht="14.1" customHeight="1" x14ac:dyDescent="0.2">
      <c r="A255" s="180" t="s">
        <v>1191</v>
      </c>
      <c r="B255" s="137" t="e">
        <f>IF($U$16=1,(VLOOKUP(A255,$AC$44:$AH$80,2,FALSE)),IF((IF($X$1=1,'X1'!B214,(IF($X$1=2,'X2'!B214,(IF($X$1=3,'X3'!B214,(IF($X$1=4,'X4'!B214,(IF($X$1=5,'X5'!B214,'X6'!B214))))))))))="","",(IF($X$1=1,'X1'!B214,(IF($X$1=2,'X2'!B214,(IF($X$1=3,'X3'!B214,(IF($X$1=4,'X4'!B214,(IF($X$1=5,'X5'!B214,'X6'!B214))))))))))))</f>
        <v>#N/A</v>
      </c>
      <c r="C255" s="137" t="str">
        <f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 xml:space="preserve"> </v>
      </c>
      <c r="D255" s="137" t="str">
        <f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 xml:space="preserve"> </v>
      </c>
      <c r="E255" s="138" t="str">
        <f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 xml:space="preserve"> </v>
      </c>
      <c r="F255" s="138" t="str">
        <f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 xml:space="preserve"> </v>
      </c>
      <c r="G255" s="138" t="str">
        <f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 xml:space="preserve"> </v>
      </c>
      <c r="H255" s="138" t="str">
        <f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 xml:space="preserve"> </v>
      </c>
      <c r="I255" s="139" t="str">
        <f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 xml:space="preserve"> </v>
      </c>
      <c r="J255" s="139" t="str">
        <f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 xml:space="preserve"> </v>
      </c>
      <c r="K255" s="139" t="str">
        <f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 xml:space="preserve"> </v>
      </c>
      <c r="L255" s="140" t="str">
        <f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 xml:space="preserve"> </v>
      </c>
      <c r="M255" s="140" t="str">
        <f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 xml:space="preserve"> </v>
      </c>
      <c r="N255" s="141" t="str">
        <f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 xml:space="preserve"> </v>
      </c>
      <c r="O255" s="140" t="str">
        <f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 xml:space="preserve"> </v>
      </c>
      <c r="P255" s="140" t="str">
        <f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 xml:space="preserve"> </v>
      </c>
      <c r="Q255" s="141" t="str">
        <f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 xml:space="preserve"> </v>
      </c>
      <c r="R255" s="141" t="str">
        <f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 xml:space="preserve"> </v>
      </c>
      <c r="S255" s="141" t="str">
        <f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 xml:space="preserve"> </v>
      </c>
    </row>
    <row r="256" spans="1:19" ht="14.1" customHeight="1" x14ac:dyDescent="0.2">
      <c r="A256" s="180" t="s">
        <v>1191</v>
      </c>
      <c r="B256" s="137" t="e">
        <f>IF($U$16=1,(VLOOKUP(A256,$AC$44:$AH$80,2,FALSE)),IF((IF($X$1=1,'X1'!B215,(IF($X$1=2,'X2'!B215,(IF($X$1=3,'X3'!B215,(IF($X$1=4,'X4'!B215,(IF($X$1=5,'X5'!B215,'X6'!B215))))))))))="","",(IF($X$1=1,'X1'!B215,(IF($X$1=2,'X2'!B215,(IF($X$1=3,'X3'!B215,(IF($X$1=4,'X4'!B215,(IF($X$1=5,'X5'!B215,'X6'!B215))))))))))))</f>
        <v>#N/A</v>
      </c>
      <c r="C256" s="137" t="str">
        <f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 xml:space="preserve"> </v>
      </c>
      <c r="D256" s="137" t="str">
        <f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 xml:space="preserve"> </v>
      </c>
      <c r="E256" s="138" t="str">
        <f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 xml:space="preserve"> </v>
      </c>
      <c r="F256" s="138" t="str">
        <f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 xml:space="preserve"> </v>
      </c>
      <c r="G256" s="138" t="str">
        <f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 xml:space="preserve"> </v>
      </c>
      <c r="H256" s="138" t="str">
        <f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 xml:space="preserve"> </v>
      </c>
      <c r="I256" s="139" t="str">
        <f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 xml:space="preserve"> </v>
      </c>
      <c r="J256" s="139" t="str">
        <f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 xml:space="preserve"> </v>
      </c>
      <c r="K256" s="139" t="str">
        <f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 xml:space="preserve"> </v>
      </c>
      <c r="L256" s="140" t="str">
        <f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 xml:space="preserve"> </v>
      </c>
      <c r="M256" s="140" t="str">
        <f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 xml:space="preserve"> </v>
      </c>
      <c r="N256" s="141" t="str">
        <f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 xml:space="preserve"> </v>
      </c>
      <c r="O256" s="140" t="str">
        <f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 xml:space="preserve"> </v>
      </c>
      <c r="P256" s="140" t="str">
        <f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 xml:space="preserve"> </v>
      </c>
      <c r="Q256" s="141" t="str">
        <f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 xml:space="preserve"> </v>
      </c>
      <c r="R256" s="141" t="str">
        <f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 xml:space="preserve"> </v>
      </c>
      <c r="S256" s="141" t="str">
        <f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 xml:space="preserve"> </v>
      </c>
    </row>
    <row r="257" spans="1:19" ht="14.1" customHeight="1" x14ac:dyDescent="0.2">
      <c r="A257" s="180" t="s">
        <v>1191</v>
      </c>
      <c r="B257" s="137" t="e">
        <f>IF($U$16=1,(VLOOKUP(A257,$AC$44:$AH$80,2,FALSE)),IF((IF($X$1=1,'X1'!B216,(IF($X$1=2,'X2'!B216,(IF($X$1=3,'X3'!B216,(IF($X$1=4,'X4'!B216,(IF($X$1=5,'X5'!B216,'X6'!B216))))))))))="","",(IF($X$1=1,'X1'!B216,(IF($X$1=2,'X2'!B216,(IF($X$1=3,'X3'!B216,(IF($X$1=4,'X4'!B216,(IF($X$1=5,'X5'!B216,'X6'!B216))))))))))))</f>
        <v>#N/A</v>
      </c>
      <c r="C257" s="137" t="str">
        <f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 xml:space="preserve"> </v>
      </c>
      <c r="D257" s="137" t="str">
        <f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 xml:space="preserve"> </v>
      </c>
      <c r="E257" s="138" t="str">
        <f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 xml:space="preserve"> </v>
      </c>
      <c r="F257" s="138" t="str">
        <f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 xml:space="preserve"> </v>
      </c>
      <c r="G257" s="138" t="str">
        <f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 xml:space="preserve"> </v>
      </c>
      <c r="H257" s="138" t="str">
        <f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 xml:space="preserve"> </v>
      </c>
      <c r="I257" s="139" t="str">
        <f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 xml:space="preserve"> </v>
      </c>
      <c r="J257" s="139" t="str">
        <f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 xml:space="preserve"> </v>
      </c>
      <c r="K257" s="139" t="str">
        <f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 xml:space="preserve"> </v>
      </c>
      <c r="L257" s="140" t="str">
        <f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 xml:space="preserve"> </v>
      </c>
      <c r="M257" s="140" t="str">
        <f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 xml:space="preserve"> </v>
      </c>
      <c r="N257" s="141" t="str">
        <f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 xml:space="preserve"> </v>
      </c>
      <c r="O257" s="140" t="str">
        <f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 xml:space="preserve"> </v>
      </c>
      <c r="P257" s="140" t="str">
        <f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 xml:space="preserve"> </v>
      </c>
      <c r="Q257" s="141" t="str">
        <f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 xml:space="preserve"> </v>
      </c>
      <c r="R257" s="141" t="str">
        <f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 xml:space="preserve"> </v>
      </c>
      <c r="S257" s="141" t="str">
        <f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 xml:space="preserve"> </v>
      </c>
    </row>
    <row r="258" spans="1:19" ht="14.1" customHeight="1" x14ac:dyDescent="0.2">
      <c r="A258" s="180" t="s">
        <v>1191</v>
      </c>
      <c r="B258" s="137" t="e">
        <f>IF($U$16=1,(VLOOKUP(A258,$AC$44:$AH$80,2,FALSE)),IF((IF($X$1=1,'X1'!B217,(IF($X$1=2,'X2'!B217,(IF($X$1=3,'X3'!B217,(IF($X$1=4,'X4'!B217,(IF($X$1=5,'X5'!B217,'X6'!B217))))))))))="","",(IF($X$1=1,'X1'!B217,(IF($X$1=2,'X2'!B217,(IF($X$1=3,'X3'!B217,(IF($X$1=4,'X4'!B217,(IF($X$1=5,'X5'!B217,'X6'!B217))))))))))))</f>
        <v>#N/A</v>
      </c>
      <c r="C258" s="137" t="str">
        <f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 xml:space="preserve"> </v>
      </c>
      <c r="D258" s="137" t="str">
        <f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 xml:space="preserve"> </v>
      </c>
      <c r="E258" s="138" t="str">
        <f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 xml:space="preserve"> </v>
      </c>
      <c r="F258" s="138" t="str">
        <f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 xml:space="preserve"> </v>
      </c>
      <c r="G258" s="138" t="str">
        <f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 xml:space="preserve"> </v>
      </c>
      <c r="H258" s="138" t="str">
        <f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 xml:space="preserve"> </v>
      </c>
      <c r="I258" s="139" t="str">
        <f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 xml:space="preserve"> </v>
      </c>
      <c r="J258" s="139" t="str">
        <f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 xml:space="preserve"> </v>
      </c>
      <c r="K258" s="139" t="str">
        <f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 xml:space="preserve"> </v>
      </c>
      <c r="L258" s="140" t="str">
        <f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 xml:space="preserve"> </v>
      </c>
      <c r="M258" s="140" t="str">
        <f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 xml:space="preserve"> </v>
      </c>
      <c r="N258" s="141" t="str">
        <f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 xml:space="preserve"> </v>
      </c>
      <c r="O258" s="140" t="str">
        <f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 xml:space="preserve"> </v>
      </c>
      <c r="P258" s="140" t="str">
        <f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 xml:space="preserve"> </v>
      </c>
      <c r="Q258" s="141" t="str">
        <f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 xml:space="preserve"> </v>
      </c>
      <c r="R258" s="141" t="str">
        <f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 xml:space="preserve"> </v>
      </c>
      <c r="S258" s="141" t="str">
        <f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 xml:space="preserve"> </v>
      </c>
    </row>
    <row r="259" spans="1:19" ht="14.1" customHeight="1" x14ac:dyDescent="0.2">
      <c r="A259" s="180" t="s">
        <v>1191</v>
      </c>
      <c r="B259" s="137" t="e">
        <f>IF($U$16=1,(VLOOKUP(A259,$AC$44:$AH$80,2,FALSE)),IF((IF($X$1=1,'X1'!B218,(IF($X$1=2,'X2'!B218,(IF($X$1=3,'X3'!B218,(IF($X$1=4,'X4'!B218,(IF($X$1=5,'X5'!B218,'X6'!B218))))))))))="","",(IF($X$1=1,'X1'!B218,(IF($X$1=2,'X2'!B218,(IF($X$1=3,'X3'!B218,(IF($X$1=4,'X4'!B218,(IF($X$1=5,'X5'!B218,'X6'!B218))))))))))))</f>
        <v>#N/A</v>
      </c>
      <c r="C259" s="137" t="str">
        <f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 xml:space="preserve"> </v>
      </c>
      <c r="D259" s="137" t="str">
        <f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 xml:space="preserve"> </v>
      </c>
      <c r="E259" s="138" t="str">
        <f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 xml:space="preserve"> </v>
      </c>
      <c r="F259" s="138" t="str">
        <f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 xml:space="preserve"> </v>
      </c>
      <c r="G259" s="138" t="str">
        <f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 xml:space="preserve"> </v>
      </c>
      <c r="H259" s="138" t="str">
        <f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 xml:space="preserve"> </v>
      </c>
      <c r="I259" s="139" t="str">
        <f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 xml:space="preserve"> </v>
      </c>
      <c r="J259" s="139" t="str">
        <f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 xml:space="preserve"> </v>
      </c>
      <c r="K259" s="139" t="str">
        <f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 xml:space="preserve"> </v>
      </c>
      <c r="L259" s="140" t="str">
        <f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 xml:space="preserve"> </v>
      </c>
      <c r="M259" s="140" t="str">
        <f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 xml:space="preserve"> </v>
      </c>
      <c r="N259" s="141" t="str">
        <f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 xml:space="preserve"> </v>
      </c>
      <c r="O259" s="140" t="str">
        <f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 xml:space="preserve"> </v>
      </c>
      <c r="P259" s="140" t="str">
        <f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 xml:space="preserve"> </v>
      </c>
      <c r="Q259" s="141" t="str">
        <f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 xml:space="preserve"> </v>
      </c>
      <c r="R259" s="141" t="str">
        <f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 xml:space="preserve"> </v>
      </c>
      <c r="S259" s="141" t="str">
        <f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 xml:space="preserve"> </v>
      </c>
    </row>
    <row r="260" spans="1:19" ht="14.1" customHeight="1" x14ac:dyDescent="0.2">
      <c r="A260" s="180" t="s">
        <v>1191</v>
      </c>
      <c r="B260" s="137" t="e">
        <f>IF($U$16=1,(VLOOKUP(A260,$AC$44:$AH$80,2,FALSE)),IF((IF($X$1=1,'X1'!B219,(IF($X$1=2,'X2'!B219,(IF($X$1=3,'X3'!B219,(IF($X$1=4,'X4'!B219,(IF($X$1=5,'X5'!B219,'X6'!B219))))))))))="","",(IF($X$1=1,'X1'!B219,(IF($X$1=2,'X2'!B219,(IF($X$1=3,'X3'!B219,(IF($X$1=4,'X4'!B219,(IF($X$1=5,'X5'!B219,'X6'!B219))))))))))))</f>
        <v>#N/A</v>
      </c>
      <c r="C260" s="137" t="str">
        <f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 xml:space="preserve"> </v>
      </c>
      <c r="D260" s="137" t="str">
        <f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 xml:space="preserve"> </v>
      </c>
      <c r="E260" s="138" t="str">
        <f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 xml:space="preserve"> </v>
      </c>
      <c r="F260" s="138" t="str">
        <f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 xml:space="preserve"> </v>
      </c>
      <c r="G260" s="138" t="str">
        <f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 xml:space="preserve"> </v>
      </c>
      <c r="H260" s="138" t="str">
        <f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 xml:space="preserve"> </v>
      </c>
      <c r="I260" s="139" t="str">
        <f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 xml:space="preserve"> </v>
      </c>
      <c r="J260" s="139" t="str">
        <f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 xml:space="preserve"> </v>
      </c>
      <c r="K260" s="139" t="str">
        <f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 xml:space="preserve"> </v>
      </c>
      <c r="L260" s="140" t="str">
        <f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 xml:space="preserve"> </v>
      </c>
      <c r="M260" s="140" t="str">
        <f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 xml:space="preserve"> </v>
      </c>
      <c r="N260" s="141" t="str">
        <f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 xml:space="preserve"> </v>
      </c>
      <c r="O260" s="140" t="str">
        <f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 xml:space="preserve"> </v>
      </c>
      <c r="P260" s="140" t="str">
        <f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 xml:space="preserve"> </v>
      </c>
      <c r="Q260" s="141" t="str">
        <f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 xml:space="preserve"> </v>
      </c>
      <c r="R260" s="141" t="str">
        <f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 xml:space="preserve"> </v>
      </c>
      <c r="S260" s="141" t="str">
        <f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 xml:space="preserve"> </v>
      </c>
    </row>
    <row r="261" spans="1:19" ht="14.1" customHeight="1" x14ac:dyDescent="0.2">
      <c r="A261" s="180" t="s">
        <v>1191</v>
      </c>
      <c r="B261" s="137" t="e">
        <f>IF($U$16=1,(VLOOKUP(A261,$AC$44:$AH$80,2,FALSE)),IF((IF($X$1=1,'X1'!B220,(IF($X$1=2,'X2'!B220,(IF($X$1=3,'X3'!B220,(IF($X$1=4,'X4'!B220,(IF($X$1=5,'X5'!B220,'X6'!B220))))))))))="","",(IF($X$1=1,'X1'!B220,(IF($X$1=2,'X2'!B220,(IF($X$1=3,'X3'!B220,(IF($X$1=4,'X4'!B220,(IF($X$1=5,'X5'!B220,'X6'!B220))))))))))))</f>
        <v>#N/A</v>
      </c>
      <c r="C261" s="137" t="str">
        <f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 xml:space="preserve"> </v>
      </c>
      <c r="D261" s="137" t="str">
        <f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 xml:space="preserve"> </v>
      </c>
      <c r="E261" s="138" t="str">
        <f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 xml:space="preserve"> </v>
      </c>
      <c r="F261" s="138" t="str">
        <f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 xml:space="preserve"> </v>
      </c>
      <c r="G261" s="138" t="str">
        <f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 xml:space="preserve"> </v>
      </c>
      <c r="H261" s="138" t="str">
        <f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 xml:space="preserve"> </v>
      </c>
      <c r="I261" s="139" t="str">
        <f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 xml:space="preserve"> </v>
      </c>
      <c r="J261" s="139" t="str">
        <f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 xml:space="preserve"> </v>
      </c>
      <c r="K261" s="139" t="str">
        <f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 xml:space="preserve"> </v>
      </c>
      <c r="L261" s="140" t="str">
        <f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 xml:space="preserve"> </v>
      </c>
      <c r="M261" s="140" t="str">
        <f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 xml:space="preserve"> </v>
      </c>
      <c r="N261" s="141" t="str">
        <f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 xml:space="preserve"> </v>
      </c>
      <c r="O261" s="140" t="str">
        <f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 xml:space="preserve"> </v>
      </c>
      <c r="P261" s="140" t="str">
        <f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 xml:space="preserve"> </v>
      </c>
      <c r="Q261" s="141" t="str">
        <f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 xml:space="preserve"> </v>
      </c>
      <c r="R261" s="141" t="str">
        <f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 xml:space="preserve"> </v>
      </c>
      <c r="S261" s="141" t="str">
        <f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 xml:space="preserve"> </v>
      </c>
    </row>
    <row r="262" spans="1:19" ht="14.1" customHeight="1" x14ac:dyDescent="0.2">
      <c r="A262" s="180" t="s">
        <v>1191</v>
      </c>
      <c r="B262" s="137" t="e">
        <f>IF($U$16=1,(VLOOKUP(A262,$AC$44:$AH$80,2,FALSE)),IF((IF($X$1=1,'X1'!B221,(IF($X$1=2,'X2'!B221,(IF($X$1=3,'X3'!B221,(IF($X$1=4,'X4'!B221,(IF($X$1=5,'X5'!B221,'X6'!B221))))))))))="","",(IF($X$1=1,'X1'!B221,(IF($X$1=2,'X2'!B221,(IF($X$1=3,'X3'!B221,(IF($X$1=4,'X4'!B221,(IF($X$1=5,'X5'!B221,'X6'!B221))))))))))))</f>
        <v>#N/A</v>
      </c>
      <c r="C262" s="137" t="str">
        <f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 xml:space="preserve"> </v>
      </c>
      <c r="D262" s="137" t="str">
        <f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 xml:space="preserve"> </v>
      </c>
      <c r="E262" s="138" t="str">
        <f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 xml:space="preserve"> </v>
      </c>
      <c r="F262" s="138" t="str">
        <f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 xml:space="preserve"> </v>
      </c>
      <c r="G262" s="138" t="str">
        <f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 xml:space="preserve"> </v>
      </c>
      <c r="H262" s="138" t="str">
        <f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 xml:space="preserve"> </v>
      </c>
      <c r="I262" s="139" t="str">
        <f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 xml:space="preserve"> </v>
      </c>
      <c r="J262" s="139" t="str">
        <f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 xml:space="preserve"> </v>
      </c>
      <c r="K262" s="139" t="str">
        <f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 xml:space="preserve"> </v>
      </c>
      <c r="L262" s="140" t="str">
        <f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 xml:space="preserve"> </v>
      </c>
      <c r="M262" s="140" t="str">
        <f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 xml:space="preserve"> </v>
      </c>
      <c r="N262" s="141" t="str">
        <f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 xml:space="preserve"> </v>
      </c>
      <c r="O262" s="140" t="str">
        <f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 xml:space="preserve"> </v>
      </c>
      <c r="P262" s="140" t="str">
        <f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 xml:space="preserve"> </v>
      </c>
      <c r="Q262" s="141" t="str">
        <f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 xml:space="preserve"> </v>
      </c>
      <c r="R262" s="141" t="str">
        <f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 xml:space="preserve"> </v>
      </c>
      <c r="S262" s="141" t="str">
        <f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 xml:space="preserve"> </v>
      </c>
    </row>
    <row r="263" spans="1:19" ht="14.1" customHeight="1" x14ac:dyDescent="0.2">
      <c r="A263" s="180" t="s">
        <v>1191</v>
      </c>
      <c r="B263" s="137" t="e">
        <f>IF($U$16=1,(VLOOKUP(A263,$AC$44:$AH$80,2,FALSE)),IF((IF($X$1=1,'X1'!B222,(IF($X$1=2,'X2'!B222,(IF($X$1=3,'X3'!B222,(IF($X$1=4,'X4'!B222,(IF($X$1=5,'X5'!B222,'X6'!B222))))))))))="","",(IF($X$1=1,'X1'!B222,(IF($X$1=2,'X2'!B222,(IF($X$1=3,'X3'!B222,(IF($X$1=4,'X4'!B222,(IF($X$1=5,'X5'!B222,'X6'!B222))))))))))))</f>
        <v>#N/A</v>
      </c>
      <c r="C263" s="137" t="str">
        <f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 xml:space="preserve"> </v>
      </c>
      <c r="D263" s="137" t="str">
        <f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 xml:space="preserve"> </v>
      </c>
      <c r="E263" s="138" t="str">
        <f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 xml:space="preserve"> </v>
      </c>
      <c r="F263" s="138" t="str">
        <f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 xml:space="preserve"> </v>
      </c>
      <c r="G263" s="138" t="str">
        <f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 xml:space="preserve"> </v>
      </c>
      <c r="H263" s="138" t="str">
        <f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 xml:space="preserve"> </v>
      </c>
      <c r="I263" s="139" t="str">
        <f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 xml:space="preserve"> </v>
      </c>
      <c r="J263" s="139" t="str">
        <f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 xml:space="preserve"> </v>
      </c>
      <c r="K263" s="139" t="str">
        <f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 xml:space="preserve"> </v>
      </c>
      <c r="L263" s="140" t="str">
        <f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 xml:space="preserve"> </v>
      </c>
      <c r="M263" s="140" t="str">
        <f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 xml:space="preserve"> </v>
      </c>
      <c r="N263" s="141" t="str">
        <f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 xml:space="preserve"> </v>
      </c>
      <c r="O263" s="140" t="str">
        <f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 xml:space="preserve"> </v>
      </c>
      <c r="P263" s="140" t="str">
        <f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 xml:space="preserve"> </v>
      </c>
      <c r="Q263" s="141" t="str">
        <f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 xml:space="preserve"> </v>
      </c>
      <c r="R263" s="141" t="str">
        <f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 xml:space="preserve"> </v>
      </c>
      <c r="S263" s="141" t="str">
        <f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 xml:space="preserve"> </v>
      </c>
    </row>
    <row r="264" spans="1:19" ht="14.1" customHeight="1" x14ac:dyDescent="0.2">
      <c r="A264" s="180" t="s">
        <v>1191</v>
      </c>
      <c r="B264" s="137" t="e">
        <f>IF($U$16=1,(VLOOKUP(A264,$AC$44:$AH$80,2,FALSE)),IF((IF($X$1=1,'X1'!B223,(IF($X$1=2,'X2'!B223,(IF($X$1=3,'X3'!B223,(IF($X$1=4,'X4'!B223,(IF($X$1=5,'X5'!B223,'X6'!B223))))))))))="","",(IF($X$1=1,'X1'!B223,(IF($X$1=2,'X2'!B223,(IF($X$1=3,'X3'!B223,(IF($X$1=4,'X4'!B223,(IF($X$1=5,'X5'!B223,'X6'!B223))))))))))))</f>
        <v>#N/A</v>
      </c>
      <c r="C264" s="137" t="str">
        <f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 xml:space="preserve"> </v>
      </c>
      <c r="D264" s="137" t="str">
        <f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 xml:space="preserve"> </v>
      </c>
      <c r="E264" s="138" t="str">
        <f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 xml:space="preserve"> </v>
      </c>
      <c r="F264" s="138" t="str">
        <f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 xml:space="preserve"> </v>
      </c>
      <c r="G264" s="138" t="str">
        <f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 xml:space="preserve"> </v>
      </c>
      <c r="H264" s="138" t="str">
        <f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 xml:space="preserve"> </v>
      </c>
      <c r="I264" s="139" t="str">
        <f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 xml:space="preserve"> </v>
      </c>
      <c r="J264" s="139" t="str">
        <f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 xml:space="preserve"> </v>
      </c>
      <c r="K264" s="139" t="str">
        <f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 xml:space="preserve"> </v>
      </c>
      <c r="L264" s="140" t="str">
        <f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 xml:space="preserve"> </v>
      </c>
      <c r="M264" s="140" t="str">
        <f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 xml:space="preserve"> </v>
      </c>
      <c r="N264" s="141" t="str">
        <f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 xml:space="preserve"> </v>
      </c>
      <c r="O264" s="140" t="str">
        <f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 xml:space="preserve"> </v>
      </c>
      <c r="P264" s="140" t="str">
        <f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 xml:space="preserve"> </v>
      </c>
      <c r="Q264" s="141" t="str">
        <f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 xml:space="preserve"> </v>
      </c>
      <c r="R264" s="141" t="str">
        <f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 xml:space="preserve"> </v>
      </c>
      <c r="S264" s="141" t="str">
        <f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 xml:space="preserve"> </v>
      </c>
    </row>
    <row r="265" spans="1:19" ht="14.1" customHeight="1" x14ac:dyDescent="0.2">
      <c r="A265" s="180" t="s">
        <v>1191</v>
      </c>
      <c r="B265" s="137" t="e">
        <f>IF($U$16=1,(VLOOKUP(A265,$AC$44:$AH$80,2,FALSE)),IF((IF($X$1=1,'X1'!B224,(IF($X$1=2,'X2'!B224,(IF($X$1=3,'X3'!B224,(IF($X$1=4,'X4'!B224,(IF($X$1=5,'X5'!B224,'X6'!B224))))))))))="","",(IF($X$1=1,'X1'!B224,(IF($X$1=2,'X2'!B224,(IF($X$1=3,'X3'!B224,(IF($X$1=4,'X4'!B224,(IF($X$1=5,'X5'!B224,'X6'!B224))))))))))))</f>
        <v>#N/A</v>
      </c>
      <c r="C265" s="137" t="str">
        <f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 xml:space="preserve"> </v>
      </c>
      <c r="D265" s="137" t="str">
        <f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 xml:space="preserve"> </v>
      </c>
      <c r="E265" s="138" t="str">
        <f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 xml:space="preserve"> </v>
      </c>
      <c r="F265" s="138" t="str">
        <f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 xml:space="preserve"> </v>
      </c>
      <c r="G265" s="138" t="str">
        <f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 xml:space="preserve"> </v>
      </c>
      <c r="H265" s="138" t="str">
        <f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 xml:space="preserve"> </v>
      </c>
      <c r="I265" s="139" t="str">
        <f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 xml:space="preserve"> </v>
      </c>
      <c r="J265" s="139" t="str">
        <f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 xml:space="preserve"> </v>
      </c>
      <c r="K265" s="139" t="str">
        <f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 xml:space="preserve"> </v>
      </c>
      <c r="L265" s="140" t="str">
        <f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 xml:space="preserve"> </v>
      </c>
      <c r="M265" s="140" t="str">
        <f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 xml:space="preserve"> </v>
      </c>
      <c r="N265" s="141" t="str">
        <f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 xml:space="preserve"> </v>
      </c>
      <c r="O265" s="140" t="str">
        <f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 xml:space="preserve"> </v>
      </c>
      <c r="P265" s="140" t="str">
        <f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 xml:space="preserve"> </v>
      </c>
      <c r="Q265" s="141" t="str">
        <f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 xml:space="preserve"> </v>
      </c>
      <c r="R265" s="141" t="str">
        <f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 xml:space="preserve"> </v>
      </c>
      <c r="S265" s="141" t="str">
        <f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 xml:space="preserve"> </v>
      </c>
    </row>
    <row r="266" spans="1:19" ht="14.1" customHeight="1" x14ac:dyDescent="0.2">
      <c r="A266" s="180" t="s">
        <v>1191</v>
      </c>
      <c r="B266" s="137" t="e">
        <f>IF($U$16=1,(VLOOKUP(A266,$AC$44:$AH$80,2,FALSE)),IF((IF($X$1=1,'X1'!B225,(IF($X$1=2,'X2'!B225,(IF($X$1=3,'X3'!B225,(IF($X$1=4,'X4'!B225,(IF($X$1=5,'X5'!B225,'X6'!B225))))))))))="","",(IF($X$1=1,'X1'!B225,(IF($X$1=2,'X2'!B225,(IF($X$1=3,'X3'!B225,(IF($X$1=4,'X4'!B225,(IF($X$1=5,'X5'!B225,'X6'!B225))))))))))))</f>
        <v>#N/A</v>
      </c>
      <c r="C266" s="137" t="str">
        <f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 xml:space="preserve"> </v>
      </c>
      <c r="D266" s="137" t="str">
        <f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 xml:space="preserve"> </v>
      </c>
      <c r="E266" s="138" t="str">
        <f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 xml:space="preserve"> </v>
      </c>
      <c r="F266" s="138" t="str">
        <f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 xml:space="preserve"> </v>
      </c>
      <c r="G266" s="138" t="str">
        <f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 xml:space="preserve"> </v>
      </c>
      <c r="H266" s="138" t="str">
        <f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 xml:space="preserve"> </v>
      </c>
      <c r="I266" s="139" t="str">
        <f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 xml:space="preserve"> </v>
      </c>
      <c r="J266" s="139" t="str">
        <f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 xml:space="preserve"> </v>
      </c>
      <c r="K266" s="139" t="str">
        <f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 xml:space="preserve"> </v>
      </c>
      <c r="L266" s="140" t="str">
        <f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 xml:space="preserve"> </v>
      </c>
      <c r="M266" s="140" t="str">
        <f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 xml:space="preserve"> </v>
      </c>
      <c r="N266" s="141" t="str">
        <f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 xml:space="preserve"> </v>
      </c>
      <c r="O266" s="140" t="str">
        <f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 xml:space="preserve"> </v>
      </c>
      <c r="P266" s="140" t="str">
        <f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 xml:space="preserve"> </v>
      </c>
      <c r="Q266" s="141" t="str">
        <f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 xml:space="preserve"> </v>
      </c>
      <c r="R266" s="141" t="str">
        <f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 xml:space="preserve"> </v>
      </c>
      <c r="S266" s="141" t="str">
        <f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 xml:space="preserve"> </v>
      </c>
    </row>
    <row r="267" spans="1:19" ht="14.1" customHeight="1" x14ac:dyDescent="0.2">
      <c r="A267" s="180" t="s">
        <v>1191</v>
      </c>
      <c r="B267" s="137" t="e">
        <f>IF($U$16=1,(VLOOKUP(A267,$AC$44:$AH$80,2,FALSE)),IF((IF($X$1=1,'X1'!B226,(IF($X$1=2,'X2'!B226,(IF($X$1=3,'X3'!B226,(IF($X$1=4,'X4'!B226,(IF($X$1=5,'X5'!B226,'X6'!B226))))))))))="","",(IF($X$1=1,'X1'!B226,(IF($X$1=2,'X2'!B226,(IF($X$1=3,'X3'!B226,(IF($X$1=4,'X4'!B226,(IF($X$1=5,'X5'!B226,'X6'!B226))))))))))))</f>
        <v>#N/A</v>
      </c>
      <c r="C267" s="137" t="str">
        <f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 xml:space="preserve"> </v>
      </c>
      <c r="D267" s="137" t="str">
        <f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 xml:space="preserve"> </v>
      </c>
      <c r="E267" s="138" t="str">
        <f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 xml:space="preserve"> </v>
      </c>
      <c r="F267" s="138" t="str">
        <f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 xml:space="preserve"> </v>
      </c>
      <c r="G267" s="138" t="str">
        <f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 xml:space="preserve"> </v>
      </c>
      <c r="H267" s="138" t="str">
        <f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 xml:space="preserve"> </v>
      </c>
      <c r="I267" s="139" t="str">
        <f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 xml:space="preserve"> </v>
      </c>
      <c r="J267" s="139" t="str">
        <f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 xml:space="preserve"> </v>
      </c>
      <c r="K267" s="139" t="str">
        <f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 xml:space="preserve"> </v>
      </c>
      <c r="L267" s="140" t="str">
        <f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 xml:space="preserve"> </v>
      </c>
      <c r="M267" s="140" t="str">
        <f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 xml:space="preserve"> </v>
      </c>
      <c r="N267" s="141" t="str">
        <f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 xml:space="preserve"> </v>
      </c>
      <c r="O267" s="140" t="str">
        <f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 xml:space="preserve"> </v>
      </c>
      <c r="P267" s="140" t="str">
        <f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 xml:space="preserve"> </v>
      </c>
      <c r="Q267" s="141" t="str">
        <f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 xml:space="preserve"> </v>
      </c>
      <c r="R267" s="141" t="str">
        <f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 xml:space="preserve"> </v>
      </c>
      <c r="S267" s="141" t="str">
        <f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 xml:space="preserve"> </v>
      </c>
    </row>
    <row r="268" spans="1:19" ht="14.1" customHeight="1" x14ac:dyDescent="0.2">
      <c r="A268" s="180" t="s">
        <v>1191</v>
      </c>
      <c r="B268" s="137" t="e">
        <f>IF($U$16=1,(VLOOKUP(A268,$AC$44:$AH$80,2,FALSE)),IF((IF($X$1=1,'X1'!B227,(IF($X$1=2,'X2'!B227,(IF($X$1=3,'X3'!B227,(IF($X$1=4,'X4'!B227,(IF($X$1=5,'X5'!B227,'X6'!B227))))))))))="","",(IF($X$1=1,'X1'!B227,(IF($X$1=2,'X2'!B227,(IF($X$1=3,'X3'!B227,(IF($X$1=4,'X4'!B227,(IF($X$1=5,'X5'!B227,'X6'!B227))))))))))))</f>
        <v>#N/A</v>
      </c>
      <c r="C268" s="137" t="str">
        <f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 xml:space="preserve"> </v>
      </c>
      <c r="D268" s="137" t="str">
        <f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 xml:space="preserve"> </v>
      </c>
      <c r="E268" s="138" t="str">
        <f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 xml:space="preserve"> </v>
      </c>
      <c r="F268" s="138" t="str">
        <f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 xml:space="preserve"> </v>
      </c>
      <c r="G268" s="138" t="str">
        <f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 xml:space="preserve"> </v>
      </c>
      <c r="H268" s="138" t="str">
        <f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 xml:space="preserve"> </v>
      </c>
      <c r="I268" s="139" t="str">
        <f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 xml:space="preserve"> </v>
      </c>
      <c r="J268" s="139" t="str">
        <f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 xml:space="preserve"> </v>
      </c>
      <c r="K268" s="139" t="str">
        <f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 xml:space="preserve"> </v>
      </c>
      <c r="L268" s="140" t="str">
        <f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 xml:space="preserve"> </v>
      </c>
      <c r="M268" s="140" t="str">
        <f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 xml:space="preserve"> </v>
      </c>
      <c r="N268" s="141" t="str">
        <f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 xml:space="preserve"> </v>
      </c>
      <c r="O268" s="140" t="str">
        <f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 xml:space="preserve"> </v>
      </c>
      <c r="P268" s="140" t="str">
        <f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 xml:space="preserve"> </v>
      </c>
      <c r="Q268" s="141" t="str">
        <f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 xml:space="preserve"> </v>
      </c>
      <c r="R268" s="141" t="str">
        <f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 xml:space="preserve"> </v>
      </c>
      <c r="S268" s="141" t="str">
        <f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 xml:space="preserve"> </v>
      </c>
    </row>
    <row r="269" spans="1:19" ht="14.1" customHeight="1" x14ac:dyDescent="0.2">
      <c r="A269" s="180" t="s">
        <v>1191</v>
      </c>
      <c r="B269" s="137" t="e">
        <f>IF($U$16=1,(VLOOKUP(A269,$AC$44:$AH$80,2,FALSE)),IF((IF($X$1=1,'X1'!B228,(IF($X$1=2,'X2'!B228,(IF($X$1=3,'X3'!B228,(IF($X$1=4,'X4'!B228,(IF($X$1=5,'X5'!B228,'X6'!B228))))))))))="","",(IF($X$1=1,'X1'!B228,(IF($X$1=2,'X2'!B228,(IF($X$1=3,'X3'!B228,(IF($X$1=4,'X4'!B228,(IF($X$1=5,'X5'!B228,'X6'!B228))))))))))))</f>
        <v>#N/A</v>
      </c>
      <c r="C269" s="137" t="str">
        <f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 xml:space="preserve"> </v>
      </c>
      <c r="D269" s="137" t="str">
        <f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 xml:space="preserve"> </v>
      </c>
      <c r="E269" s="138" t="str">
        <f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 xml:space="preserve"> </v>
      </c>
      <c r="F269" s="138" t="str">
        <f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 xml:space="preserve"> </v>
      </c>
      <c r="G269" s="138" t="str">
        <f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 xml:space="preserve"> </v>
      </c>
      <c r="H269" s="138" t="str">
        <f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 xml:space="preserve"> </v>
      </c>
      <c r="I269" s="139" t="str">
        <f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 xml:space="preserve"> </v>
      </c>
      <c r="J269" s="139" t="str">
        <f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 xml:space="preserve"> </v>
      </c>
      <c r="K269" s="139" t="str">
        <f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 xml:space="preserve"> </v>
      </c>
      <c r="L269" s="140" t="str">
        <f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 xml:space="preserve"> </v>
      </c>
      <c r="M269" s="140" t="str">
        <f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 xml:space="preserve"> </v>
      </c>
      <c r="N269" s="141" t="str">
        <f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 xml:space="preserve"> </v>
      </c>
      <c r="O269" s="140" t="str">
        <f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 xml:space="preserve"> </v>
      </c>
      <c r="P269" s="140" t="str">
        <f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 xml:space="preserve"> </v>
      </c>
      <c r="Q269" s="141" t="str">
        <f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 xml:space="preserve"> </v>
      </c>
      <c r="R269" s="141" t="str">
        <f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 xml:space="preserve"> </v>
      </c>
      <c r="S269" s="141" t="str">
        <f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 xml:space="preserve"> </v>
      </c>
    </row>
    <row r="270" spans="1:19" ht="14.1" customHeight="1" x14ac:dyDescent="0.2">
      <c r="A270" s="180" t="s">
        <v>1191</v>
      </c>
      <c r="B270" s="137" t="e">
        <f>IF($U$16=1,(VLOOKUP(A270,$AC$44:$AH$80,2,FALSE)),IF((IF($X$1=1,'X1'!B229,(IF($X$1=2,'X2'!B229,(IF($X$1=3,'X3'!B229,(IF($X$1=4,'X4'!B229,(IF($X$1=5,'X5'!B229,'X6'!B229))))))))))="","",(IF($X$1=1,'X1'!B229,(IF($X$1=2,'X2'!B229,(IF($X$1=3,'X3'!B229,(IF($X$1=4,'X4'!B229,(IF($X$1=5,'X5'!B229,'X6'!B229))))))))))))</f>
        <v>#N/A</v>
      </c>
      <c r="C270" s="137" t="str">
        <f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 xml:space="preserve"> </v>
      </c>
      <c r="D270" s="137" t="str">
        <f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 xml:space="preserve"> </v>
      </c>
      <c r="E270" s="138" t="str">
        <f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 xml:space="preserve"> </v>
      </c>
      <c r="F270" s="138" t="str">
        <f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 xml:space="preserve"> </v>
      </c>
      <c r="G270" s="138" t="str">
        <f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 xml:space="preserve"> </v>
      </c>
      <c r="H270" s="138" t="str">
        <f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 xml:space="preserve"> </v>
      </c>
      <c r="I270" s="139" t="str">
        <f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 xml:space="preserve"> </v>
      </c>
      <c r="J270" s="139" t="str">
        <f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 xml:space="preserve"> </v>
      </c>
      <c r="K270" s="139" t="str">
        <f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 xml:space="preserve"> </v>
      </c>
      <c r="L270" s="140" t="str">
        <f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 xml:space="preserve"> </v>
      </c>
      <c r="M270" s="140" t="str">
        <f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 xml:space="preserve"> </v>
      </c>
      <c r="N270" s="141" t="str">
        <f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 xml:space="preserve"> </v>
      </c>
      <c r="O270" s="140" t="str">
        <f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 xml:space="preserve"> </v>
      </c>
      <c r="P270" s="140" t="str">
        <f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 xml:space="preserve"> </v>
      </c>
      <c r="Q270" s="141" t="str">
        <f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 xml:space="preserve"> </v>
      </c>
      <c r="R270" s="141" t="str">
        <f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 xml:space="preserve"> </v>
      </c>
      <c r="S270" s="141" t="str">
        <f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 xml:space="preserve"> </v>
      </c>
    </row>
    <row r="271" spans="1:19" ht="14.1" customHeight="1" x14ac:dyDescent="0.2">
      <c r="A271" s="180" t="s">
        <v>1191</v>
      </c>
      <c r="B271" s="137" t="e">
        <f>IF($U$16=1,(VLOOKUP(A271,$AC$44:$AH$80,2,FALSE)),IF((IF($X$1=1,'X1'!B230,(IF($X$1=2,'X2'!B230,(IF($X$1=3,'X3'!B230,(IF($X$1=4,'X4'!B230,(IF($X$1=5,'X5'!B230,'X6'!B230))))))))))="","",(IF($X$1=1,'X1'!B230,(IF($X$1=2,'X2'!B230,(IF($X$1=3,'X3'!B230,(IF($X$1=4,'X4'!B230,(IF($X$1=5,'X5'!B230,'X6'!B230))))))))))))</f>
        <v>#N/A</v>
      </c>
      <c r="C271" s="137" t="str">
        <f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 xml:space="preserve"> </v>
      </c>
      <c r="D271" s="137" t="str">
        <f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 xml:space="preserve"> </v>
      </c>
      <c r="E271" s="138" t="str">
        <f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 xml:space="preserve"> </v>
      </c>
      <c r="F271" s="138" t="str">
        <f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 xml:space="preserve"> </v>
      </c>
      <c r="G271" s="138" t="str">
        <f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 xml:space="preserve"> </v>
      </c>
      <c r="H271" s="138" t="str">
        <f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 xml:space="preserve"> </v>
      </c>
      <c r="I271" s="139" t="str">
        <f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 xml:space="preserve"> </v>
      </c>
      <c r="J271" s="139" t="str">
        <f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 xml:space="preserve"> </v>
      </c>
      <c r="K271" s="139" t="str">
        <f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 xml:space="preserve"> </v>
      </c>
      <c r="L271" s="140" t="str">
        <f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 xml:space="preserve"> </v>
      </c>
      <c r="M271" s="140" t="str">
        <f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 xml:space="preserve"> </v>
      </c>
      <c r="N271" s="141" t="str">
        <f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 xml:space="preserve"> </v>
      </c>
      <c r="O271" s="140" t="str">
        <f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 xml:space="preserve"> </v>
      </c>
      <c r="P271" s="140" t="str">
        <f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 xml:space="preserve"> </v>
      </c>
      <c r="Q271" s="141" t="str">
        <f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 xml:space="preserve"> </v>
      </c>
      <c r="R271" s="141" t="str">
        <f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 xml:space="preserve"> </v>
      </c>
      <c r="S271" s="141" t="str">
        <f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 xml:space="preserve"> </v>
      </c>
    </row>
    <row r="272" spans="1:19" ht="14.1" customHeight="1" x14ac:dyDescent="0.2">
      <c r="A272" s="180" t="s">
        <v>1191</v>
      </c>
      <c r="B272" s="137" t="e">
        <f>IF($U$16=1,(VLOOKUP(A272,$AC$44:$AH$80,2,FALSE)),IF((IF($X$1=1,'X1'!B231,(IF($X$1=2,'X2'!B231,(IF($X$1=3,'X3'!B231,(IF($X$1=4,'X4'!B231,(IF($X$1=5,'X5'!B231,'X6'!B231))))))))))="","",(IF($X$1=1,'X1'!B231,(IF($X$1=2,'X2'!B231,(IF($X$1=3,'X3'!B231,(IF($X$1=4,'X4'!B231,(IF($X$1=5,'X5'!B231,'X6'!B231))))))))))))</f>
        <v>#N/A</v>
      </c>
      <c r="C272" s="137" t="str">
        <f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 xml:space="preserve"> </v>
      </c>
      <c r="D272" s="137" t="str">
        <f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 xml:space="preserve"> </v>
      </c>
      <c r="E272" s="138" t="str">
        <f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 xml:space="preserve"> </v>
      </c>
      <c r="F272" s="138" t="str">
        <f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 xml:space="preserve"> </v>
      </c>
      <c r="G272" s="138" t="str">
        <f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 xml:space="preserve"> </v>
      </c>
      <c r="H272" s="138" t="str">
        <f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 xml:space="preserve"> </v>
      </c>
      <c r="I272" s="139" t="str">
        <f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 xml:space="preserve"> </v>
      </c>
      <c r="J272" s="139" t="str">
        <f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 xml:space="preserve"> </v>
      </c>
      <c r="K272" s="139" t="str">
        <f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 xml:space="preserve"> </v>
      </c>
      <c r="L272" s="140" t="str">
        <f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 xml:space="preserve"> </v>
      </c>
      <c r="M272" s="140" t="str">
        <f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 xml:space="preserve"> </v>
      </c>
      <c r="N272" s="141" t="str">
        <f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 xml:space="preserve"> </v>
      </c>
      <c r="O272" s="140" t="str">
        <f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 xml:space="preserve"> </v>
      </c>
      <c r="P272" s="140" t="str">
        <f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 xml:space="preserve"> </v>
      </c>
      <c r="Q272" s="141" t="str">
        <f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 xml:space="preserve"> </v>
      </c>
      <c r="R272" s="141" t="str">
        <f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 xml:space="preserve"> </v>
      </c>
      <c r="S272" s="141" t="str">
        <f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 xml:space="preserve"> </v>
      </c>
    </row>
    <row r="273" spans="1:19" ht="14.1" customHeight="1" x14ac:dyDescent="0.2">
      <c r="A273" s="180" t="s">
        <v>1191</v>
      </c>
      <c r="B273" s="137" t="e">
        <f>IF($U$16=1,(VLOOKUP(A273,$AC$44:$AH$80,2,FALSE)),IF((IF($X$1=1,'X1'!B232,(IF($X$1=2,'X2'!B232,(IF($X$1=3,'X3'!B232,(IF($X$1=4,'X4'!B232,(IF($X$1=5,'X5'!B232,'X6'!B232))))))))))="","",(IF($X$1=1,'X1'!B232,(IF($X$1=2,'X2'!B232,(IF($X$1=3,'X3'!B232,(IF($X$1=4,'X4'!B232,(IF($X$1=5,'X5'!B232,'X6'!B232))))))))))))</f>
        <v>#N/A</v>
      </c>
      <c r="C273" s="137" t="str">
        <f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 xml:space="preserve"> </v>
      </c>
      <c r="D273" s="137" t="str">
        <f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 xml:space="preserve"> </v>
      </c>
      <c r="E273" s="138" t="str">
        <f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 xml:space="preserve"> </v>
      </c>
      <c r="F273" s="138" t="str">
        <f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 xml:space="preserve"> </v>
      </c>
      <c r="G273" s="138" t="str">
        <f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 xml:space="preserve"> </v>
      </c>
      <c r="H273" s="138" t="str">
        <f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 xml:space="preserve"> </v>
      </c>
      <c r="I273" s="139" t="str">
        <f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 xml:space="preserve"> </v>
      </c>
      <c r="J273" s="139" t="str">
        <f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 xml:space="preserve"> </v>
      </c>
      <c r="K273" s="139" t="str">
        <f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 xml:space="preserve"> </v>
      </c>
      <c r="L273" s="140" t="str">
        <f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 xml:space="preserve"> </v>
      </c>
      <c r="M273" s="140" t="str">
        <f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 xml:space="preserve"> </v>
      </c>
      <c r="N273" s="141" t="str">
        <f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 xml:space="preserve"> </v>
      </c>
      <c r="O273" s="140" t="str">
        <f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 xml:space="preserve"> </v>
      </c>
      <c r="P273" s="140" t="str">
        <f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 xml:space="preserve"> </v>
      </c>
      <c r="Q273" s="141" t="str">
        <f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 xml:space="preserve"> </v>
      </c>
      <c r="R273" s="141" t="str">
        <f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 xml:space="preserve"> </v>
      </c>
      <c r="S273" s="141" t="str">
        <f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 xml:space="preserve"> </v>
      </c>
    </row>
    <row r="274" spans="1:19" ht="14.1" customHeight="1" x14ac:dyDescent="0.2">
      <c r="A274" s="180" t="s">
        <v>1191</v>
      </c>
      <c r="B274" s="137" t="e">
        <f>IF($U$16=1,(VLOOKUP(A274,$AC$44:$AH$80,2,FALSE)),IF((IF($X$1=1,'X1'!B233,(IF($X$1=2,'X2'!B233,(IF($X$1=3,'X3'!B233,(IF($X$1=4,'X4'!B233,(IF($X$1=5,'X5'!B233,'X6'!B233))))))))))="","",(IF($X$1=1,'X1'!B233,(IF($X$1=2,'X2'!B233,(IF($X$1=3,'X3'!B233,(IF($X$1=4,'X4'!B233,(IF($X$1=5,'X5'!B233,'X6'!B233))))))))))))</f>
        <v>#N/A</v>
      </c>
      <c r="C274" s="137" t="str">
        <f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 xml:space="preserve"> </v>
      </c>
      <c r="D274" s="137" t="str">
        <f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 xml:space="preserve"> </v>
      </c>
      <c r="E274" s="138" t="str">
        <f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 xml:space="preserve"> </v>
      </c>
      <c r="F274" s="138" t="str">
        <f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 xml:space="preserve"> </v>
      </c>
      <c r="G274" s="138" t="str">
        <f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 xml:space="preserve"> </v>
      </c>
      <c r="H274" s="138" t="str">
        <f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 xml:space="preserve"> </v>
      </c>
      <c r="I274" s="139" t="str">
        <f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 xml:space="preserve"> </v>
      </c>
      <c r="J274" s="139" t="str">
        <f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 xml:space="preserve"> </v>
      </c>
      <c r="K274" s="139" t="str">
        <f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 xml:space="preserve"> </v>
      </c>
      <c r="L274" s="140" t="str">
        <f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 xml:space="preserve"> </v>
      </c>
      <c r="M274" s="140" t="str">
        <f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 xml:space="preserve"> </v>
      </c>
      <c r="N274" s="141" t="str">
        <f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 xml:space="preserve"> </v>
      </c>
      <c r="O274" s="140" t="str">
        <f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 xml:space="preserve"> </v>
      </c>
      <c r="P274" s="140" t="str">
        <f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 xml:space="preserve"> </v>
      </c>
      <c r="Q274" s="141" t="str">
        <f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 xml:space="preserve"> </v>
      </c>
      <c r="R274" s="141" t="str">
        <f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 xml:space="preserve"> </v>
      </c>
      <c r="S274" s="141" t="str">
        <f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 xml:space="preserve"> </v>
      </c>
    </row>
    <row r="275" spans="1:19" ht="14.1" customHeight="1" x14ac:dyDescent="0.2">
      <c r="A275" s="180" t="s">
        <v>1191</v>
      </c>
      <c r="B275" s="137" t="e">
        <f>IF($U$16=1,(VLOOKUP(A275,$AC$44:$AH$80,2,FALSE)),IF((IF($X$1=1,'X1'!B234,(IF($X$1=2,'X2'!B234,(IF($X$1=3,'X3'!B234,(IF($X$1=4,'X4'!B234,(IF($X$1=5,'X5'!B234,'X6'!B234))))))))))="","",(IF($X$1=1,'X1'!B234,(IF($X$1=2,'X2'!B234,(IF($X$1=3,'X3'!B234,(IF($X$1=4,'X4'!B234,(IF($X$1=5,'X5'!B234,'X6'!B234))))))))))))</f>
        <v>#N/A</v>
      </c>
      <c r="C275" s="137" t="str">
        <f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 xml:space="preserve"> </v>
      </c>
      <c r="D275" s="137" t="str">
        <f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 xml:space="preserve"> </v>
      </c>
      <c r="E275" s="138" t="str">
        <f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 xml:space="preserve"> </v>
      </c>
      <c r="F275" s="138" t="str">
        <f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 xml:space="preserve"> </v>
      </c>
      <c r="G275" s="138" t="str">
        <f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 xml:space="preserve"> </v>
      </c>
      <c r="H275" s="138" t="str">
        <f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 xml:space="preserve"> </v>
      </c>
      <c r="I275" s="139" t="str">
        <f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 xml:space="preserve"> </v>
      </c>
      <c r="J275" s="139" t="str">
        <f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 xml:space="preserve"> </v>
      </c>
      <c r="K275" s="139" t="str">
        <f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 xml:space="preserve"> </v>
      </c>
      <c r="L275" s="140" t="str">
        <f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 xml:space="preserve"> </v>
      </c>
      <c r="M275" s="140" t="str">
        <f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 xml:space="preserve"> </v>
      </c>
      <c r="N275" s="141" t="str">
        <f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 xml:space="preserve"> </v>
      </c>
      <c r="O275" s="140" t="str">
        <f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 xml:space="preserve"> </v>
      </c>
      <c r="P275" s="140" t="str">
        <f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 xml:space="preserve"> </v>
      </c>
      <c r="Q275" s="141" t="str">
        <f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 xml:space="preserve"> </v>
      </c>
      <c r="R275" s="141" t="str">
        <f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 xml:space="preserve"> </v>
      </c>
      <c r="S275" s="141" t="str">
        <f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 xml:space="preserve"> </v>
      </c>
    </row>
    <row r="276" spans="1:19" ht="14.1" customHeight="1" x14ac:dyDescent="0.2">
      <c r="A276" s="180" t="s">
        <v>1191</v>
      </c>
      <c r="B276" s="137" t="e">
        <f>IF($U$16=1,(VLOOKUP(A276,$AC$44:$AH$80,2,FALSE)),IF((IF($X$1=1,'X1'!B235,(IF($X$1=2,'X2'!B235,(IF($X$1=3,'X3'!B235,(IF($X$1=4,'X4'!B235,(IF($X$1=5,'X5'!B235,'X6'!B235))))))))))="","",(IF($X$1=1,'X1'!B235,(IF($X$1=2,'X2'!B235,(IF($X$1=3,'X3'!B235,(IF($X$1=4,'X4'!B235,(IF($X$1=5,'X5'!B235,'X6'!B235))))))))))))</f>
        <v>#N/A</v>
      </c>
      <c r="C276" s="137" t="str">
        <f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 xml:space="preserve"> </v>
      </c>
      <c r="D276" s="137" t="str">
        <f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 xml:space="preserve"> </v>
      </c>
      <c r="E276" s="138" t="str">
        <f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 xml:space="preserve"> </v>
      </c>
      <c r="F276" s="138" t="str">
        <f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 xml:space="preserve"> </v>
      </c>
      <c r="G276" s="138" t="str">
        <f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 xml:space="preserve"> </v>
      </c>
      <c r="H276" s="138" t="str">
        <f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 xml:space="preserve"> </v>
      </c>
      <c r="I276" s="139" t="str">
        <f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 xml:space="preserve"> </v>
      </c>
      <c r="J276" s="139" t="str">
        <f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 xml:space="preserve"> </v>
      </c>
      <c r="K276" s="139" t="str">
        <f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 xml:space="preserve"> </v>
      </c>
      <c r="L276" s="140" t="str">
        <f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 xml:space="preserve"> </v>
      </c>
      <c r="M276" s="140" t="str">
        <f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 xml:space="preserve"> </v>
      </c>
      <c r="N276" s="141" t="str">
        <f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 xml:space="preserve"> </v>
      </c>
      <c r="O276" s="140" t="str">
        <f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 xml:space="preserve"> </v>
      </c>
      <c r="P276" s="140" t="str">
        <f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 xml:space="preserve"> </v>
      </c>
      <c r="Q276" s="141" t="str">
        <f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 xml:space="preserve"> </v>
      </c>
      <c r="R276" s="141" t="str">
        <f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 xml:space="preserve"> </v>
      </c>
      <c r="S276" s="141" t="str">
        <f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 xml:space="preserve"> </v>
      </c>
    </row>
    <row r="277" spans="1:19" ht="14.1" customHeight="1" x14ac:dyDescent="0.2">
      <c r="A277" s="180" t="s">
        <v>1191</v>
      </c>
      <c r="B277" s="137" t="e">
        <f>IF($U$16=1,(VLOOKUP(A277,$AC$44:$AH$80,2,FALSE)),IF((IF($X$1=1,'X1'!B236,(IF($X$1=2,'X2'!B236,(IF($X$1=3,'X3'!B236,(IF($X$1=4,'X4'!B236,(IF($X$1=5,'X5'!B236,'X6'!B236))))))))))="","",(IF($X$1=1,'X1'!B236,(IF($X$1=2,'X2'!B236,(IF($X$1=3,'X3'!B236,(IF($X$1=4,'X4'!B236,(IF($X$1=5,'X5'!B236,'X6'!B236))))))))))))</f>
        <v>#N/A</v>
      </c>
      <c r="C277" s="137" t="str">
        <f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 xml:space="preserve"> </v>
      </c>
      <c r="D277" s="137" t="str">
        <f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 xml:space="preserve"> </v>
      </c>
      <c r="E277" s="138" t="str">
        <f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 xml:space="preserve"> </v>
      </c>
      <c r="F277" s="138" t="str">
        <f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 xml:space="preserve"> </v>
      </c>
      <c r="G277" s="138" t="str">
        <f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 xml:space="preserve"> </v>
      </c>
      <c r="H277" s="138" t="str">
        <f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 xml:space="preserve"> </v>
      </c>
      <c r="I277" s="139" t="str">
        <f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 xml:space="preserve"> </v>
      </c>
      <c r="J277" s="139" t="str">
        <f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 xml:space="preserve"> </v>
      </c>
      <c r="K277" s="139" t="str">
        <f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 xml:space="preserve"> </v>
      </c>
      <c r="L277" s="140" t="str">
        <f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 xml:space="preserve"> </v>
      </c>
      <c r="M277" s="140" t="str">
        <f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 xml:space="preserve"> </v>
      </c>
      <c r="N277" s="141" t="str">
        <f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 xml:space="preserve"> </v>
      </c>
      <c r="O277" s="140" t="str">
        <f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 xml:space="preserve"> </v>
      </c>
      <c r="P277" s="140" t="str">
        <f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 xml:space="preserve"> </v>
      </c>
      <c r="Q277" s="141" t="str">
        <f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 xml:space="preserve"> </v>
      </c>
      <c r="R277" s="141" t="str">
        <f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 xml:space="preserve"> </v>
      </c>
      <c r="S277" s="141" t="str">
        <f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 xml:space="preserve"> </v>
      </c>
    </row>
    <row r="278" spans="1:19" ht="14.1" customHeight="1" x14ac:dyDescent="0.2">
      <c r="A278" s="180" t="s">
        <v>1191</v>
      </c>
      <c r="B278" s="137" t="e">
        <f>IF($U$16=1,(VLOOKUP(A278,$AC$44:$AH$80,2,FALSE)),IF((IF($X$1=1,'X1'!B237,(IF($X$1=2,'X2'!B237,(IF($X$1=3,'X3'!B237,(IF($X$1=4,'X4'!B237,(IF($X$1=5,'X5'!B237,'X6'!B237))))))))))="","",(IF($X$1=1,'X1'!B237,(IF($X$1=2,'X2'!B237,(IF($X$1=3,'X3'!B237,(IF($X$1=4,'X4'!B237,(IF($X$1=5,'X5'!B237,'X6'!B237))))))))))))</f>
        <v>#N/A</v>
      </c>
      <c r="C278" s="137" t="str">
        <f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 xml:space="preserve"> </v>
      </c>
      <c r="D278" s="137" t="str">
        <f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 xml:space="preserve"> </v>
      </c>
      <c r="E278" s="138" t="str">
        <f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 xml:space="preserve"> </v>
      </c>
      <c r="F278" s="138" t="str">
        <f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 xml:space="preserve"> </v>
      </c>
      <c r="G278" s="138" t="str">
        <f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 xml:space="preserve"> </v>
      </c>
      <c r="H278" s="138" t="str">
        <f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 xml:space="preserve"> </v>
      </c>
      <c r="I278" s="139" t="str">
        <f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 xml:space="preserve"> </v>
      </c>
      <c r="J278" s="139" t="str">
        <f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 xml:space="preserve"> </v>
      </c>
      <c r="K278" s="139" t="str">
        <f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 xml:space="preserve"> </v>
      </c>
      <c r="L278" s="140" t="str">
        <f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 xml:space="preserve"> </v>
      </c>
      <c r="M278" s="140" t="str">
        <f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 xml:space="preserve"> </v>
      </c>
      <c r="N278" s="141" t="str">
        <f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 xml:space="preserve"> </v>
      </c>
      <c r="O278" s="140" t="str">
        <f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 xml:space="preserve"> </v>
      </c>
      <c r="P278" s="140" t="str">
        <f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 xml:space="preserve"> </v>
      </c>
      <c r="Q278" s="141" t="str">
        <f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 xml:space="preserve"> </v>
      </c>
      <c r="R278" s="141" t="str">
        <f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 xml:space="preserve"> </v>
      </c>
      <c r="S278" s="141" t="str">
        <f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 xml:space="preserve"> </v>
      </c>
    </row>
    <row r="279" spans="1:19" ht="14.1" customHeight="1" x14ac:dyDescent="0.2">
      <c r="A279" s="180" t="s">
        <v>1191</v>
      </c>
      <c r="B279" s="137" t="e">
        <f>IF($U$16=1,(VLOOKUP(A279,$AC$44:$AH$80,2,FALSE)),IF((IF($X$1=1,'X1'!B238,(IF($X$1=2,'X2'!B238,(IF($X$1=3,'X3'!B238,(IF($X$1=4,'X4'!B238,(IF($X$1=5,'X5'!B238,'X6'!B238))))))))))="","",(IF($X$1=1,'X1'!B238,(IF($X$1=2,'X2'!B238,(IF($X$1=3,'X3'!B238,(IF($X$1=4,'X4'!B238,(IF($X$1=5,'X5'!B238,'X6'!B238))))))))))))</f>
        <v>#N/A</v>
      </c>
      <c r="C279" s="137" t="str">
        <f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 xml:space="preserve"> </v>
      </c>
      <c r="D279" s="137" t="str">
        <f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 xml:space="preserve"> </v>
      </c>
      <c r="E279" s="138" t="str">
        <f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 xml:space="preserve"> </v>
      </c>
      <c r="F279" s="138" t="str">
        <f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 xml:space="preserve"> </v>
      </c>
      <c r="G279" s="138" t="str">
        <f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 xml:space="preserve"> </v>
      </c>
      <c r="H279" s="138" t="str">
        <f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 xml:space="preserve"> </v>
      </c>
      <c r="I279" s="139" t="str">
        <f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 xml:space="preserve"> </v>
      </c>
      <c r="J279" s="139" t="str">
        <f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 xml:space="preserve"> </v>
      </c>
      <c r="K279" s="139" t="str">
        <f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 xml:space="preserve"> </v>
      </c>
      <c r="L279" s="140" t="str">
        <f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 xml:space="preserve"> </v>
      </c>
      <c r="M279" s="140" t="str">
        <f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 xml:space="preserve"> </v>
      </c>
      <c r="N279" s="141" t="str">
        <f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 xml:space="preserve"> </v>
      </c>
      <c r="O279" s="140" t="str">
        <f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 xml:space="preserve"> </v>
      </c>
      <c r="P279" s="140" t="str">
        <f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 xml:space="preserve"> </v>
      </c>
      <c r="Q279" s="141" t="str">
        <f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 xml:space="preserve"> </v>
      </c>
      <c r="R279" s="141" t="str">
        <f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 xml:space="preserve"> </v>
      </c>
      <c r="S279" s="141" t="str">
        <f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 xml:space="preserve"> </v>
      </c>
    </row>
    <row r="280" spans="1:19" ht="14.1" customHeight="1" x14ac:dyDescent="0.2">
      <c r="A280" s="180" t="s">
        <v>1191</v>
      </c>
      <c r="B280" s="137" t="e">
        <f>IF($U$16=1,(VLOOKUP(A280,$AC$44:$AH$80,2,FALSE)),IF((IF($X$1=1,'X1'!B239,(IF($X$1=2,'X2'!B239,(IF($X$1=3,'X3'!B239,(IF($X$1=4,'X4'!B239,(IF($X$1=5,'X5'!B239,'X6'!B239))))))))))="","",(IF($X$1=1,'X1'!B239,(IF($X$1=2,'X2'!B239,(IF($X$1=3,'X3'!B239,(IF($X$1=4,'X4'!B239,(IF($X$1=5,'X5'!B239,'X6'!B239))))))))))))</f>
        <v>#N/A</v>
      </c>
      <c r="C280" s="137" t="str">
        <f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 xml:space="preserve"> </v>
      </c>
      <c r="D280" s="137" t="str">
        <f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 xml:space="preserve"> </v>
      </c>
      <c r="E280" s="138" t="str">
        <f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 xml:space="preserve"> </v>
      </c>
      <c r="F280" s="138" t="str">
        <f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 xml:space="preserve"> </v>
      </c>
      <c r="G280" s="138" t="str">
        <f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 xml:space="preserve"> </v>
      </c>
      <c r="H280" s="138" t="str">
        <f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 xml:space="preserve"> </v>
      </c>
      <c r="I280" s="139" t="str">
        <f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 xml:space="preserve"> </v>
      </c>
      <c r="J280" s="139" t="str">
        <f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 xml:space="preserve"> </v>
      </c>
      <c r="K280" s="139" t="str">
        <f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 xml:space="preserve"> </v>
      </c>
      <c r="L280" s="140" t="str">
        <f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 xml:space="preserve"> </v>
      </c>
      <c r="M280" s="140" t="str">
        <f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 xml:space="preserve"> </v>
      </c>
      <c r="N280" s="141" t="str">
        <f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 xml:space="preserve"> </v>
      </c>
      <c r="O280" s="140" t="str">
        <f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 xml:space="preserve"> </v>
      </c>
      <c r="P280" s="140" t="str">
        <f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 xml:space="preserve"> </v>
      </c>
      <c r="Q280" s="141" t="str">
        <f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 xml:space="preserve"> </v>
      </c>
      <c r="R280" s="141" t="str">
        <f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 xml:space="preserve"> </v>
      </c>
      <c r="S280" s="141" t="str">
        <f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 xml:space="preserve"> </v>
      </c>
    </row>
    <row r="281" spans="1:19" ht="14.1" customHeight="1" x14ac:dyDescent="0.2">
      <c r="A281" s="180" t="s">
        <v>1191</v>
      </c>
      <c r="B281" s="137" t="e">
        <f>IF($U$16=1,(VLOOKUP(A281,$AC$44:$AH$80,2,FALSE)),IF((IF($X$1=1,'X1'!B240,(IF($X$1=2,'X2'!B240,(IF($X$1=3,'X3'!B240,(IF($X$1=4,'X4'!B240,(IF($X$1=5,'X5'!B240,'X6'!B240))))))))))="","",(IF($X$1=1,'X1'!B240,(IF($X$1=2,'X2'!B240,(IF($X$1=3,'X3'!B240,(IF($X$1=4,'X4'!B240,(IF($X$1=5,'X5'!B240,'X6'!B240))))))))))))</f>
        <v>#N/A</v>
      </c>
      <c r="C281" s="137" t="str">
        <f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 xml:space="preserve"> </v>
      </c>
      <c r="D281" s="137" t="str">
        <f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 xml:space="preserve"> </v>
      </c>
      <c r="E281" s="138" t="str">
        <f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 xml:space="preserve"> </v>
      </c>
      <c r="F281" s="138" t="str">
        <f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 xml:space="preserve"> </v>
      </c>
      <c r="G281" s="138" t="str">
        <f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 xml:space="preserve"> </v>
      </c>
      <c r="H281" s="138" t="str">
        <f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 xml:space="preserve"> </v>
      </c>
      <c r="I281" s="139" t="str">
        <f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 xml:space="preserve"> </v>
      </c>
      <c r="J281" s="139" t="str">
        <f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 xml:space="preserve"> </v>
      </c>
      <c r="K281" s="139" t="str">
        <f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 xml:space="preserve"> </v>
      </c>
      <c r="L281" s="140" t="str">
        <f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 xml:space="preserve"> </v>
      </c>
      <c r="M281" s="140" t="str">
        <f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 xml:space="preserve"> </v>
      </c>
      <c r="N281" s="141" t="str">
        <f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 xml:space="preserve"> </v>
      </c>
      <c r="O281" s="140" t="str">
        <f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 xml:space="preserve"> </v>
      </c>
      <c r="P281" s="140" t="str">
        <f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 xml:space="preserve"> </v>
      </c>
      <c r="Q281" s="141" t="str">
        <f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 xml:space="preserve"> </v>
      </c>
      <c r="R281" s="141" t="str">
        <f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 xml:space="preserve"> </v>
      </c>
      <c r="S281" s="141" t="str">
        <f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 xml:space="preserve"> </v>
      </c>
    </row>
    <row r="282" spans="1:19" ht="14.1" customHeight="1" x14ac:dyDescent="0.2">
      <c r="A282" s="180" t="s">
        <v>1191</v>
      </c>
      <c r="B282" s="137" t="e">
        <f>IF($U$16=1,(VLOOKUP(A282,$AC$44:$AH$80,2,FALSE)),IF((IF($X$1=1,'X1'!B241,(IF($X$1=2,'X2'!B241,(IF($X$1=3,'X3'!B241,(IF($X$1=4,'X4'!B241,(IF($X$1=5,'X5'!B241,'X6'!B241))))))))))="","",(IF($X$1=1,'X1'!B241,(IF($X$1=2,'X2'!B241,(IF($X$1=3,'X3'!B241,(IF($X$1=4,'X4'!B241,(IF($X$1=5,'X5'!B241,'X6'!B241))))))))))))</f>
        <v>#N/A</v>
      </c>
      <c r="C282" s="137" t="str">
        <f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 xml:space="preserve"> </v>
      </c>
      <c r="D282" s="137" t="str">
        <f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 xml:space="preserve"> </v>
      </c>
      <c r="E282" s="138" t="str">
        <f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 xml:space="preserve"> </v>
      </c>
      <c r="F282" s="138" t="str">
        <f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 xml:space="preserve"> </v>
      </c>
      <c r="G282" s="138" t="str">
        <f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 xml:space="preserve"> </v>
      </c>
      <c r="H282" s="138" t="str">
        <f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 xml:space="preserve"> </v>
      </c>
      <c r="I282" s="139" t="str">
        <f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 xml:space="preserve"> </v>
      </c>
      <c r="J282" s="139" t="str">
        <f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 xml:space="preserve"> </v>
      </c>
      <c r="K282" s="139" t="str">
        <f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 xml:space="preserve"> </v>
      </c>
      <c r="L282" s="140" t="str">
        <f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 xml:space="preserve"> </v>
      </c>
      <c r="M282" s="140" t="str">
        <f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 xml:space="preserve"> </v>
      </c>
      <c r="N282" s="141" t="str">
        <f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 xml:space="preserve"> </v>
      </c>
      <c r="O282" s="140" t="str">
        <f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 xml:space="preserve"> </v>
      </c>
      <c r="P282" s="140" t="str">
        <f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 xml:space="preserve"> </v>
      </c>
      <c r="Q282" s="141" t="str">
        <f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 xml:space="preserve"> </v>
      </c>
      <c r="R282" s="141" t="str">
        <f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 xml:space="preserve"> </v>
      </c>
      <c r="S282" s="141" t="str">
        <f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 xml:space="preserve"> </v>
      </c>
    </row>
    <row r="283" spans="1:19" ht="14.1" customHeight="1" x14ac:dyDescent="0.2">
      <c r="A283" s="180" t="s">
        <v>1191</v>
      </c>
      <c r="B283" s="137" t="e">
        <f>IF($U$16=1,(VLOOKUP(A283,$AC$44:$AH$80,2,FALSE)),IF((IF($X$1=1,'X1'!B242,(IF($X$1=2,'X2'!B242,(IF($X$1=3,'X3'!B242,(IF($X$1=4,'X4'!B242,(IF($X$1=5,'X5'!B242,'X6'!B242))))))))))="","",(IF($X$1=1,'X1'!B242,(IF($X$1=2,'X2'!B242,(IF($X$1=3,'X3'!B242,(IF($X$1=4,'X4'!B242,(IF($X$1=5,'X5'!B242,'X6'!B242))))))))))))</f>
        <v>#N/A</v>
      </c>
      <c r="C283" s="137" t="str">
        <f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 xml:space="preserve"> </v>
      </c>
      <c r="D283" s="137" t="str">
        <f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 xml:space="preserve"> </v>
      </c>
      <c r="E283" s="138" t="str">
        <f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 xml:space="preserve"> </v>
      </c>
      <c r="F283" s="138" t="str">
        <f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 xml:space="preserve"> </v>
      </c>
      <c r="G283" s="138" t="str">
        <f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 xml:space="preserve"> </v>
      </c>
      <c r="H283" s="138" t="str">
        <f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 xml:space="preserve"> </v>
      </c>
      <c r="I283" s="139" t="str">
        <f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 xml:space="preserve"> </v>
      </c>
      <c r="J283" s="139" t="str">
        <f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 xml:space="preserve"> </v>
      </c>
      <c r="K283" s="139" t="str">
        <f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 xml:space="preserve"> </v>
      </c>
      <c r="L283" s="140" t="str">
        <f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 xml:space="preserve"> </v>
      </c>
      <c r="M283" s="140" t="str">
        <f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 xml:space="preserve"> </v>
      </c>
      <c r="N283" s="141" t="str">
        <f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 xml:space="preserve"> </v>
      </c>
      <c r="O283" s="140" t="str">
        <f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 xml:space="preserve"> </v>
      </c>
      <c r="P283" s="140" t="str">
        <f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 xml:space="preserve"> </v>
      </c>
      <c r="Q283" s="141" t="str">
        <f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 xml:space="preserve"> </v>
      </c>
      <c r="R283" s="141" t="str">
        <f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 xml:space="preserve"> </v>
      </c>
      <c r="S283" s="141" t="str">
        <f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 xml:space="preserve"> </v>
      </c>
    </row>
    <row r="284" spans="1:19" ht="14.1" customHeight="1" x14ac:dyDescent="0.2">
      <c r="A284" s="180" t="s">
        <v>1191</v>
      </c>
      <c r="B284" s="137" t="e">
        <f>IF($U$16=1,(VLOOKUP(A284,$AC$44:$AH$80,2,FALSE)),IF((IF($X$1=1,'X1'!B243,(IF($X$1=2,'X2'!B243,(IF($X$1=3,'X3'!B243,(IF($X$1=4,'X4'!B243,(IF($X$1=5,'X5'!B243,'X6'!B243))))))))))="","",(IF($X$1=1,'X1'!B243,(IF($X$1=2,'X2'!B243,(IF($X$1=3,'X3'!B243,(IF($X$1=4,'X4'!B243,(IF($X$1=5,'X5'!B243,'X6'!B243))))))))))))</f>
        <v>#N/A</v>
      </c>
      <c r="C284" s="137" t="str">
        <f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 xml:space="preserve"> </v>
      </c>
      <c r="D284" s="137" t="str">
        <f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 xml:space="preserve"> </v>
      </c>
      <c r="E284" s="138" t="str">
        <f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 xml:space="preserve"> </v>
      </c>
      <c r="F284" s="138" t="str">
        <f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 xml:space="preserve"> </v>
      </c>
      <c r="G284" s="138" t="str">
        <f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 xml:space="preserve"> </v>
      </c>
      <c r="H284" s="138" t="str">
        <f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 xml:space="preserve"> </v>
      </c>
      <c r="I284" s="139" t="str">
        <f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 xml:space="preserve"> </v>
      </c>
      <c r="J284" s="139" t="str">
        <f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 xml:space="preserve"> </v>
      </c>
      <c r="K284" s="139" t="str">
        <f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 xml:space="preserve"> </v>
      </c>
      <c r="L284" s="140" t="str">
        <f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 xml:space="preserve"> </v>
      </c>
      <c r="M284" s="140" t="str">
        <f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 xml:space="preserve"> </v>
      </c>
      <c r="N284" s="141" t="str">
        <f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 xml:space="preserve"> </v>
      </c>
      <c r="O284" s="140" t="str">
        <f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 xml:space="preserve"> </v>
      </c>
      <c r="P284" s="140" t="str">
        <f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 xml:space="preserve"> </v>
      </c>
      <c r="Q284" s="141" t="str">
        <f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 xml:space="preserve"> </v>
      </c>
      <c r="R284" s="141" t="str">
        <f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 xml:space="preserve"> </v>
      </c>
      <c r="S284" s="141" t="str">
        <f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 xml:space="preserve"> </v>
      </c>
    </row>
    <row r="285" spans="1:19" ht="14.1" customHeight="1" x14ac:dyDescent="0.2">
      <c r="A285" s="180" t="s">
        <v>1191</v>
      </c>
      <c r="B285" s="137" t="e">
        <f>IF($U$16=1,(VLOOKUP(A285,$AC$44:$AH$80,2,FALSE)),IF((IF($X$1=1,'X1'!B244,(IF($X$1=2,'X2'!B244,(IF($X$1=3,'X3'!B244,(IF($X$1=4,'X4'!B244,(IF($X$1=5,'X5'!B244,'X6'!B244))))))))))="","",(IF($X$1=1,'X1'!B244,(IF($X$1=2,'X2'!B244,(IF($X$1=3,'X3'!B244,(IF($X$1=4,'X4'!B244,(IF($X$1=5,'X5'!B244,'X6'!B244))))))))))))</f>
        <v>#N/A</v>
      </c>
      <c r="C285" s="137" t="str">
        <f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 xml:space="preserve"> </v>
      </c>
      <c r="D285" s="137" t="str">
        <f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 xml:space="preserve"> </v>
      </c>
      <c r="E285" s="138" t="str">
        <f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 xml:space="preserve"> </v>
      </c>
      <c r="F285" s="138" t="str">
        <f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 xml:space="preserve"> </v>
      </c>
      <c r="G285" s="138" t="str">
        <f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 xml:space="preserve"> </v>
      </c>
      <c r="H285" s="138" t="str">
        <f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 xml:space="preserve"> </v>
      </c>
      <c r="I285" s="139" t="str">
        <f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 xml:space="preserve"> </v>
      </c>
      <c r="J285" s="139" t="str">
        <f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 xml:space="preserve"> </v>
      </c>
      <c r="K285" s="139" t="str">
        <f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 xml:space="preserve"> </v>
      </c>
      <c r="L285" s="140" t="str">
        <f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 xml:space="preserve"> </v>
      </c>
      <c r="M285" s="140" t="str">
        <f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 xml:space="preserve"> </v>
      </c>
      <c r="N285" s="141" t="str">
        <f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 xml:space="preserve"> </v>
      </c>
      <c r="O285" s="140" t="str">
        <f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 xml:space="preserve"> </v>
      </c>
      <c r="P285" s="140" t="str">
        <f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 xml:space="preserve"> </v>
      </c>
      <c r="Q285" s="141" t="str">
        <f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 xml:space="preserve"> </v>
      </c>
      <c r="R285" s="141" t="str">
        <f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 xml:space="preserve"> </v>
      </c>
      <c r="S285" s="141" t="str">
        <f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 xml:space="preserve"> </v>
      </c>
    </row>
    <row r="286" spans="1:19" ht="14.1" customHeight="1" x14ac:dyDescent="0.2">
      <c r="A286" s="180" t="s">
        <v>1191</v>
      </c>
      <c r="B286" s="137" t="e">
        <f>IF($U$16=1,(VLOOKUP(A286,$AC$44:$AH$80,2,FALSE)),IF((IF($X$1=1,'X1'!B245,(IF($X$1=2,'X2'!B245,(IF($X$1=3,'X3'!B245,(IF($X$1=4,'X4'!B245,(IF($X$1=5,'X5'!B245,'X6'!B245))))))))))="","",(IF($X$1=1,'X1'!B245,(IF($X$1=2,'X2'!B245,(IF($X$1=3,'X3'!B245,(IF($X$1=4,'X4'!B245,(IF($X$1=5,'X5'!B245,'X6'!B245))))))))))))</f>
        <v>#N/A</v>
      </c>
      <c r="C286" s="137" t="str">
        <f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 xml:space="preserve"> </v>
      </c>
      <c r="D286" s="137" t="str">
        <f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 xml:space="preserve"> </v>
      </c>
      <c r="E286" s="138" t="str">
        <f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 xml:space="preserve"> </v>
      </c>
      <c r="F286" s="138" t="str">
        <f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 xml:space="preserve"> </v>
      </c>
      <c r="G286" s="138" t="str">
        <f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 xml:space="preserve"> </v>
      </c>
      <c r="H286" s="138" t="str">
        <f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 xml:space="preserve"> </v>
      </c>
      <c r="I286" s="139" t="str">
        <f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 xml:space="preserve"> </v>
      </c>
      <c r="J286" s="139" t="str">
        <f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 xml:space="preserve"> </v>
      </c>
      <c r="K286" s="139" t="str">
        <f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 xml:space="preserve"> </v>
      </c>
      <c r="L286" s="140" t="str">
        <f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 xml:space="preserve"> </v>
      </c>
      <c r="M286" s="140" t="str">
        <f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 xml:space="preserve"> </v>
      </c>
      <c r="N286" s="141" t="str">
        <f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 xml:space="preserve"> </v>
      </c>
      <c r="O286" s="140" t="str">
        <f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 xml:space="preserve"> </v>
      </c>
      <c r="P286" s="140" t="str">
        <f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 xml:space="preserve"> </v>
      </c>
      <c r="Q286" s="141" t="str">
        <f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 xml:space="preserve"> </v>
      </c>
      <c r="R286" s="141" t="str">
        <f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 xml:space="preserve"> </v>
      </c>
      <c r="S286" s="141" t="str">
        <f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 xml:space="preserve"> </v>
      </c>
    </row>
    <row r="287" spans="1:19" ht="14.1" customHeight="1" x14ac:dyDescent="0.2">
      <c r="A287" s="180" t="s">
        <v>1191</v>
      </c>
      <c r="B287" s="137" t="e">
        <f>IF($U$16=1,(VLOOKUP(A287,$AC$44:$AH$80,2,FALSE)),IF((IF($X$1=1,'X1'!B246,(IF($X$1=2,'X2'!B246,(IF($X$1=3,'X3'!B246,(IF($X$1=4,'X4'!B246,(IF($X$1=5,'X5'!B246,'X6'!B246))))))))))="","",(IF($X$1=1,'X1'!B246,(IF($X$1=2,'X2'!B246,(IF($X$1=3,'X3'!B246,(IF($X$1=4,'X4'!B246,(IF($X$1=5,'X5'!B246,'X6'!B246))))))))))))</f>
        <v>#N/A</v>
      </c>
      <c r="C287" s="137" t="str">
        <f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 xml:space="preserve"> </v>
      </c>
      <c r="D287" s="137" t="str">
        <f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 xml:space="preserve"> </v>
      </c>
      <c r="E287" s="138" t="str">
        <f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 xml:space="preserve"> </v>
      </c>
      <c r="F287" s="138" t="str">
        <f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 xml:space="preserve"> </v>
      </c>
      <c r="G287" s="138" t="str">
        <f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 xml:space="preserve"> </v>
      </c>
      <c r="H287" s="138" t="str">
        <f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 xml:space="preserve"> </v>
      </c>
      <c r="I287" s="139" t="str">
        <f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 xml:space="preserve"> </v>
      </c>
      <c r="J287" s="139" t="str">
        <f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 xml:space="preserve"> </v>
      </c>
      <c r="K287" s="139" t="str">
        <f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 xml:space="preserve"> </v>
      </c>
      <c r="L287" s="140" t="str">
        <f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 xml:space="preserve"> </v>
      </c>
      <c r="M287" s="140" t="str">
        <f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 xml:space="preserve"> </v>
      </c>
      <c r="N287" s="141" t="str">
        <f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 xml:space="preserve"> </v>
      </c>
      <c r="O287" s="140" t="str">
        <f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 xml:space="preserve"> </v>
      </c>
      <c r="P287" s="140" t="str">
        <f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 xml:space="preserve"> </v>
      </c>
      <c r="Q287" s="141" t="str">
        <f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 xml:space="preserve"> </v>
      </c>
      <c r="R287" s="141" t="str">
        <f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 xml:space="preserve"> </v>
      </c>
      <c r="S287" s="141" t="str">
        <f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 xml:space="preserve"> </v>
      </c>
    </row>
    <row r="288" spans="1:19" ht="14.1" customHeight="1" x14ac:dyDescent="0.2">
      <c r="A288" s="180" t="s">
        <v>1191</v>
      </c>
      <c r="B288" s="137" t="e">
        <f>IF($U$16=1,(VLOOKUP(A288,$AC$44:$AH$80,2,FALSE)),IF((IF($X$1=1,'X1'!B247,(IF($X$1=2,'X2'!B247,(IF($X$1=3,'X3'!B247,(IF($X$1=4,'X4'!B247,(IF($X$1=5,'X5'!B247,'X6'!B247))))))))))="","",(IF($X$1=1,'X1'!B247,(IF($X$1=2,'X2'!B247,(IF($X$1=3,'X3'!B247,(IF($X$1=4,'X4'!B247,(IF($X$1=5,'X5'!B247,'X6'!B247))))))))))))</f>
        <v>#N/A</v>
      </c>
      <c r="C288" s="137" t="str">
        <f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 xml:space="preserve"> </v>
      </c>
      <c r="D288" s="137" t="str">
        <f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 xml:space="preserve"> </v>
      </c>
      <c r="E288" s="138" t="str">
        <f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 xml:space="preserve"> </v>
      </c>
      <c r="F288" s="138" t="str">
        <f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 xml:space="preserve"> </v>
      </c>
      <c r="G288" s="138" t="str">
        <f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 xml:space="preserve"> </v>
      </c>
      <c r="H288" s="138" t="str">
        <f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 xml:space="preserve"> </v>
      </c>
      <c r="I288" s="139" t="str">
        <f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 xml:space="preserve"> </v>
      </c>
      <c r="J288" s="139" t="str">
        <f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 xml:space="preserve"> </v>
      </c>
      <c r="K288" s="139" t="str">
        <f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 xml:space="preserve"> </v>
      </c>
      <c r="L288" s="140" t="str">
        <f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 xml:space="preserve"> </v>
      </c>
      <c r="M288" s="140" t="str">
        <f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 xml:space="preserve"> </v>
      </c>
      <c r="N288" s="141" t="str">
        <f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 xml:space="preserve"> </v>
      </c>
      <c r="O288" s="140" t="str">
        <f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 xml:space="preserve"> </v>
      </c>
      <c r="P288" s="140" t="str">
        <f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 xml:space="preserve"> </v>
      </c>
      <c r="Q288" s="141" t="str">
        <f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 xml:space="preserve"> </v>
      </c>
      <c r="R288" s="141" t="str">
        <f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 xml:space="preserve"> </v>
      </c>
      <c r="S288" s="141" t="str">
        <f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 xml:space="preserve"> </v>
      </c>
    </row>
    <row r="289" spans="1:19" ht="14.1" customHeight="1" x14ac:dyDescent="0.2">
      <c r="A289" s="180" t="s">
        <v>1191</v>
      </c>
      <c r="B289" s="137" t="e">
        <f>IF($U$16=1,(VLOOKUP(A289,$AC$44:$AH$80,2,FALSE)),IF((IF($X$1=1,'X1'!B248,(IF($X$1=2,'X2'!B248,(IF($X$1=3,'X3'!B248,(IF($X$1=4,'X4'!B248,(IF($X$1=5,'X5'!B248,'X6'!B248))))))))))="","",(IF($X$1=1,'X1'!B248,(IF($X$1=2,'X2'!B248,(IF($X$1=3,'X3'!B248,(IF($X$1=4,'X4'!B248,(IF($X$1=5,'X5'!B248,'X6'!B248))))))))))))</f>
        <v>#N/A</v>
      </c>
      <c r="C289" s="137" t="str">
        <f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 xml:space="preserve"> </v>
      </c>
      <c r="D289" s="137" t="str">
        <f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 xml:space="preserve"> </v>
      </c>
      <c r="E289" s="138" t="str">
        <f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 xml:space="preserve"> </v>
      </c>
      <c r="F289" s="138" t="str">
        <f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 xml:space="preserve"> </v>
      </c>
      <c r="G289" s="138" t="str">
        <f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 xml:space="preserve"> </v>
      </c>
      <c r="H289" s="138" t="str">
        <f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 xml:space="preserve"> </v>
      </c>
      <c r="I289" s="139" t="str">
        <f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 xml:space="preserve"> </v>
      </c>
      <c r="J289" s="139" t="str">
        <f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 xml:space="preserve"> </v>
      </c>
      <c r="K289" s="139" t="str">
        <f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 xml:space="preserve"> </v>
      </c>
      <c r="L289" s="140" t="str">
        <f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 xml:space="preserve"> </v>
      </c>
      <c r="M289" s="140" t="str">
        <f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 xml:space="preserve"> </v>
      </c>
      <c r="N289" s="141" t="str">
        <f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 xml:space="preserve"> </v>
      </c>
      <c r="O289" s="140" t="str">
        <f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 xml:space="preserve"> </v>
      </c>
      <c r="P289" s="140" t="str">
        <f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 xml:space="preserve"> </v>
      </c>
      <c r="Q289" s="141" t="str">
        <f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 xml:space="preserve"> </v>
      </c>
      <c r="R289" s="141" t="str">
        <f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 xml:space="preserve"> </v>
      </c>
      <c r="S289" s="141" t="str">
        <f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 xml:space="preserve"> </v>
      </c>
    </row>
    <row r="290" spans="1:19" ht="14.1" customHeight="1" x14ac:dyDescent="0.2">
      <c r="A290" s="180" t="s">
        <v>1191</v>
      </c>
      <c r="B290" s="137" t="e">
        <f>IF($U$16=1,(VLOOKUP(A290,$AC$44:$AH$80,2,FALSE)),IF((IF($X$1=1,'X1'!B249,(IF($X$1=2,'X2'!B249,(IF($X$1=3,'X3'!B249,(IF($X$1=4,'X4'!B249,(IF($X$1=5,'X5'!B249,'X6'!B249))))))))))="","",(IF($X$1=1,'X1'!B249,(IF($X$1=2,'X2'!B249,(IF($X$1=3,'X3'!B249,(IF($X$1=4,'X4'!B249,(IF($X$1=5,'X5'!B249,'X6'!B249))))))))))))</f>
        <v>#N/A</v>
      </c>
      <c r="C290" s="137" t="str">
        <f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 xml:space="preserve"> </v>
      </c>
      <c r="D290" s="137" t="str">
        <f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 xml:space="preserve"> </v>
      </c>
      <c r="E290" s="138" t="str">
        <f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 xml:space="preserve"> </v>
      </c>
      <c r="F290" s="138" t="str">
        <f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 xml:space="preserve"> </v>
      </c>
      <c r="G290" s="138" t="str">
        <f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 xml:space="preserve"> </v>
      </c>
      <c r="H290" s="138" t="str">
        <f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 xml:space="preserve"> </v>
      </c>
      <c r="I290" s="139" t="str">
        <f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 xml:space="preserve"> </v>
      </c>
      <c r="J290" s="139" t="str">
        <f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 xml:space="preserve"> </v>
      </c>
      <c r="K290" s="139" t="str">
        <f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 xml:space="preserve"> </v>
      </c>
      <c r="L290" s="140" t="str">
        <f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 xml:space="preserve"> </v>
      </c>
      <c r="M290" s="140" t="str">
        <f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 xml:space="preserve"> </v>
      </c>
      <c r="N290" s="141" t="str">
        <f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 xml:space="preserve"> </v>
      </c>
      <c r="O290" s="140" t="str">
        <f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 xml:space="preserve"> </v>
      </c>
      <c r="P290" s="140" t="str">
        <f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 xml:space="preserve"> </v>
      </c>
      <c r="Q290" s="141" t="str">
        <f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 xml:space="preserve"> </v>
      </c>
      <c r="R290" s="141" t="str">
        <f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 xml:space="preserve"> </v>
      </c>
      <c r="S290" s="141" t="str">
        <f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 xml:space="preserve"> </v>
      </c>
    </row>
    <row r="291" spans="1:19" ht="14.1" customHeight="1" x14ac:dyDescent="0.2">
      <c r="A291" s="180" t="s">
        <v>1191</v>
      </c>
      <c r="B291" s="137" t="e">
        <f>IF($U$16=1,(VLOOKUP(A291,$AC$44:$AH$80,2,FALSE)),IF((IF($X$1=1,'X1'!B250,(IF($X$1=2,'X2'!B250,(IF($X$1=3,'X3'!B250,(IF($X$1=4,'X4'!B250,(IF($X$1=5,'X5'!B250,'X6'!B250))))))))))="","",(IF($X$1=1,'X1'!B250,(IF($X$1=2,'X2'!B250,(IF($X$1=3,'X3'!B250,(IF($X$1=4,'X4'!B250,(IF($X$1=5,'X5'!B250,'X6'!B250))))))))))))</f>
        <v>#N/A</v>
      </c>
      <c r="C291" s="137" t="str">
        <f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 xml:space="preserve"> </v>
      </c>
      <c r="D291" s="137" t="str">
        <f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 xml:space="preserve"> </v>
      </c>
      <c r="E291" s="138" t="str">
        <f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 xml:space="preserve"> </v>
      </c>
      <c r="F291" s="138" t="str">
        <f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 xml:space="preserve"> </v>
      </c>
      <c r="G291" s="138" t="str">
        <f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 xml:space="preserve"> </v>
      </c>
      <c r="H291" s="138" t="str">
        <f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 xml:space="preserve"> </v>
      </c>
      <c r="I291" s="139" t="str">
        <f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 xml:space="preserve"> </v>
      </c>
      <c r="J291" s="139" t="str">
        <f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 xml:space="preserve"> </v>
      </c>
      <c r="K291" s="139" t="str">
        <f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 xml:space="preserve"> </v>
      </c>
      <c r="L291" s="140" t="str">
        <f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 xml:space="preserve"> </v>
      </c>
      <c r="M291" s="140" t="str">
        <f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 xml:space="preserve"> </v>
      </c>
      <c r="N291" s="141" t="str">
        <f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40" t="str">
        <f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 xml:space="preserve"> </v>
      </c>
      <c r="P291" s="140" t="str">
        <f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 xml:space="preserve"> </v>
      </c>
      <c r="Q291" s="141" t="str">
        <f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 xml:space="preserve"> </v>
      </c>
      <c r="R291" s="141" t="str">
        <f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 xml:space="preserve"> </v>
      </c>
      <c r="S291" s="141" t="str">
        <f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 xml:space="preserve"> </v>
      </c>
    </row>
    <row r="292" spans="1:19" ht="14.1" customHeight="1" x14ac:dyDescent="0.2">
      <c r="A292" s="180" t="s">
        <v>1191</v>
      </c>
      <c r="B292" s="137" t="e">
        <f>IF($U$16=1,(VLOOKUP(A292,$AC$44:$AH$80,2,FALSE)),IF((IF($X$1=1,'X1'!B251,(IF($X$1=2,'X2'!B251,(IF($X$1=3,'X3'!B251,(IF($X$1=4,'X4'!B251,(IF($X$1=5,'X5'!B251,'X6'!B251))))))))))="","",(IF($X$1=1,'X1'!B251,(IF($X$1=2,'X2'!B251,(IF($X$1=3,'X3'!B251,(IF($X$1=4,'X4'!B251,(IF($X$1=5,'X5'!B251,'X6'!B251))))))))))))</f>
        <v>#N/A</v>
      </c>
      <c r="C292" s="137" t="str">
        <f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 xml:space="preserve"> </v>
      </c>
      <c r="D292" s="137" t="str">
        <f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 xml:space="preserve"> </v>
      </c>
      <c r="E292" s="138" t="str">
        <f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 xml:space="preserve"> </v>
      </c>
      <c r="F292" s="138" t="str">
        <f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 xml:space="preserve"> </v>
      </c>
      <c r="G292" s="138" t="str">
        <f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 xml:space="preserve"> </v>
      </c>
      <c r="H292" s="138" t="str">
        <f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 xml:space="preserve"> </v>
      </c>
      <c r="I292" s="139" t="str">
        <f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 xml:space="preserve"> </v>
      </c>
      <c r="J292" s="139" t="str">
        <f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 xml:space="preserve"> </v>
      </c>
      <c r="K292" s="139" t="str">
        <f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 xml:space="preserve"> </v>
      </c>
      <c r="L292" s="140" t="str">
        <f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 xml:space="preserve"> </v>
      </c>
      <c r="M292" s="140" t="str">
        <f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 xml:space="preserve"> </v>
      </c>
      <c r="N292" s="141" t="str">
        <f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 xml:space="preserve"> </v>
      </c>
      <c r="O292" s="140" t="str">
        <f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 xml:space="preserve"> </v>
      </c>
      <c r="P292" s="140" t="str">
        <f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 xml:space="preserve"> </v>
      </c>
      <c r="Q292" s="141" t="str">
        <f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 xml:space="preserve"> </v>
      </c>
      <c r="R292" s="141" t="str">
        <f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 xml:space="preserve"> </v>
      </c>
      <c r="S292" s="141" t="str">
        <f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 xml:space="preserve"> </v>
      </c>
    </row>
    <row r="293" spans="1:19" ht="14.1" customHeight="1" x14ac:dyDescent="0.2">
      <c r="A293" s="180" t="s">
        <v>1191</v>
      </c>
      <c r="B293" s="137" t="e">
        <f>IF($U$16=1,(VLOOKUP(A293,$AC$44:$AH$80,2,FALSE)),IF((IF($X$1=1,'X1'!B252,(IF($X$1=2,'X2'!B252,(IF($X$1=3,'X3'!B252,(IF($X$1=4,'X4'!B252,(IF($X$1=5,'X5'!B252,'X6'!B252))))))))))="","",(IF($X$1=1,'X1'!B252,(IF($X$1=2,'X2'!B252,(IF($X$1=3,'X3'!B252,(IF($X$1=4,'X4'!B252,(IF($X$1=5,'X5'!B252,'X6'!B252))))))))))))</f>
        <v>#N/A</v>
      </c>
      <c r="C293" s="137" t="str">
        <f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 xml:space="preserve"> </v>
      </c>
      <c r="D293" s="137" t="str">
        <f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 xml:space="preserve"> </v>
      </c>
      <c r="E293" s="138" t="str">
        <f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 xml:space="preserve"> </v>
      </c>
      <c r="F293" s="138" t="str">
        <f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 xml:space="preserve"> </v>
      </c>
      <c r="G293" s="138" t="str">
        <f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 xml:space="preserve"> </v>
      </c>
      <c r="H293" s="138" t="str">
        <f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 xml:space="preserve"> </v>
      </c>
      <c r="I293" s="139" t="str">
        <f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 xml:space="preserve"> </v>
      </c>
      <c r="J293" s="139" t="str">
        <f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 xml:space="preserve"> </v>
      </c>
      <c r="K293" s="139" t="str">
        <f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 xml:space="preserve"> </v>
      </c>
      <c r="L293" s="140" t="str">
        <f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 xml:space="preserve"> </v>
      </c>
      <c r="M293" s="140" t="str">
        <f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 xml:space="preserve"> </v>
      </c>
      <c r="N293" s="141" t="str">
        <f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 xml:space="preserve"> </v>
      </c>
      <c r="O293" s="140" t="str">
        <f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 xml:space="preserve"> </v>
      </c>
      <c r="P293" s="140" t="str">
        <f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 xml:space="preserve"> </v>
      </c>
      <c r="Q293" s="141" t="str">
        <f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 xml:space="preserve"> </v>
      </c>
      <c r="R293" s="141" t="str">
        <f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 xml:space="preserve"> </v>
      </c>
      <c r="S293" s="141" t="str">
        <f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 xml:space="preserve"> </v>
      </c>
    </row>
    <row r="294" spans="1:19" ht="14.1" customHeight="1" x14ac:dyDescent="0.2">
      <c r="A294" s="180" t="s">
        <v>1191</v>
      </c>
      <c r="B294" s="137" t="e">
        <f>IF($U$16=1,(VLOOKUP(A294,$AC$44:$AH$80,2,FALSE)),IF((IF($X$1=1,'X1'!B253,(IF($X$1=2,'X2'!B253,(IF($X$1=3,'X3'!B253,(IF($X$1=4,'X4'!B253,(IF($X$1=5,'X5'!B253,'X6'!B253))))))))))="","",(IF($X$1=1,'X1'!B253,(IF($X$1=2,'X2'!B253,(IF($X$1=3,'X3'!B253,(IF($X$1=4,'X4'!B253,(IF($X$1=5,'X5'!B253,'X6'!B253))))))))))))</f>
        <v>#N/A</v>
      </c>
      <c r="C294" s="137" t="str">
        <f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 xml:space="preserve"> </v>
      </c>
      <c r="D294" s="137" t="str">
        <f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 xml:space="preserve"> </v>
      </c>
      <c r="E294" s="138" t="str">
        <f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 xml:space="preserve"> </v>
      </c>
      <c r="F294" s="138" t="str">
        <f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 xml:space="preserve"> </v>
      </c>
      <c r="G294" s="138" t="str">
        <f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 xml:space="preserve"> </v>
      </c>
      <c r="H294" s="138" t="str">
        <f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 xml:space="preserve"> </v>
      </c>
      <c r="I294" s="139" t="str">
        <f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 xml:space="preserve"> </v>
      </c>
      <c r="J294" s="139" t="str">
        <f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 xml:space="preserve"> </v>
      </c>
      <c r="K294" s="139" t="str">
        <f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 xml:space="preserve"> </v>
      </c>
      <c r="L294" s="140" t="str">
        <f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 xml:space="preserve"> </v>
      </c>
      <c r="M294" s="140" t="str">
        <f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 xml:space="preserve"> </v>
      </c>
      <c r="N294" s="141" t="str">
        <f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 xml:space="preserve"> </v>
      </c>
      <c r="O294" s="140" t="str">
        <f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 xml:space="preserve"> </v>
      </c>
      <c r="P294" s="140" t="str">
        <f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 xml:space="preserve"> </v>
      </c>
      <c r="Q294" s="141" t="str">
        <f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 xml:space="preserve"> </v>
      </c>
      <c r="R294" s="141" t="str">
        <f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 xml:space="preserve"> </v>
      </c>
      <c r="S294" s="141" t="str">
        <f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 xml:space="preserve"> </v>
      </c>
    </row>
    <row r="295" spans="1:19" ht="14.1" customHeight="1" x14ac:dyDescent="0.2">
      <c r="A295" s="180" t="s">
        <v>1191</v>
      </c>
      <c r="B295" s="137" t="e">
        <f>IF($U$16=1,(VLOOKUP(A295,$AC$44:$AH$80,2,FALSE)),IF((IF($X$1=1,'X1'!B254,(IF($X$1=2,'X2'!B254,(IF($X$1=3,'X3'!B254,(IF($X$1=4,'X4'!B254,(IF($X$1=5,'X5'!B254,'X6'!B254))))))))))="","",(IF($X$1=1,'X1'!B254,(IF($X$1=2,'X2'!B254,(IF($X$1=3,'X3'!B254,(IF($X$1=4,'X4'!B254,(IF($X$1=5,'X5'!B254,'X6'!B254))))))))))))</f>
        <v>#N/A</v>
      </c>
      <c r="C295" s="137" t="str">
        <f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 xml:space="preserve"> </v>
      </c>
      <c r="D295" s="137" t="str">
        <f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 xml:space="preserve"> </v>
      </c>
      <c r="E295" s="138" t="str">
        <f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 xml:space="preserve"> </v>
      </c>
      <c r="F295" s="138" t="str">
        <f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 xml:space="preserve"> </v>
      </c>
      <c r="G295" s="138" t="str">
        <f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 xml:space="preserve"> </v>
      </c>
      <c r="H295" s="138" t="str">
        <f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 xml:space="preserve"> </v>
      </c>
      <c r="I295" s="139" t="str">
        <f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 xml:space="preserve"> </v>
      </c>
      <c r="J295" s="139" t="str">
        <f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 xml:space="preserve"> </v>
      </c>
      <c r="K295" s="139" t="str">
        <f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 xml:space="preserve"> </v>
      </c>
      <c r="L295" s="140" t="str">
        <f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 xml:space="preserve"> </v>
      </c>
      <c r="M295" s="140" t="str">
        <f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 xml:space="preserve"> </v>
      </c>
      <c r="N295" s="141" t="str">
        <f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 xml:space="preserve"> </v>
      </c>
      <c r="O295" s="140" t="str">
        <f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 xml:space="preserve"> </v>
      </c>
      <c r="P295" s="140" t="str">
        <f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 xml:space="preserve"> </v>
      </c>
      <c r="Q295" s="141" t="str">
        <f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 xml:space="preserve"> </v>
      </c>
      <c r="R295" s="141" t="str">
        <f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 xml:space="preserve"> </v>
      </c>
      <c r="S295" s="141" t="str">
        <f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 xml:space="preserve"> </v>
      </c>
    </row>
    <row r="296" spans="1:19" ht="14.1" customHeight="1" x14ac:dyDescent="0.2">
      <c r="A296" s="180" t="s">
        <v>1191</v>
      </c>
      <c r="B296" s="137" t="e">
        <f>IF($U$16=1,(VLOOKUP(A296,$AC$44:$AH$80,2,FALSE)),IF((IF($X$1=1,'X1'!B255,(IF($X$1=2,'X2'!B255,(IF($X$1=3,'X3'!B255,(IF($X$1=4,'X4'!B255,(IF($X$1=5,'X5'!B255,'X6'!B255))))))))))="","",(IF($X$1=1,'X1'!B255,(IF($X$1=2,'X2'!B255,(IF($X$1=3,'X3'!B255,(IF($X$1=4,'X4'!B255,(IF($X$1=5,'X5'!B255,'X6'!B255))))))))))))</f>
        <v>#N/A</v>
      </c>
      <c r="C296" s="137" t="str">
        <f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 xml:space="preserve"> </v>
      </c>
      <c r="D296" s="137" t="str">
        <f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 xml:space="preserve"> </v>
      </c>
      <c r="E296" s="138" t="str">
        <f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 xml:space="preserve"> </v>
      </c>
      <c r="F296" s="138" t="str">
        <f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 xml:space="preserve"> </v>
      </c>
      <c r="G296" s="138" t="str">
        <f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 xml:space="preserve"> </v>
      </c>
      <c r="H296" s="138" t="str">
        <f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 xml:space="preserve"> </v>
      </c>
      <c r="I296" s="139" t="str">
        <f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 xml:space="preserve"> </v>
      </c>
      <c r="J296" s="139" t="str">
        <f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 xml:space="preserve"> </v>
      </c>
      <c r="K296" s="139" t="str">
        <f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 xml:space="preserve"> </v>
      </c>
      <c r="L296" s="140" t="str">
        <f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 xml:space="preserve"> </v>
      </c>
      <c r="M296" s="140" t="str">
        <f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 xml:space="preserve"> </v>
      </c>
      <c r="N296" s="141" t="str">
        <f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 xml:space="preserve"> </v>
      </c>
      <c r="O296" s="140" t="str">
        <f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 xml:space="preserve"> </v>
      </c>
      <c r="P296" s="140" t="str">
        <f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 xml:space="preserve"> </v>
      </c>
      <c r="Q296" s="141" t="str">
        <f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 xml:space="preserve"> </v>
      </c>
      <c r="R296" s="141" t="str">
        <f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 xml:space="preserve"> </v>
      </c>
      <c r="S296" s="141" t="str">
        <f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 xml:space="preserve"> </v>
      </c>
    </row>
    <row r="297" spans="1:19" ht="14.1" customHeight="1" x14ac:dyDescent="0.2">
      <c r="A297" s="180" t="s">
        <v>1191</v>
      </c>
      <c r="B297" s="137" t="e">
        <f>IF($U$16=1,(VLOOKUP(A297,$AC$44:$AH$80,2,FALSE)),IF((IF($X$1=1,'X1'!B256,(IF($X$1=2,'X2'!B256,(IF($X$1=3,'X3'!B256,(IF($X$1=4,'X4'!B256,(IF($X$1=5,'X5'!B256,'X6'!B256))))))))))="","",(IF($X$1=1,'X1'!B256,(IF($X$1=2,'X2'!B256,(IF($X$1=3,'X3'!B256,(IF($X$1=4,'X4'!B256,(IF($X$1=5,'X5'!B256,'X6'!B256))))))))))))</f>
        <v>#N/A</v>
      </c>
      <c r="C297" s="137" t="str">
        <f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 xml:space="preserve"> </v>
      </c>
      <c r="D297" s="137" t="str">
        <f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 xml:space="preserve"> </v>
      </c>
      <c r="E297" s="138" t="str">
        <f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 xml:space="preserve"> </v>
      </c>
      <c r="F297" s="138" t="str">
        <f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 xml:space="preserve"> </v>
      </c>
      <c r="G297" s="138" t="str">
        <f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 xml:space="preserve"> </v>
      </c>
      <c r="H297" s="138" t="str">
        <f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 xml:space="preserve"> </v>
      </c>
      <c r="I297" s="139" t="str">
        <f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 xml:space="preserve"> </v>
      </c>
      <c r="J297" s="139" t="str">
        <f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 xml:space="preserve"> </v>
      </c>
      <c r="K297" s="139" t="str">
        <f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 xml:space="preserve"> </v>
      </c>
      <c r="L297" s="140" t="str">
        <f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 xml:space="preserve"> </v>
      </c>
      <c r="M297" s="140" t="str">
        <f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 xml:space="preserve"> </v>
      </c>
      <c r="N297" s="141" t="str">
        <f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 xml:space="preserve"> </v>
      </c>
      <c r="O297" s="140" t="str">
        <f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 xml:space="preserve"> </v>
      </c>
      <c r="P297" s="140" t="str">
        <f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 xml:space="preserve"> </v>
      </c>
      <c r="Q297" s="141" t="str">
        <f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 xml:space="preserve"> </v>
      </c>
      <c r="R297" s="141" t="str">
        <f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 xml:space="preserve"> </v>
      </c>
      <c r="S297" s="141" t="str">
        <f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 xml:space="preserve"> </v>
      </c>
    </row>
    <row r="298" spans="1:19" ht="14.1" customHeight="1" x14ac:dyDescent="0.2">
      <c r="A298" s="180" t="s">
        <v>1191</v>
      </c>
      <c r="B298" s="137" t="e">
        <f>IF($U$16=1,(VLOOKUP(A298,$AC$44:$AH$80,2,FALSE)),IF((IF($X$1=1,'X1'!B257,(IF($X$1=2,'X2'!B257,(IF($X$1=3,'X3'!B257,(IF($X$1=4,'X4'!B257,(IF($X$1=5,'X5'!B257,'X6'!B257))))))))))="","",(IF($X$1=1,'X1'!B257,(IF($X$1=2,'X2'!B257,(IF($X$1=3,'X3'!B257,(IF($X$1=4,'X4'!B257,(IF($X$1=5,'X5'!B257,'X6'!B257))))))))))))</f>
        <v>#N/A</v>
      </c>
      <c r="C298" s="137" t="str">
        <f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 xml:space="preserve"> </v>
      </c>
      <c r="D298" s="137" t="str">
        <f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 xml:space="preserve"> </v>
      </c>
      <c r="E298" s="138" t="str">
        <f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 xml:space="preserve"> </v>
      </c>
      <c r="F298" s="138" t="str">
        <f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 xml:space="preserve"> </v>
      </c>
      <c r="G298" s="138" t="str">
        <f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 xml:space="preserve"> </v>
      </c>
      <c r="H298" s="138" t="str">
        <f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 xml:space="preserve"> </v>
      </c>
      <c r="I298" s="139" t="str">
        <f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 xml:space="preserve"> </v>
      </c>
      <c r="J298" s="139" t="str">
        <f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 xml:space="preserve"> </v>
      </c>
      <c r="K298" s="139" t="str">
        <f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 xml:space="preserve"> </v>
      </c>
      <c r="L298" s="140" t="str">
        <f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 xml:space="preserve"> </v>
      </c>
      <c r="M298" s="140" t="str">
        <f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 xml:space="preserve"> </v>
      </c>
      <c r="N298" s="141" t="str">
        <f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 xml:space="preserve"> </v>
      </c>
      <c r="O298" s="140" t="str">
        <f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 xml:space="preserve"> </v>
      </c>
      <c r="P298" s="140" t="str">
        <f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 xml:space="preserve"> </v>
      </c>
      <c r="Q298" s="141" t="str">
        <f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 xml:space="preserve"> </v>
      </c>
      <c r="R298" s="141" t="str">
        <f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 xml:space="preserve"> </v>
      </c>
      <c r="S298" s="141" t="str">
        <f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 xml:space="preserve"> </v>
      </c>
    </row>
    <row r="299" spans="1:19" ht="14.1" customHeight="1" x14ac:dyDescent="0.2">
      <c r="A299" s="180" t="s">
        <v>1191</v>
      </c>
      <c r="B299" s="137" t="e">
        <f>IF($U$16=1,(VLOOKUP(A299,$AC$44:$AH$80,2,FALSE)),IF((IF($X$1=1,'X1'!B258,(IF($X$1=2,'X2'!B258,(IF($X$1=3,'X3'!B258,(IF($X$1=4,'X4'!B258,(IF($X$1=5,'X5'!B258,'X6'!B258))))))))))="","",(IF($X$1=1,'X1'!B258,(IF($X$1=2,'X2'!B258,(IF($X$1=3,'X3'!B258,(IF($X$1=4,'X4'!B258,(IF($X$1=5,'X5'!B258,'X6'!B258))))))))))))</f>
        <v>#N/A</v>
      </c>
      <c r="C299" s="137" t="str">
        <f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 xml:space="preserve"> </v>
      </c>
      <c r="D299" s="137" t="str">
        <f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 xml:space="preserve"> </v>
      </c>
      <c r="E299" s="138" t="str">
        <f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 xml:space="preserve"> </v>
      </c>
      <c r="F299" s="138" t="str">
        <f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 xml:space="preserve"> </v>
      </c>
      <c r="G299" s="138" t="str">
        <f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 xml:space="preserve"> </v>
      </c>
      <c r="H299" s="138" t="str">
        <f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 xml:space="preserve"> </v>
      </c>
      <c r="I299" s="139" t="str">
        <f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 xml:space="preserve"> </v>
      </c>
      <c r="J299" s="139" t="str">
        <f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 xml:space="preserve"> </v>
      </c>
      <c r="K299" s="139" t="str">
        <f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 xml:space="preserve"> </v>
      </c>
      <c r="L299" s="140" t="str">
        <f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 xml:space="preserve"> </v>
      </c>
      <c r="M299" s="140" t="str">
        <f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 xml:space="preserve"> </v>
      </c>
      <c r="N299" s="141" t="str">
        <f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 xml:space="preserve"> </v>
      </c>
      <c r="O299" s="140" t="str">
        <f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 xml:space="preserve"> </v>
      </c>
      <c r="P299" s="140" t="str">
        <f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 xml:space="preserve"> </v>
      </c>
      <c r="Q299" s="141" t="str">
        <f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 xml:space="preserve"> </v>
      </c>
      <c r="R299" s="141" t="str">
        <f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 xml:space="preserve"> </v>
      </c>
      <c r="S299" s="141" t="str">
        <f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 xml:space="preserve"> </v>
      </c>
    </row>
    <row r="300" spans="1:19" ht="14.1" customHeight="1" x14ac:dyDescent="0.2">
      <c r="A300" s="180" t="s">
        <v>1191</v>
      </c>
      <c r="B300" s="137" t="e">
        <f>IF($U$16=1,(VLOOKUP(A300,$AC$44:$AH$80,2,FALSE)),IF((IF($X$1=1,'X1'!B259,(IF($X$1=2,'X2'!B259,(IF($X$1=3,'X3'!B259,(IF($X$1=4,'X4'!B259,(IF($X$1=5,'X5'!B259,'X6'!B259))))))))))="","",(IF($X$1=1,'X1'!B259,(IF($X$1=2,'X2'!B259,(IF($X$1=3,'X3'!B259,(IF($X$1=4,'X4'!B259,(IF($X$1=5,'X5'!B259,'X6'!B259))))))))))))</f>
        <v>#N/A</v>
      </c>
      <c r="C300" s="137" t="str">
        <f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 xml:space="preserve"> </v>
      </c>
      <c r="D300" s="137" t="str">
        <f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 xml:space="preserve"> </v>
      </c>
      <c r="E300" s="138" t="str">
        <f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 xml:space="preserve"> </v>
      </c>
      <c r="F300" s="138" t="str">
        <f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 xml:space="preserve"> </v>
      </c>
      <c r="G300" s="138" t="str">
        <f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 xml:space="preserve"> </v>
      </c>
      <c r="H300" s="138" t="str">
        <f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 xml:space="preserve"> </v>
      </c>
      <c r="I300" s="139" t="str">
        <f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 xml:space="preserve"> </v>
      </c>
      <c r="J300" s="139" t="str">
        <f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 xml:space="preserve"> </v>
      </c>
      <c r="K300" s="139" t="str">
        <f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 xml:space="preserve"> </v>
      </c>
      <c r="L300" s="140" t="str">
        <f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 xml:space="preserve"> </v>
      </c>
      <c r="M300" s="140" t="str">
        <f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 xml:space="preserve"> </v>
      </c>
      <c r="N300" s="141" t="str">
        <f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 xml:space="preserve"> </v>
      </c>
      <c r="O300" s="140" t="str">
        <f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 xml:space="preserve"> </v>
      </c>
      <c r="P300" s="140" t="str">
        <f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 xml:space="preserve"> </v>
      </c>
      <c r="Q300" s="141" t="str">
        <f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 xml:space="preserve"> </v>
      </c>
      <c r="R300" s="141" t="str">
        <f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 xml:space="preserve"> </v>
      </c>
      <c r="S300" s="141" t="str">
        <f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 xml:space="preserve"> </v>
      </c>
    </row>
    <row r="301" spans="1:19" ht="14.1" customHeight="1" x14ac:dyDescent="0.2">
      <c r="A301" s="180" t="s">
        <v>1191</v>
      </c>
      <c r="B301" s="137" t="e">
        <f>IF($U$16=1,(VLOOKUP(A301,$AC$44:$AH$80,2,FALSE)),IF((IF($X$1=1,'X1'!B260,(IF($X$1=2,'X2'!B260,(IF($X$1=3,'X3'!B260,(IF($X$1=4,'X4'!B260,(IF($X$1=5,'X5'!B260,'X6'!B260))))))))))="","",(IF($X$1=1,'X1'!B260,(IF($X$1=2,'X2'!B260,(IF($X$1=3,'X3'!B260,(IF($X$1=4,'X4'!B260,(IF($X$1=5,'X5'!B260,'X6'!B260))))))))))))</f>
        <v>#N/A</v>
      </c>
      <c r="C301" s="137" t="str">
        <f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 xml:space="preserve"> </v>
      </c>
      <c r="D301" s="137" t="str">
        <f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 xml:space="preserve"> </v>
      </c>
      <c r="E301" s="138" t="str">
        <f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 xml:space="preserve"> </v>
      </c>
      <c r="F301" s="138" t="str">
        <f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 xml:space="preserve"> </v>
      </c>
      <c r="G301" s="138" t="str">
        <f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 xml:space="preserve"> </v>
      </c>
      <c r="H301" s="138" t="str">
        <f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 xml:space="preserve"> </v>
      </c>
      <c r="I301" s="139" t="str">
        <f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 xml:space="preserve"> </v>
      </c>
      <c r="J301" s="139" t="str">
        <f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 xml:space="preserve"> </v>
      </c>
      <c r="K301" s="139" t="str">
        <f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 xml:space="preserve"> </v>
      </c>
      <c r="L301" s="140" t="str">
        <f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 xml:space="preserve"> </v>
      </c>
      <c r="M301" s="140" t="str">
        <f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 xml:space="preserve"> </v>
      </c>
      <c r="N301" s="141" t="str">
        <f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 xml:space="preserve"> </v>
      </c>
      <c r="O301" s="140" t="str">
        <f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 xml:space="preserve"> </v>
      </c>
      <c r="P301" s="140" t="str">
        <f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 xml:space="preserve"> </v>
      </c>
      <c r="Q301" s="141" t="str">
        <f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 xml:space="preserve"> </v>
      </c>
      <c r="R301" s="141" t="str">
        <f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 xml:space="preserve"> </v>
      </c>
      <c r="S301" s="141" t="str">
        <f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 xml:space="preserve"> </v>
      </c>
    </row>
    <row r="302" spans="1:19" ht="14.1" customHeight="1" x14ac:dyDescent="0.2">
      <c r="A302" s="180" t="s">
        <v>1191</v>
      </c>
      <c r="B302" s="137" t="e">
        <f>IF($U$16=1,(VLOOKUP(A302,$AC$44:$AH$80,2,FALSE)),IF((IF($X$1=1,'X1'!B261,(IF($X$1=2,'X2'!B261,(IF($X$1=3,'X3'!B261,(IF($X$1=4,'X4'!B261,(IF($X$1=5,'X5'!B261,'X6'!B261))))))))))="","",(IF($X$1=1,'X1'!B261,(IF($X$1=2,'X2'!B261,(IF($X$1=3,'X3'!B261,(IF($X$1=4,'X4'!B261,(IF($X$1=5,'X5'!B261,'X6'!B261))))))))))))</f>
        <v>#N/A</v>
      </c>
      <c r="C302" s="137" t="str">
        <f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 xml:space="preserve"> </v>
      </c>
      <c r="D302" s="137" t="str">
        <f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 xml:space="preserve"> </v>
      </c>
      <c r="E302" s="138" t="str">
        <f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 xml:space="preserve"> </v>
      </c>
      <c r="F302" s="138" t="str">
        <f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 xml:space="preserve"> </v>
      </c>
      <c r="G302" s="138" t="str">
        <f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 xml:space="preserve"> </v>
      </c>
      <c r="H302" s="138" t="str">
        <f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 xml:space="preserve"> </v>
      </c>
      <c r="I302" s="139" t="str">
        <f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 xml:space="preserve"> </v>
      </c>
      <c r="J302" s="139" t="str">
        <f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 xml:space="preserve"> </v>
      </c>
      <c r="K302" s="139" t="str">
        <f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 xml:space="preserve"> </v>
      </c>
      <c r="L302" s="140" t="str">
        <f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 xml:space="preserve"> </v>
      </c>
      <c r="M302" s="140" t="str">
        <f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 xml:space="preserve"> </v>
      </c>
      <c r="N302" s="141" t="str">
        <f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40" t="str">
        <f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 xml:space="preserve"> </v>
      </c>
      <c r="P302" s="140" t="str">
        <f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 xml:space="preserve"> </v>
      </c>
      <c r="Q302" s="141" t="str">
        <f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 xml:space="preserve"> </v>
      </c>
      <c r="R302" s="141" t="str">
        <f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 xml:space="preserve"> </v>
      </c>
      <c r="S302" s="141" t="str">
        <f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 xml:space="preserve"> </v>
      </c>
    </row>
    <row r="303" spans="1:19" ht="14.1" customHeight="1" x14ac:dyDescent="0.2">
      <c r="A303" s="180" t="s">
        <v>1191</v>
      </c>
      <c r="B303" s="137" t="e">
        <f>IF($U$16=1,(VLOOKUP(A303,$AC$44:$AH$80,2,FALSE)),IF((IF($X$1=1,'X1'!B262,(IF($X$1=2,'X2'!B262,(IF($X$1=3,'X3'!B262,(IF($X$1=4,'X4'!B262,(IF($X$1=5,'X5'!B262,'X6'!B262))))))))))="","",(IF($X$1=1,'X1'!B262,(IF($X$1=2,'X2'!B262,(IF($X$1=3,'X3'!B262,(IF($X$1=4,'X4'!B262,(IF($X$1=5,'X5'!B262,'X6'!B262))))))))))))</f>
        <v>#N/A</v>
      </c>
      <c r="C303" s="137" t="str">
        <f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 xml:space="preserve"> </v>
      </c>
      <c r="D303" s="137" t="str">
        <f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 xml:space="preserve"> </v>
      </c>
      <c r="E303" s="138" t="str">
        <f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 xml:space="preserve"> </v>
      </c>
      <c r="F303" s="138" t="str">
        <f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 xml:space="preserve"> </v>
      </c>
      <c r="G303" s="138" t="str">
        <f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 xml:space="preserve"> </v>
      </c>
      <c r="H303" s="138" t="str">
        <f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 xml:space="preserve"> </v>
      </c>
      <c r="I303" s="139" t="str">
        <f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 xml:space="preserve"> </v>
      </c>
      <c r="J303" s="139" t="str">
        <f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 xml:space="preserve"> </v>
      </c>
      <c r="K303" s="139" t="str">
        <f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 xml:space="preserve"> </v>
      </c>
      <c r="L303" s="140" t="str">
        <f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 xml:space="preserve"> </v>
      </c>
      <c r="M303" s="140" t="str">
        <f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 xml:space="preserve"> </v>
      </c>
      <c r="N303" s="141" t="str">
        <f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 xml:space="preserve"> </v>
      </c>
      <c r="O303" s="140" t="str">
        <f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 xml:space="preserve"> </v>
      </c>
      <c r="P303" s="140" t="str">
        <f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 xml:space="preserve"> </v>
      </c>
      <c r="Q303" s="141" t="str">
        <f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 xml:space="preserve"> </v>
      </c>
      <c r="R303" s="141" t="str">
        <f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41" t="str">
        <f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 xml:space="preserve"> </v>
      </c>
    </row>
    <row r="304" spans="1:19" ht="14.1" customHeight="1" x14ac:dyDescent="0.2">
      <c r="A304" s="180" t="s">
        <v>1191</v>
      </c>
      <c r="B304" s="137" t="e">
        <f>IF($U$16=1,(VLOOKUP(A304,$AC$44:$AH$80,2,FALSE)),IF((IF($X$1=1,'X1'!B263,(IF($X$1=2,'X2'!B263,(IF($X$1=3,'X3'!B263,(IF($X$1=4,'X4'!B263,(IF($X$1=5,'X5'!B263,'X6'!B263))))))))))="","",(IF($X$1=1,'X1'!B263,(IF($X$1=2,'X2'!B263,(IF($X$1=3,'X3'!B263,(IF($X$1=4,'X4'!B263,(IF($X$1=5,'X5'!B263,'X6'!B263))))))))))))</f>
        <v>#N/A</v>
      </c>
      <c r="C304" s="137" t="str">
        <f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 xml:space="preserve"> </v>
      </c>
      <c r="D304" s="137" t="str">
        <f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 xml:space="preserve"> </v>
      </c>
      <c r="E304" s="138" t="str">
        <f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 xml:space="preserve"> </v>
      </c>
      <c r="F304" s="138" t="str">
        <f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 xml:space="preserve"> </v>
      </c>
      <c r="G304" s="138" t="str">
        <f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 xml:space="preserve"> </v>
      </c>
      <c r="H304" s="138" t="str">
        <f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 xml:space="preserve"> </v>
      </c>
      <c r="I304" s="139" t="str">
        <f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 xml:space="preserve"> </v>
      </c>
      <c r="J304" s="139" t="str">
        <f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 xml:space="preserve"> </v>
      </c>
      <c r="K304" s="139" t="str">
        <f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 xml:space="preserve"> </v>
      </c>
      <c r="L304" s="140" t="str">
        <f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 xml:space="preserve"> </v>
      </c>
      <c r="M304" s="140" t="str">
        <f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 xml:space="preserve"> </v>
      </c>
      <c r="N304" s="141" t="str">
        <f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 xml:space="preserve"> </v>
      </c>
      <c r="O304" s="140" t="str">
        <f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 xml:space="preserve"> </v>
      </c>
      <c r="P304" s="140" t="str">
        <f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 xml:space="preserve"> </v>
      </c>
      <c r="Q304" s="141" t="str">
        <f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 xml:space="preserve"> </v>
      </c>
      <c r="R304" s="141" t="str">
        <f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 xml:space="preserve"> </v>
      </c>
      <c r="S304" s="141" t="str">
        <f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 xml:space="preserve"> </v>
      </c>
    </row>
    <row r="305" spans="1:19" ht="14.1" customHeight="1" x14ac:dyDescent="0.2">
      <c r="A305" s="180" t="s">
        <v>1191</v>
      </c>
      <c r="B305" s="137" t="e">
        <f>IF($U$16=1,(VLOOKUP(A305,$AC$44:$AH$80,2,FALSE)),IF((IF($X$1=1,'X1'!B264,(IF($X$1=2,'X2'!B264,(IF($X$1=3,'X3'!B264,(IF($X$1=4,'X4'!B264,(IF($X$1=5,'X5'!B264,'X6'!B264))))))))))="","",(IF($X$1=1,'X1'!B264,(IF($X$1=2,'X2'!B264,(IF($X$1=3,'X3'!B264,(IF($X$1=4,'X4'!B264,(IF($X$1=5,'X5'!B264,'X6'!B264))))))))))))</f>
        <v>#N/A</v>
      </c>
      <c r="C305" s="137" t="str">
        <f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 xml:space="preserve"> </v>
      </c>
      <c r="D305" s="137" t="str">
        <f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 xml:space="preserve"> </v>
      </c>
      <c r="E305" s="138" t="str">
        <f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 xml:space="preserve"> </v>
      </c>
      <c r="F305" s="138" t="str">
        <f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 xml:space="preserve"> </v>
      </c>
      <c r="G305" s="138" t="str">
        <f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 xml:space="preserve"> </v>
      </c>
      <c r="H305" s="138" t="str">
        <f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 xml:space="preserve"> </v>
      </c>
      <c r="I305" s="139" t="str">
        <f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 xml:space="preserve"> </v>
      </c>
      <c r="J305" s="139" t="str">
        <f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 xml:space="preserve"> </v>
      </c>
      <c r="K305" s="139" t="str">
        <f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 xml:space="preserve"> </v>
      </c>
      <c r="L305" s="140" t="str">
        <f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 xml:space="preserve"> </v>
      </c>
      <c r="M305" s="140" t="str">
        <f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 xml:space="preserve"> </v>
      </c>
      <c r="N305" s="141" t="str">
        <f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 xml:space="preserve"> </v>
      </c>
      <c r="O305" s="140" t="str">
        <f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 xml:space="preserve"> </v>
      </c>
      <c r="P305" s="140" t="str">
        <f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 xml:space="preserve"> </v>
      </c>
      <c r="Q305" s="141" t="str">
        <f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 xml:space="preserve"> </v>
      </c>
      <c r="R305" s="141" t="str">
        <f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 xml:space="preserve"> </v>
      </c>
      <c r="S305" s="141" t="str">
        <f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 xml:space="preserve"> </v>
      </c>
    </row>
    <row r="306" spans="1:19" ht="14.1" customHeight="1" x14ac:dyDescent="0.2">
      <c r="A306" s="180" t="s">
        <v>1191</v>
      </c>
      <c r="B306" s="137" t="e">
        <f>IF($U$16=1,(VLOOKUP(A306,$AC$44:$AH$80,2,FALSE)),IF((IF($X$1=1,'X1'!B265,(IF($X$1=2,'X2'!B265,(IF($X$1=3,'X3'!B265,(IF($X$1=4,'X4'!B265,(IF($X$1=5,'X5'!B265,'X6'!B265))))))))))="","",(IF($X$1=1,'X1'!B265,(IF($X$1=2,'X2'!B265,(IF($X$1=3,'X3'!B265,(IF($X$1=4,'X4'!B265,(IF($X$1=5,'X5'!B265,'X6'!B265))))))))))))</f>
        <v>#N/A</v>
      </c>
      <c r="C306" s="137" t="str">
        <f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 xml:space="preserve"> </v>
      </c>
      <c r="D306" s="137" t="str">
        <f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 xml:space="preserve"> </v>
      </c>
      <c r="E306" s="138" t="str">
        <f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 xml:space="preserve"> </v>
      </c>
      <c r="F306" s="138" t="str">
        <f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 xml:space="preserve"> </v>
      </c>
      <c r="G306" s="138" t="str">
        <f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 xml:space="preserve"> </v>
      </c>
      <c r="H306" s="138" t="str">
        <f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 xml:space="preserve"> </v>
      </c>
      <c r="I306" s="139" t="str">
        <f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 xml:space="preserve"> </v>
      </c>
      <c r="J306" s="139" t="str">
        <f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 xml:space="preserve"> </v>
      </c>
      <c r="K306" s="139" t="str">
        <f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 xml:space="preserve"> </v>
      </c>
      <c r="L306" s="140" t="str">
        <f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 xml:space="preserve"> </v>
      </c>
      <c r="M306" s="140" t="str">
        <f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 xml:space="preserve"> </v>
      </c>
      <c r="N306" s="141" t="str">
        <f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 xml:space="preserve"> </v>
      </c>
      <c r="O306" s="140" t="str">
        <f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 xml:space="preserve"> </v>
      </c>
      <c r="P306" s="140" t="str">
        <f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 xml:space="preserve"> </v>
      </c>
      <c r="Q306" s="141" t="str">
        <f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 xml:space="preserve"> </v>
      </c>
      <c r="R306" s="141" t="str">
        <f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 xml:space="preserve"> </v>
      </c>
      <c r="S306" s="141" t="str">
        <f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 xml:space="preserve"> </v>
      </c>
    </row>
    <row r="307" spans="1:19" ht="14.1" customHeight="1" x14ac:dyDescent="0.2">
      <c r="A307" s="180" t="s">
        <v>1191</v>
      </c>
      <c r="B307" s="137" t="e">
        <f>IF($U$16=1,(VLOOKUP(A307,$AC$44:$AH$80,2,FALSE)),IF((IF($X$1=1,'X1'!B266,(IF($X$1=2,'X2'!B266,(IF($X$1=3,'X3'!B266,(IF($X$1=4,'X4'!B266,(IF($X$1=5,'X5'!B266,'X6'!B266))))))))))="","",(IF($X$1=1,'X1'!B266,(IF($X$1=2,'X2'!B266,(IF($X$1=3,'X3'!B266,(IF($X$1=4,'X4'!B266,(IF($X$1=5,'X5'!B266,'X6'!B266))))))))))))</f>
        <v>#N/A</v>
      </c>
      <c r="C307" s="137" t="str">
        <f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 xml:space="preserve"> </v>
      </c>
      <c r="D307" s="137" t="str">
        <f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 xml:space="preserve"> </v>
      </c>
      <c r="E307" s="138" t="str">
        <f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 xml:space="preserve"> </v>
      </c>
      <c r="F307" s="138" t="str">
        <f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 xml:space="preserve"> </v>
      </c>
      <c r="G307" s="138" t="str">
        <f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 xml:space="preserve"> </v>
      </c>
      <c r="H307" s="138" t="str">
        <f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 xml:space="preserve"> </v>
      </c>
      <c r="I307" s="139" t="str">
        <f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 xml:space="preserve"> </v>
      </c>
      <c r="J307" s="139" t="str">
        <f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 xml:space="preserve"> </v>
      </c>
      <c r="K307" s="139" t="str">
        <f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 xml:space="preserve"> </v>
      </c>
      <c r="L307" s="140" t="str">
        <f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 xml:space="preserve"> </v>
      </c>
      <c r="M307" s="140" t="str">
        <f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 xml:space="preserve"> </v>
      </c>
      <c r="N307" s="141" t="str">
        <f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 xml:space="preserve"> </v>
      </c>
      <c r="O307" s="140" t="str">
        <f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 xml:space="preserve"> </v>
      </c>
      <c r="P307" s="140" t="str">
        <f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 xml:space="preserve"> </v>
      </c>
      <c r="Q307" s="141" t="str">
        <f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 xml:space="preserve"> </v>
      </c>
      <c r="R307" s="141" t="str">
        <f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 xml:space="preserve"> </v>
      </c>
      <c r="S307" s="141" t="str">
        <f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 xml:space="preserve"> </v>
      </c>
    </row>
    <row r="308" spans="1:19" ht="14.1" customHeight="1" x14ac:dyDescent="0.2">
      <c r="A308" s="180" t="s">
        <v>1191</v>
      </c>
      <c r="B308" s="137" t="e">
        <f>IF($U$16=1,(VLOOKUP(A308,$AC$44:$AH$80,2,FALSE)),IF((IF($X$1=1,'X1'!B267,(IF($X$1=2,'X2'!B267,(IF($X$1=3,'X3'!B267,(IF($X$1=4,'X4'!B267,(IF($X$1=5,'X5'!B267,'X6'!B267))))))))))="","",(IF($X$1=1,'X1'!B267,(IF($X$1=2,'X2'!B267,(IF($X$1=3,'X3'!B267,(IF($X$1=4,'X4'!B267,(IF($X$1=5,'X5'!B267,'X6'!B267))))))))))))</f>
        <v>#N/A</v>
      </c>
      <c r="C308" s="137" t="str">
        <f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 xml:space="preserve"> </v>
      </c>
      <c r="D308" s="137" t="str">
        <f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 xml:space="preserve"> </v>
      </c>
      <c r="E308" s="138" t="str">
        <f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 xml:space="preserve"> </v>
      </c>
      <c r="F308" s="138" t="str">
        <f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 xml:space="preserve"> </v>
      </c>
      <c r="G308" s="138" t="str">
        <f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 xml:space="preserve"> </v>
      </c>
      <c r="H308" s="138" t="str">
        <f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 xml:space="preserve"> </v>
      </c>
      <c r="I308" s="139" t="str">
        <f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 xml:space="preserve"> </v>
      </c>
      <c r="J308" s="139" t="str">
        <f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 xml:space="preserve"> </v>
      </c>
      <c r="K308" s="139" t="str">
        <f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 xml:space="preserve"> </v>
      </c>
      <c r="L308" s="140" t="str">
        <f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 xml:space="preserve"> </v>
      </c>
      <c r="M308" s="140" t="str">
        <f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 xml:space="preserve"> </v>
      </c>
      <c r="N308" s="141" t="str">
        <f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 xml:space="preserve"> </v>
      </c>
      <c r="O308" s="140" t="str">
        <f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 xml:space="preserve"> </v>
      </c>
      <c r="P308" s="140" t="str">
        <f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 xml:space="preserve"> </v>
      </c>
      <c r="Q308" s="141" t="str">
        <f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 xml:space="preserve"> </v>
      </c>
      <c r="R308" s="141" t="str">
        <f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 xml:space="preserve"> </v>
      </c>
      <c r="S308" s="141" t="str">
        <f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 xml:space="preserve"> </v>
      </c>
    </row>
    <row r="309" spans="1:19" ht="14.1" customHeight="1" x14ac:dyDescent="0.2">
      <c r="A309" s="180" t="s">
        <v>1191</v>
      </c>
      <c r="B309" s="137" t="e">
        <f>IF($U$16=1,(VLOOKUP(A309,$AC$44:$AH$80,2,FALSE)),IF((IF($X$1=1,'X1'!B268,(IF($X$1=2,'X2'!B268,(IF($X$1=3,'X3'!B268,(IF($X$1=4,'X4'!B268,(IF($X$1=5,'X5'!B268,'X6'!B268))))))))))="","",(IF($X$1=1,'X1'!B268,(IF($X$1=2,'X2'!B268,(IF($X$1=3,'X3'!B268,(IF($X$1=4,'X4'!B268,(IF($X$1=5,'X5'!B268,'X6'!B268))))))))))))</f>
        <v>#N/A</v>
      </c>
      <c r="C309" s="137" t="str">
        <f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 xml:space="preserve"> </v>
      </c>
      <c r="D309" s="137" t="str">
        <f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 xml:space="preserve"> </v>
      </c>
      <c r="E309" s="138" t="str">
        <f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 xml:space="preserve"> </v>
      </c>
      <c r="F309" s="138" t="str">
        <f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 xml:space="preserve"> </v>
      </c>
      <c r="G309" s="138" t="str">
        <f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 xml:space="preserve"> </v>
      </c>
      <c r="H309" s="138" t="str">
        <f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 xml:space="preserve"> </v>
      </c>
      <c r="I309" s="139" t="str">
        <f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 xml:space="preserve"> </v>
      </c>
      <c r="J309" s="139" t="str">
        <f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 xml:space="preserve"> </v>
      </c>
      <c r="K309" s="139" t="str">
        <f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 xml:space="preserve"> </v>
      </c>
      <c r="L309" s="140" t="str">
        <f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 xml:space="preserve"> </v>
      </c>
      <c r="M309" s="140" t="str">
        <f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 xml:space="preserve"> </v>
      </c>
      <c r="N309" s="141" t="str">
        <f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 xml:space="preserve"> </v>
      </c>
      <c r="O309" s="140" t="str">
        <f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 xml:space="preserve"> </v>
      </c>
      <c r="P309" s="140" t="str">
        <f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 xml:space="preserve"> </v>
      </c>
      <c r="Q309" s="141" t="str">
        <f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 xml:space="preserve"> </v>
      </c>
      <c r="R309" s="141" t="str">
        <f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 xml:space="preserve"> </v>
      </c>
      <c r="S309" s="141" t="str">
        <f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 xml:space="preserve"> </v>
      </c>
    </row>
    <row r="310" spans="1:19" ht="14.1" customHeight="1" x14ac:dyDescent="0.2">
      <c r="A310" s="180" t="s">
        <v>1191</v>
      </c>
      <c r="B310" s="137" t="e">
        <f>IF($U$16=1,(VLOOKUP(A310,$AC$44:$AH$80,2,FALSE)),IF((IF($X$1=1,'X1'!B269,(IF($X$1=2,'X2'!B269,(IF($X$1=3,'X3'!B269,(IF($X$1=4,'X4'!B269,(IF($X$1=5,'X5'!B269,'X6'!B269))))))))))="","",(IF($X$1=1,'X1'!B269,(IF($X$1=2,'X2'!B269,(IF($X$1=3,'X3'!B269,(IF($X$1=4,'X4'!B269,(IF($X$1=5,'X5'!B269,'X6'!B269))))))))))))</f>
        <v>#N/A</v>
      </c>
      <c r="C310" s="137" t="str">
        <f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 xml:space="preserve"> </v>
      </c>
      <c r="D310" s="137" t="str">
        <f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 xml:space="preserve"> </v>
      </c>
      <c r="E310" s="138" t="str">
        <f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 xml:space="preserve"> </v>
      </c>
      <c r="F310" s="138" t="str">
        <f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 xml:space="preserve"> </v>
      </c>
      <c r="G310" s="138" t="str">
        <f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 xml:space="preserve"> </v>
      </c>
      <c r="H310" s="138" t="str">
        <f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 xml:space="preserve"> </v>
      </c>
      <c r="I310" s="139" t="str">
        <f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 xml:space="preserve"> </v>
      </c>
      <c r="J310" s="139" t="str">
        <f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 xml:space="preserve"> </v>
      </c>
      <c r="K310" s="139" t="str">
        <f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 xml:space="preserve"> </v>
      </c>
      <c r="L310" s="140" t="str">
        <f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 xml:space="preserve"> </v>
      </c>
      <c r="M310" s="140" t="str">
        <f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 xml:space="preserve"> </v>
      </c>
      <c r="N310" s="141" t="str">
        <f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 xml:space="preserve"> </v>
      </c>
      <c r="O310" s="140" t="str">
        <f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 xml:space="preserve"> </v>
      </c>
      <c r="P310" s="140" t="str">
        <f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 xml:space="preserve"> </v>
      </c>
      <c r="Q310" s="141" t="str">
        <f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 xml:space="preserve"> </v>
      </c>
      <c r="R310" s="141" t="str">
        <f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 xml:space="preserve"> </v>
      </c>
      <c r="S310" s="141" t="str">
        <f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 xml:space="preserve"> </v>
      </c>
    </row>
    <row r="311" spans="1:19" ht="14.1" customHeight="1" x14ac:dyDescent="0.2">
      <c r="A311" s="180" t="s">
        <v>1191</v>
      </c>
      <c r="B311" s="137" t="e">
        <f>IF($U$16=1,(VLOOKUP(A311,$AC$44:$AH$80,2,FALSE)),IF((IF($X$1=1,'X1'!B270,(IF($X$1=2,'X2'!B270,(IF($X$1=3,'X3'!B270,(IF($X$1=4,'X4'!B270,(IF($X$1=5,'X5'!B270,'X6'!B270))))))))))="","",(IF($X$1=1,'X1'!B270,(IF($X$1=2,'X2'!B270,(IF($X$1=3,'X3'!B270,(IF($X$1=4,'X4'!B270,(IF($X$1=5,'X5'!B270,'X6'!B270))))))))))))</f>
        <v>#N/A</v>
      </c>
      <c r="C311" s="137" t="str">
        <f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 xml:space="preserve"> </v>
      </c>
      <c r="D311" s="137" t="str">
        <f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 xml:space="preserve"> </v>
      </c>
      <c r="E311" s="138" t="str">
        <f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 xml:space="preserve"> </v>
      </c>
      <c r="F311" s="138" t="str">
        <f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 xml:space="preserve"> </v>
      </c>
      <c r="G311" s="138" t="str">
        <f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 xml:space="preserve"> </v>
      </c>
      <c r="H311" s="138" t="str">
        <f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 xml:space="preserve"> </v>
      </c>
      <c r="I311" s="139" t="str">
        <f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 xml:space="preserve"> </v>
      </c>
      <c r="J311" s="139" t="str">
        <f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 xml:space="preserve"> </v>
      </c>
      <c r="K311" s="139" t="str">
        <f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 xml:space="preserve"> </v>
      </c>
      <c r="L311" s="140" t="str">
        <f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 xml:space="preserve"> </v>
      </c>
      <c r="M311" s="140" t="str">
        <f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 xml:space="preserve"> </v>
      </c>
      <c r="N311" s="141" t="str">
        <f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 xml:space="preserve"> </v>
      </c>
      <c r="O311" s="140" t="str">
        <f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 xml:space="preserve"> </v>
      </c>
      <c r="P311" s="140" t="str">
        <f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 xml:space="preserve"> </v>
      </c>
      <c r="Q311" s="141" t="str">
        <f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 xml:space="preserve"> </v>
      </c>
      <c r="R311" s="141" t="str">
        <f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 xml:space="preserve"> </v>
      </c>
      <c r="S311" s="141" t="str">
        <f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 xml:space="preserve"> </v>
      </c>
    </row>
    <row r="312" spans="1:19" ht="14.1" customHeight="1" x14ac:dyDescent="0.2">
      <c r="A312" s="180" t="s">
        <v>1191</v>
      </c>
      <c r="B312" s="137" t="e">
        <f>IF($U$16=1,(VLOOKUP(A312,$AC$44:$AH$80,2,FALSE)),IF((IF($X$1=1,'X1'!B271,(IF($X$1=2,'X2'!B271,(IF($X$1=3,'X3'!B271,(IF($X$1=4,'X4'!B271,(IF($X$1=5,'X5'!B271,'X6'!B271))))))))))="","",(IF($X$1=1,'X1'!B271,(IF($X$1=2,'X2'!B271,(IF($X$1=3,'X3'!B271,(IF($X$1=4,'X4'!B271,(IF($X$1=5,'X5'!B271,'X6'!B271))))))))))))</f>
        <v>#N/A</v>
      </c>
      <c r="C312" s="137" t="str">
        <f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 xml:space="preserve"> </v>
      </c>
      <c r="D312" s="137" t="str">
        <f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 xml:space="preserve"> </v>
      </c>
      <c r="E312" s="138" t="str">
        <f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 xml:space="preserve"> </v>
      </c>
      <c r="F312" s="138" t="str">
        <f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 xml:space="preserve"> </v>
      </c>
      <c r="G312" s="138" t="str">
        <f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 xml:space="preserve"> </v>
      </c>
      <c r="H312" s="138" t="str">
        <f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 xml:space="preserve"> </v>
      </c>
      <c r="I312" s="139" t="str">
        <f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 xml:space="preserve"> </v>
      </c>
      <c r="J312" s="139" t="str">
        <f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 xml:space="preserve"> </v>
      </c>
      <c r="K312" s="139" t="str">
        <f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 xml:space="preserve"> </v>
      </c>
      <c r="L312" s="140" t="str">
        <f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 xml:space="preserve"> </v>
      </c>
      <c r="M312" s="140" t="str">
        <f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 xml:space="preserve"> </v>
      </c>
      <c r="N312" s="141" t="str">
        <f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 xml:space="preserve"> </v>
      </c>
      <c r="O312" s="140" t="str">
        <f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 xml:space="preserve"> </v>
      </c>
      <c r="P312" s="140" t="str">
        <f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 xml:space="preserve"> </v>
      </c>
      <c r="Q312" s="141" t="str">
        <f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 xml:space="preserve"> </v>
      </c>
      <c r="R312" s="141" t="str">
        <f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 xml:space="preserve"> </v>
      </c>
      <c r="S312" s="141" t="str">
        <f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 xml:space="preserve"> </v>
      </c>
    </row>
    <row r="313" spans="1:19" ht="14.1" customHeight="1" x14ac:dyDescent="0.2">
      <c r="A313" s="180" t="s">
        <v>1191</v>
      </c>
      <c r="B313" s="137" t="e">
        <f>IF($U$16=1,(VLOOKUP(A313,$AC$44:$AH$80,2,FALSE)),IF((IF($X$1=1,'X1'!B272,(IF($X$1=2,'X2'!B272,(IF($X$1=3,'X3'!B272,(IF($X$1=4,'X4'!B272,(IF($X$1=5,'X5'!B272,'X6'!B272))))))))))="","",(IF($X$1=1,'X1'!B272,(IF($X$1=2,'X2'!B272,(IF($X$1=3,'X3'!B272,(IF($X$1=4,'X4'!B272,(IF($X$1=5,'X5'!B272,'X6'!B272))))))))))))</f>
        <v>#N/A</v>
      </c>
      <c r="C313" s="137" t="str">
        <f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 xml:space="preserve"> </v>
      </c>
      <c r="D313" s="137" t="str">
        <f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 xml:space="preserve"> </v>
      </c>
      <c r="E313" s="138" t="str">
        <f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 xml:space="preserve"> </v>
      </c>
      <c r="F313" s="138" t="str">
        <f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 xml:space="preserve"> </v>
      </c>
      <c r="G313" s="138" t="str">
        <f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 xml:space="preserve"> </v>
      </c>
      <c r="H313" s="138" t="str">
        <f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 xml:space="preserve"> </v>
      </c>
      <c r="I313" s="139" t="str">
        <f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 xml:space="preserve"> </v>
      </c>
      <c r="J313" s="139" t="str">
        <f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 xml:space="preserve"> </v>
      </c>
      <c r="K313" s="139" t="str">
        <f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 xml:space="preserve"> </v>
      </c>
      <c r="L313" s="140" t="str">
        <f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 xml:space="preserve"> </v>
      </c>
      <c r="M313" s="140" t="str">
        <f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 xml:space="preserve"> </v>
      </c>
      <c r="N313" s="141" t="str">
        <f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 xml:space="preserve"> </v>
      </c>
      <c r="O313" s="140" t="str">
        <f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 xml:space="preserve"> </v>
      </c>
      <c r="P313" s="140" t="str">
        <f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 xml:space="preserve"> </v>
      </c>
      <c r="Q313" s="141" t="str">
        <f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 xml:space="preserve"> </v>
      </c>
      <c r="R313" s="141" t="str">
        <f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 xml:space="preserve"> </v>
      </c>
      <c r="S313" s="141" t="str">
        <f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 xml:space="preserve"> </v>
      </c>
    </row>
    <row r="314" spans="1:19" ht="14.1" customHeight="1" x14ac:dyDescent="0.2">
      <c r="A314" s="180" t="s">
        <v>1191</v>
      </c>
      <c r="B314" s="137" t="e">
        <f>IF($U$16=1,(VLOOKUP(A314,$AC$44:$AH$80,2,FALSE)),IF((IF($X$1=1,'X1'!B273,(IF($X$1=2,'X2'!B273,(IF($X$1=3,'X3'!B273,(IF($X$1=4,'X4'!B273,(IF($X$1=5,'X5'!B273,'X6'!B273))))))))))="","",(IF($X$1=1,'X1'!B273,(IF($X$1=2,'X2'!B273,(IF($X$1=3,'X3'!B273,(IF($X$1=4,'X4'!B273,(IF($X$1=5,'X5'!B273,'X6'!B273))))))))))))</f>
        <v>#N/A</v>
      </c>
      <c r="C314" s="137" t="str">
        <f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 xml:space="preserve"> </v>
      </c>
      <c r="D314" s="137" t="str">
        <f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 xml:space="preserve"> </v>
      </c>
      <c r="E314" s="138" t="str">
        <f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 xml:space="preserve"> </v>
      </c>
      <c r="F314" s="138" t="str">
        <f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 xml:space="preserve"> </v>
      </c>
      <c r="G314" s="138" t="str">
        <f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 xml:space="preserve"> </v>
      </c>
      <c r="H314" s="138" t="str">
        <f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 xml:space="preserve"> </v>
      </c>
      <c r="I314" s="139" t="str">
        <f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 xml:space="preserve"> </v>
      </c>
      <c r="J314" s="139" t="str">
        <f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 xml:space="preserve"> </v>
      </c>
      <c r="K314" s="139" t="str">
        <f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 xml:space="preserve"> </v>
      </c>
      <c r="L314" s="140" t="str">
        <f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 xml:space="preserve"> </v>
      </c>
      <c r="M314" s="140" t="str">
        <f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 xml:space="preserve"> </v>
      </c>
      <c r="N314" s="141" t="str">
        <f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 xml:space="preserve"> </v>
      </c>
      <c r="O314" s="140" t="str">
        <f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 xml:space="preserve"> </v>
      </c>
      <c r="P314" s="140" t="str">
        <f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 xml:space="preserve"> </v>
      </c>
      <c r="Q314" s="141" t="str">
        <f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 xml:space="preserve"> </v>
      </c>
      <c r="R314" s="141" t="str">
        <f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 xml:space="preserve"> </v>
      </c>
      <c r="S314" s="141" t="str">
        <f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 xml:space="preserve"> </v>
      </c>
    </row>
    <row r="315" spans="1:19" ht="14.1" customHeight="1" x14ac:dyDescent="0.2">
      <c r="A315" s="180" t="s">
        <v>1191</v>
      </c>
      <c r="B315" s="137" t="e">
        <f>IF($U$16=1,(VLOOKUP(A315,$AC$44:$AH$80,2,FALSE)),IF((IF($X$1=1,'X1'!B274,(IF($X$1=2,'X2'!B274,(IF($X$1=3,'X3'!B274,(IF($X$1=4,'X4'!B274,(IF($X$1=5,'X5'!B274,'X6'!B274))))))))))="","",(IF($X$1=1,'X1'!B274,(IF($X$1=2,'X2'!B274,(IF($X$1=3,'X3'!B274,(IF($X$1=4,'X4'!B274,(IF($X$1=5,'X5'!B274,'X6'!B274))))))))))))</f>
        <v>#N/A</v>
      </c>
      <c r="C315" s="137" t="str">
        <f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 xml:space="preserve"> </v>
      </c>
      <c r="D315" s="137" t="str">
        <f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 xml:space="preserve"> </v>
      </c>
      <c r="E315" s="138" t="str">
        <f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 xml:space="preserve"> </v>
      </c>
      <c r="F315" s="138" t="str">
        <f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 xml:space="preserve"> </v>
      </c>
      <c r="G315" s="138" t="str">
        <f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 xml:space="preserve"> </v>
      </c>
      <c r="H315" s="138" t="str">
        <f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 xml:space="preserve"> </v>
      </c>
      <c r="I315" s="139" t="str">
        <f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 xml:space="preserve"> </v>
      </c>
      <c r="J315" s="139" t="str">
        <f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 xml:space="preserve"> </v>
      </c>
      <c r="K315" s="139" t="str">
        <f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 xml:space="preserve"> </v>
      </c>
      <c r="L315" s="140" t="str">
        <f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 xml:space="preserve"> </v>
      </c>
      <c r="M315" s="140" t="str">
        <f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 xml:space="preserve"> </v>
      </c>
      <c r="N315" s="141" t="str">
        <f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 xml:space="preserve"> </v>
      </c>
      <c r="O315" s="140" t="str">
        <f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 xml:space="preserve"> </v>
      </c>
      <c r="P315" s="140" t="str">
        <f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 xml:space="preserve"> </v>
      </c>
      <c r="Q315" s="141" t="str">
        <f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 xml:space="preserve"> </v>
      </c>
      <c r="R315" s="141" t="str">
        <f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 xml:space="preserve"> </v>
      </c>
      <c r="S315" s="141" t="str">
        <f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 xml:space="preserve"> </v>
      </c>
    </row>
    <row r="316" spans="1:19" ht="14.1" customHeight="1" x14ac:dyDescent="0.2">
      <c r="A316" s="180" t="s">
        <v>1191</v>
      </c>
      <c r="B316" s="137" t="e">
        <f>IF($U$16=1,(VLOOKUP(A316,$AC$44:$AH$80,2,FALSE)),IF((IF($X$1=1,'X1'!B275,(IF($X$1=2,'X2'!B275,(IF($X$1=3,'X3'!B275,(IF($X$1=4,'X4'!B275,(IF($X$1=5,'X5'!B275,'X6'!B275))))))))))="","",(IF($X$1=1,'X1'!B275,(IF($X$1=2,'X2'!B275,(IF($X$1=3,'X3'!B275,(IF($X$1=4,'X4'!B275,(IF($X$1=5,'X5'!B275,'X6'!B275))))))))))))</f>
        <v>#N/A</v>
      </c>
      <c r="C316" s="137" t="str">
        <f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 xml:space="preserve"> </v>
      </c>
      <c r="D316" s="137" t="str">
        <f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 xml:space="preserve"> </v>
      </c>
      <c r="E316" s="138" t="str">
        <f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 xml:space="preserve"> </v>
      </c>
      <c r="F316" s="138" t="str">
        <f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 xml:space="preserve"> </v>
      </c>
      <c r="G316" s="138" t="str">
        <f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 xml:space="preserve"> </v>
      </c>
      <c r="H316" s="138" t="str">
        <f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 xml:space="preserve"> </v>
      </c>
      <c r="I316" s="139" t="str">
        <f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 xml:space="preserve"> </v>
      </c>
      <c r="J316" s="139" t="str">
        <f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 xml:space="preserve"> </v>
      </c>
      <c r="K316" s="139" t="str">
        <f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 xml:space="preserve"> </v>
      </c>
      <c r="L316" s="140" t="str">
        <f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 xml:space="preserve"> </v>
      </c>
      <c r="M316" s="140" t="str">
        <f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 xml:space="preserve"> </v>
      </c>
      <c r="N316" s="141" t="str">
        <f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 xml:space="preserve"> </v>
      </c>
      <c r="O316" s="140" t="str">
        <f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 xml:space="preserve"> </v>
      </c>
      <c r="P316" s="140" t="str">
        <f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 xml:space="preserve"> </v>
      </c>
      <c r="Q316" s="141" t="str">
        <f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 xml:space="preserve"> </v>
      </c>
      <c r="R316" s="141" t="str">
        <f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 xml:space="preserve"> </v>
      </c>
      <c r="S316" s="141" t="str">
        <f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 xml:space="preserve"> </v>
      </c>
    </row>
    <row r="317" spans="1:19" ht="14.1" customHeight="1" x14ac:dyDescent="0.2">
      <c r="A317" s="180" t="s">
        <v>1191</v>
      </c>
      <c r="B317" s="137" t="e">
        <f>IF($U$16=1,(VLOOKUP(A317,$AC$44:$AH$80,2,FALSE)),IF((IF($X$1=1,'X1'!B276,(IF($X$1=2,'X2'!B276,(IF($X$1=3,'X3'!B276,(IF($X$1=4,'X4'!B276,(IF($X$1=5,'X5'!B276,'X6'!B276))))))))))="","",(IF($X$1=1,'X1'!B276,(IF($X$1=2,'X2'!B276,(IF($X$1=3,'X3'!B276,(IF($X$1=4,'X4'!B276,(IF($X$1=5,'X5'!B276,'X6'!B276))))))))))))</f>
        <v>#N/A</v>
      </c>
      <c r="C317" s="137" t="str">
        <f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 xml:space="preserve"> </v>
      </c>
      <c r="D317" s="137" t="str">
        <f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 xml:space="preserve"> </v>
      </c>
      <c r="E317" s="138" t="str">
        <f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 xml:space="preserve"> </v>
      </c>
      <c r="F317" s="138" t="str">
        <f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 xml:space="preserve"> </v>
      </c>
      <c r="G317" s="138" t="str">
        <f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 xml:space="preserve"> </v>
      </c>
      <c r="H317" s="138" t="str">
        <f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 xml:space="preserve"> </v>
      </c>
      <c r="I317" s="139" t="str">
        <f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 xml:space="preserve"> </v>
      </c>
      <c r="J317" s="139" t="str">
        <f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 xml:space="preserve"> </v>
      </c>
      <c r="K317" s="139" t="str">
        <f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 xml:space="preserve"> </v>
      </c>
      <c r="L317" s="140" t="str">
        <f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 xml:space="preserve"> </v>
      </c>
      <c r="M317" s="140" t="str">
        <f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 xml:space="preserve"> </v>
      </c>
      <c r="N317" s="141" t="str">
        <f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 xml:space="preserve"> </v>
      </c>
      <c r="O317" s="140" t="str">
        <f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 xml:space="preserve"> </v>
      </c>
      <c r="P317" s="140" t="str">
        <f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 xml:space="preserve"> </v>
      </c>
      <c r="Q317" s="141" t="str">
        <f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 xml:space="preserve"> </v>
      </c>
      <c r="R317" s="141" t="str">
        <f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 xml:space="preserve"> </v>
      </c>
      <c r="S317" s="141" t="str">
        <f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 xml:space="preserve"> </v>
      </c>
    </row>
    <row r="318" spans="1:19" ht="14.1" customHeight="1" x14ac:dyDescent="0.2">
      <c r="A318" s="180" t="s">
        <v>1191</v>
      </c>
      <c r="B318" s="137" t="e">
        <f>IF($U$16=1,(VLOOKUP(A318,$AC$44:$AH$80,2,FALSE)),IF((IF($X$1=1,'X1'!B277,(IF($X$1=2,'X2'!B277,(IF($X$1=3,'X3'!B277,(IF($X$1=4,'X4'!B277,(IF($X$1=5,'X5'!B277,'X6'!B277))))))))))="","",(IF($X$1=1,'X1'!B277,(IF($X$1=2,'X2'!B277,(IF($X$1=3,'X3'!B277,(IF($X$1=4,'X4'!B277,(IF($X$1=5,'X5'!B277,'X6'!B277))))))))))))</f>
        <v>#N/A</v>
      </c>
      <c r="C318" s="137" t="str">
        <f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 xml:space="preserve"> </v>
      </c>
      <c r="D318" s="137" t="str">
        <f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 xml:space="preserve"> </v>
      </c>
      <c r="E318" s="138" t="str">
        <f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 xml:space="preserve"> </v>
      </c>
      <c r="F318" s="138" t="str">
        <f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 xml:space="preserve"> </v>
      </c>
      <c r="G318" s="138" t="str">
        <f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 xml:space="preserve"> </v>
      </c>
      <c r="H318" s="138" t="str">
        <f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 xml:space="preserve"> </v>
      </c>
      <c r="I318" s="139" t="str">
        <f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 xml:space="preserve"> </v>
      </c>
      <c r="J318" s="139" t="str">
        <f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 xml:space="preserve"> </v>
      </c>
      <c r="K318" s="139" t="str">
        <f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 xml:space="preserve"> </v>
      </c>
      <c r="L318" s="140" t="str">
        <f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 xml:space="preserve"> </v>
      </c>
      <c r="M318" s="140" t="str">
        <f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 xml:space="preserve"> </v>
      </c>
      <c r="N318" s="141" t="str">
        <f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 xml:space="preserve"> </v>
      </c>
      <c r="O318" s="140" t="str">
        <f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 xml:space="preserve"> </v>
      </c>
      <c r="P318" s="140" t="str">
        <f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 xml:space="preserve"> </v>
      </c>
      <c r="Q318" s="141" t="str">
        <f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 xml:space="preserve"> </v>
      </c>
      <c r="R318" s="141" t="str">
        <f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 xml:space="preserve"> </v>
      </c>
      <c r="S318" s="141" t="str">
        <f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 xml:space="preserve"> </v>
      </c>
    </row>
    <row r="319" spans="1:19" ht="14.1" customHeight="1" x14ac:dyDescent="0.2">
      <c r="A319" s="180" t="s">
        <v>1191</v>
      </c>
      <c r="B319" s="137" t="e">
        <f>IF($U$16=1,(VLOOKUP(A319,$AC$44:$AH$80,2,FALSE)),IF((IF($X$1=1,'X1'!B278,(IF($X$1=2,'X2'!B278,(IF($X$1=3,'X3'!B278,(IF($X$1=4,'X4'!B278,(IF($X$1=5,'X5'!B278,'X6'!B278))))))))))="","",(IF($X$1=1,'X1'!B278,(IF($X$1=2,'X2'!B278,(IF($X$1=3,'X3'!B278,(IF($X$1=4,'X4'!B278,(IF($X$1=5,'X5'!B278,'X6'!B278))))))))))))</f>
        <v>#N/A</v>
      </c>
      <c r="C319" s="137" t="str">
        <f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 xml:space="preserve"> </v>
      </c>
      <c r="D319" s="137" t="str">
        <f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 xml:space="preserve"> </v>
      </c>
      <c r="E319" s="138" t="str">
        <f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 xml:space="preserve"> </v>
      </c>
      <c r="F319" s="138" t="str">
        <f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 xml:space="preserve"> </v>
      </c>
      <c r="G319" s="138" t="str">
        <f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 xml:space="preserve"> </v>
      </c>
      <c r="H319" s="138" t="str">
        <f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 xml:space="preserve"> </v>
      </c>
      <c r="I319" s="139" t="str">
        <f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 xml:space="preserve"> </v>
      </c>
      <c r="J319" s="139" t="str">
        <f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 xml:space="preserve"> </v>
      </c>
      <c r="K319" s="139" t="str">
        <f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 xml:space="preserve"> </v>
      </c>
      <c r="L319" s="140" t="str">
        <f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 xml:space="preserve"> </v>
      </c>
      <c r="M319" s="140" t="str">
        <f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 xml:space="preserve"> </v>
      </c>
      <c r="N319" s="141" t="str">
        <f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 xml:space="preserve"> </v>
      </c>
      <c r="O319" s="140" t="str">
        <f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 xml:space="preserve"> </v>
      </c>
      <c r="P319" s="140" t="str">
        <f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 xml:space="preserve"> </v>
      </c>
      <c r="Q319" s="141" t="str">
        <f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 xml:space="preserve"> </v>
      </c>
      <c r="R319" s="141" t="str">
        <f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 xml:space="preserve"> </v>
      </c>
      <c r="S319" s="141" t="str">
        <f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 xml:space="preserve"> </v>
      </c>
    </row>
    <row r="320" spans="1:19" ht="14.1" customHeight="1" x14ac:dyDescent="0.2">
      <c r="A320" s="180" t="s">
        <v>1191</v>
      </c>
      <c r="B320" s="137" t="e">
        <f>IF($U$16=1,(VLOOKUP(A320,$AC$44:$AH$80,2,FALSE)),IF((IF($X$1=1,'X1'!B279,(IF($X$1=2,'X2'!B279,(IF($X$1=3,'X3'!B279,(IF($X$1=4,'X4'!B279,(IF($X$1=5,'X5'!B279,'X6'!B279))))))))))="","",(IF($X$1=1,'X1'!B279,(IF($X$1=2,'X2'!B279,(IF($X$1=3,'X3'!B279,(IF($X$1=4,'X4'!B279,(IF($X$1=5,'X5'!B279,'X6'!B279))))))))))))</f>
        <v>#N/A</v>
      </c>
      <c r="C320" s="137" t="str">
        <f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 xml:space="preserve"> </v>
      </c>
      <c r="D320" s="137" t="str">
        <f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 xml:space="preserve"> </v>
      </c>
      <c r="E320" s="138" t="str">
        <f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 xml:space="preserve"> </v>
      </c>
      <c r="F320" s="138" t="str">
        <f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 xml:space="preserve"> </v>
      </c>
      <c r="G320" s="138" t="str">
        <f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 xml:space="preserve"> </v>
      </c>
      <c r="H320" s="138" t="str">
        <f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 xml:space="preserve"> </v>
      </c>
      <c r="I320" s="139" t="str">
        <f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 xml:space="preserve"> </v>
      </c>
      <c r="J320" s="139" t="str">
        <f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 xml:space="preserve"> </v>
      </c>
      <c r="K320" s="139" t="str">
        <f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 xml:space="preserve"> </v>
      </c>
      <c r="L320" s="140" t="str">
        <f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 xml:space="preserve"> </v>
      </c>
      <c r="M320" s="140" t="str">
        <f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 xml:space="preserve"> </v>
      </c>
      <c r="N320" s="141" t="str">
        <f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 xml:space="preserve"> </v>
      </c>
      <c r="O320" s="140" t="str">
        <f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 xml:space="preserve"> </v>
      </c>
      <c r="P320" s="140" t="str">
        <f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 xml:space="preserve"> </v>
      </c>
      <c r="Q320" s="141" t="str">
        <f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 xml:space="preserve"> </v>
      </c>
      <c r="R320" s="141" t="str">
        <f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 xml:space="preserve"> </v>
      </c>
      <c r="S320" s="141" t="str">
        <f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 xml:space="preserve"> </v>
      </c>
    </row>
    <row r="321" spans="1:19" ht="14.1" customHeight="1" x14ac:dyDescent="0.2">
      <c r="A321" s="180" t="s">
        <v>1191</v>
      </c>
      <c r="B321" s="137" t="e">
        <f>IF($U$16=1,(VLOOKUP(A321,$AC$44:$AH$80,2,FALSE)),IF((IF($X$1=1,'X1'!B280,(IF($X$1=2,'X2'!B280,(IF($X$1=3,'X3'!B280,(IF($X$1=4,'X4'!B280,(IF($X$1=5,'X5'!B280,'X6'!B280))))))))))="","",(IF($X$1=1,'X1'!B280,(IF($X$1=2,'X2'!B280,(IF($X$1=3,'X3'!B280,(IF($X$1=4,'X4'!B280,(IF($X$1=5,'X5'!B280,'X6'!B280))))))))))))</f>
        <v>#N/A</v>
      </c>
      <c r="C321" s="137" t="str">
        <f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 xml:space="preserve"> </v>
      </c>
      <c r="D321" s="137" t="str">
        <f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 xml:space="preserve"> </v>
      </c>
      <c r="E321" s="138" t="str">
        <f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 xml:space="preserve"> </v>
      </c>
      <c r="F321" s="138" t="str">
        <f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 xml:space="preserve"> </v>
      </c>
      <c r="G321" s="138" t="str">
        <f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 xml:space="preserve"> </v>
      </c>
      <c r="H321" s="138" t="str">
        <f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 xml:space="preserve"> </v>
      </c>
      <c r="I321" s="139" t="str">
        <f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 xml:space="preserve"> </v>
      </c>
      <c r="J321" s="139" t="str">
        <f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 xml:space="preserve"> </v>
      </c>
      <c r="K321" s="139" t="str">
        <f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 xml:space="preserve"> </v>
      </c>
      <c r="L321" s="140" t="str">
        <f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 xml:space="preserve"> </v>
      </c>
      <c r="M321" s="140" t="str">
        <f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 xml:space="preserve"> </v>
      </c>
      <c r="N321" s="141" t="str">
        <f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 xml:space="preserve"> </v>
      </c>
      <c r="O321" s="140" t="str">
        <f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 xml:space="preserve"> </v>
      </c>
      <c r="P321" s="140" t="str">
        <f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 xml:space="preserve"> </v>
      </c>
      <c r="Q321" s="141" t="str">
        <f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 xml:space="preserve"> </v>
      </c>
      <c r="R321" s="141" t="str">
        <f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 xml:space="preserve"> </v>
      </c>
      <c r="S321" s="141" t="str">
        <f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 xml:space="preserve"> </v>
      </c>
    </row>
    <row r="322" spans="1:19" ht="14.1" customHeight="1" x14ac:dyDescent="0.2">
      <c r="A322" s="180" t="s">
        <v>1191</v>
      </c>
      <c r="B322" s="137" t="e">
        <f>IF($U$16=1,(VLOOKUP(A322,$AC$44:$AH$80,2,FALSE)),IF((IF($X$1=1,'X1'!B281,(IF($X$1=2,'X2'!B281,(IF($X$1=3,'X3'!B281,(IF($X$1=4,'X4'!B281,(IF($X$1=5,'X5'!B281,'X6'!B281))))))))))="","",(IF($X$1=1,'X1'!B281,(IF($X$1=2,'X2'!B281,(IF($X$1=3,'X3'!B281,(IF($X$1=4,'X4'!B281,(IF($X$1=5,'X5'!B281,'X6'!B281))))))))))))</f>
        <v>#N/A</v>
      </c>
      <c r="C322" s="137" t="str">
        <f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 xml:space="preserve"> </v>
      </c>
      <c r="D322" s="137" t="str">
        <f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 xml:space="preserve"> </v>
      </c>
      <c r="E322" s="138" t="str">
        <f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 xml:space="preserve"> </v>
      </c>
      <c r="F322" s="138" t="str">
        <f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 xml:space="preserve"> </v>
      </c>
      <c r="G322" s="138" t="str">
        <f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 xml:space="preserve"> </v>
      </c>
      <c r="H322" s="138" t="str">
        <f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 xml:space="preserve"> </v>
      </c>
      <c r="I322" s="139" t="str">
        <f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 xml:space="preserve"> </v>
      </c>
      <c r="J322" s="139" t="str">
        <f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 xml:space="preserve"> </v>
      </c>
      <c r="K322" s="139" t="str">
        <f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 xml:space="preserve"> </v>
      </c>
      <c r="L322" s="140" t="str">
        <f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 xml:space="preserve"> </v>
      </c>
      <c r="M322" s="140" t="str">
        <f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 xml:space="preserve"> </v>
      </c>
      <c r="N322" s="141" t="str">
        <f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 xml:space="preserve"> </v>
      </c>
      <c r="O322" s="140" t="str">
        <f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 xml:space="preserve"> </v>
      </c>
      <c r="P322" s="140" t="str">
        <f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 xml:space="preserve"> </v>
      </c>
      <c r="Q322" s="141" t="str">
        <f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 xml:space="preserve"> </v>
      </c>
      <c r="R322" s="141" t="str">
        <f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 xml:space="preserve"> </v>
      </c>
      <c r="S322" s="141" t="str">
        <f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 xml:space="preserve"> </v>
      </c>
    </row>
    <row r="323" spans="1:19" ht="14.1" customHeight="1" x14ac:dyDescent="0.2">
      <c r="A323" s="180" t="s">
        <v>1191</v>
      </c>
      <c r="B323" s="137" t="e">
        <f>IF($U$16=1,(VLOOKUP(A323,$AC$44:$AH$80,2,FALSE)),IF((IF($X$1=1,'X1'!B282,(IF($X$1=2,'X2'!B282,(IF($X$1=3,'X3'!B282,(IF($X$1=4,'X4'!B282,(IF($X$1=5,'X5'!B282,'X6'!B282))))))))))="","",(IF($X$1=1,'X1'!B282,(IF($X$1=2,'X2'!B282,(IF($X$1=3,'X3'!B282,(IF($X$1=4,'X4'!B282,(IF($X$1=5,'X5'!B282,'X6'!B282))))))))))))</f>
        <v>#N/A</v>
      </c>
      <c r="C323" s="137" t="str">
        <f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 xml:space="preserve"> </v>
      </c>
      <c r="D323" s="137" t="str">
        <f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 xml:space="preserve"> </v>
      </c>
      <c r="E323" s="138" t="str">
        <f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 xml:space="preserve"> </v>
      </c>
      <c r="F323" s="138" t="str">
        <f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 xml:space="preserve"> </v>
      </c>
      <c r="G323" s="138" t="str">
        <f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 xml:space="preserve"> </v>
      </c>
      <c r="H323" s="138" t="str">
        <f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 xml:space="preserve"> </v>
      </c>
      <c r="I323" s="139" t="str">
        <f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 xml:space="preserve"> </v>
      </c>
      <c r="J323" s="139" t="str">
        <f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 xml:space="preserve"> </v>
      </c>
      <c r="K323" s="139" t="str">
        <f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 xml:space="preserve"> </v>
      </c>
      <c r="L323" s="140" t="str">
        <f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 xml:space="preserve"> </v>
      </c>
      <c r="M323" s="140" t="str">
        <f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 xml:space="preserve"> </v>
      </c>
      <c r="N323" s="141" t="str">
        <f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 xml:space="preserve"> </v>
      </c>
      <c r="O323" s="140" t="str">
        <f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 xml:space="preserve"> </v>
      </c>
      <c r="P323" s="140" t="str">
        <f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 xml:space="preserve"> </v>
      </c>
      <c r="Q323" s="141" t="str">
        <f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 xml:space="preserve"> </v>
      </c>
      <c r="R323" s="141" t="str">
        <f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 xml:space="preserve"> </v>
      </c>
      <c r="S323" s="141" t="str">
        <f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 xml:space="preserve"> </v>
      </c>
    </row>
    <row r="324" spans="1:19" ht="14.1" customHeight="1" x14ac:dyDescent="0.2">
      <c r="A324" s="180" t="s">
        <v>1191</v>
      </c>
      <c r="B324" s="137" t="e">
        <f>IF($U$16=1,(VLOOKUP(A324,$AC$44:$AH$80,2,FALSE)),IF((IF($X$1=1,'X1'!B283,(IF($X$1=2,'X2'!B283,(IF($X$1=3,'X3'!B283,(IF($X$1=4,'X4'!B283,(IF($X$1=5,'X5'!B283,'X6'!B283))))))))))="","",(IF($X$1=1,'X1'!B283,(IF($X$1=2,'X2'!B283,(IF($X$1=3,'X3'!B283,(IF($X$1=4,'X4'!B283,(IF($X$1=5,'X5'!B283,'X6'!B283))))))))))))</f>
        <v>#N/A</v>
      </c>
      <c r="C324" s="137" t="str">
        <f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 xml:space="preserve"> </v>
      </c>
      <c r="D324" s="137" t="str">
        <f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 xml:space="preserve"> </v>
      </c>
      <c r="E324" s="138" t="str">
        <f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 xml:space="preserve"> </v>
      </c>
      <c r="F324" s="138" t="str">
        <f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 xml:space="preserve"> </v>
      </c>
      <c r="G324" s="138" t="str">
        <f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 xml:space="preserve"> </v>
      </c>
      <c r="H324" s="138" t="str">
        <f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 xml:space="preserve"> </v>
      </c>
      <c r="I324" s="139" t="str">
        <f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 xml:space="preserve"> </v>
      </c>
      <c r="J324" s="139" t="str">
        <f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 xml:space="preserve"> </v>
      </c>
      <c r="K324" s="139" t="str">
        <f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 xml:space="preserve"> </v>
      </c>
      <c r="L324" s="140" t="str">
        <f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 xml:space="preserve"> </v>
      </c>
      <c r="M324" s="140" t="str">
        <f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 xml:space="preserve"> </v>
      </c>
      <c r="N324" s="141" t="str">
        <f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 xml:space="preserve"> </v>
      </c>
      <c r="O324" s="140" t="str">
        <f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 xml:space="preserve"> </v>
      </c>
      <c r="P324" s="140" t="str">
        <f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 xml:space="preserve"> </v>
      </c>
      <c r="Q324" s="141" t="str">
        <f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 xml:space="preserve"> </v>
      </c>
      <c r="R324" s="141" t="str">
        <f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 xml:space="preserve"> </v>
      </c>
      <c r="S324" s="141" t="str">
        <f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 xml:space="preserve"> </v>
      </c>
    </row>
    <row r="325" spans="1:19" ht="14.1" customHeight="1" x14ac:dyDescent="0.2">
      <c r="A325" s="180" t="s">
        <v>1191</v>
      </c>
      <c r="B325" s="137" t="e">
        <f>IF($U$16=1,(VLOOKUP(A325,$AC$44:$AH$80,2,FALSE)),IF((IF($X$1=1,'X1'!B284,(IF($X$1=2,'X2'!B284,(IF($X$1=3,'X3'!B284,(IF($X$1=4,'X4'!B284,(IF($X$1=5,'X5'!B284,'X6'!B284))))))))))="","",(IF($X$1=1,'X1'!B284,(IF($X$1=2,'X2'!B284,(IF($X$1=3,'X3'!B284,(IF($X$1=4,'X4'!B284,(IF($X$1=5,'X5'!B284,'X6'!B284))))))))))))</f>
        <v>#N/A</v>
      </c>
      <c r="C325" s="137" t="str">
        <f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 xml:space="preserve"> </v>
      </c>
      <c r="D325" s="137" t="str">
        <f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 xml:space="preserve"> </v>
      </c>
      <c r="E325" s="138" t="str">
        <f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 xml:space="preserve"> </v>
      </c>
      <c r="F325" s="138" t="str">
        <f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 xml:space="preserve"> </v>
      </c>
      <c r="G325" s="138" t="str">
        <f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 xml:space="preserve"> </v>
      </c>
      <c r="H325" s="138" t="str">
        <f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 xml:space="preserve"> </v>
      </c>
      <c r="I325" s="139" t="str">
        <f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 xml:space="preserve"> </v>
      </c>
      <c r="J325" s="139" t="str">
        <f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 xml:space="preserve"> </v>
      </c>
      <c r="K325" s="139" t="str">
        <f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 xml:space="preserve"> </v>
      </c>
      <c r="L325" s="140" t="str">
        <f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 xml:space="preserve"> </v>
      </c>
      <c r="M325" s="140" t="str">
        <f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 xml:space="preserve"> </v>
      </c>
      <c r="N325" s="141" t="str">
        <f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 xml:space="preserve"> </v>
      </c>
      <c r="O325" s="140" t="str">
        <f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 xml:space="preserve"> </v>
      </c>
      <c r="P325" s="140" t="str">
        <f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 xml:space="preserve"> </v>
      </c>
      <c r="Q325" s="141" t="str">
        <f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 xml:space="preserve"> </v>
      </c>
      <c r="R325" s="141" t="str">
        <f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 xml:space="preserve"> </v>
      </c>
      <c r="S325" s="141" t="str">
        <f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 xml:space="preserve"> </v>
      </c>
    </row>
    <row r="326" spans="1:19" ht="14.1" customHeight="1" x14ac:dyDescent="0.2">
      <c r="A326" s="180" t="s">
        <v>1191</v>
      </c>
      <c r="B326" s="137" t="e">
        <f>IF($U$16=1,(VLOOKUP(A326,$AC$44:$AH$80,2,FALSE)),IF((IF($X$1=1,'X1'!B285,(IF($X$1=2,'X2'!B285,(IF($X$1=3,'X3'!B285,(IF($X$1=4,'X4'!B285,(IF($X$1=5,'X5'!B285,'X6'!B285))))))))))="","",(IF($X$1=1,'X1'!B285,(IF($X$1=2,'X2'!B285,(IF($X$1=3,'X3'!B285,(IF($X$1=4,'X4'!B285,(IF($X$1=5,'X5'!B285,'X6'!B285))))))))))))</f>
        <v>#N/A</v>
      </c>
      <c r="C326" s="137" t="str">
        <f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 xml:space="preserve"> </v>
      </c>
      <c r="D326" s="137" t="str">
        <f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 xml:space="preserve"> </v>
      </c>
      <c r="E326" s="138" t="str">
        <f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 xml:space="preserve"> </v>
      </c>
      <c r="F326" s="138" t="str">
        <f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 xml:space="preserve"> </v>
      </c>
      <c r="G326" s="138" t="str">
        <f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 xml:space="preserve"> </v>
      </c>
      <c r="H326" s="138" t="str">
        <f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 xml:space="preserve"> </v>
      </c>
      <c r="I326" s="139" t="str">
        <f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 xml:space="preserve"> </v>
      </c>
      <c r="J326" s="139" t="str">
        <f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 xml:space="preserve"> </v>
      </c>
      <c r="K326" s="139" t="str">
        <f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 xml:space="preserve"> </v>
      </c>
      <c r="L326" s="140" t="str">
        <f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 xml:space="preserve"> </v>
      </c>
      <c r="M326" s="140" t="str">
        <f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 xml:space="preserve"> </v>
      </c>
      <c r="N326" s="141" t="str">
        <f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 xml:space="preserve"> </v>
      </c>
      <c r="O326" s="140" t="str">
        <f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 xml:space="preserve"> </v>
      </c>
      <c r="P326" s="140" t="str">
        <f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 xml:space="preserve"> </v>
      </c>
      <c r="Q326" s="141" t="str">
        <f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 xml:space="preserve"> </v>
      </c>
      <c r="R326" s="141" t="str">
        <f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 xml:space="preserve"> </v>
      </c>
      <c r="S326" s="141" t="str">
        <f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 xml:space="preserve"> </v>
      </c>
    </row>
    <row r="327" spans="1:19" ht="14.1" customHeight="1" x14ac:dyDescent="0.2">
      <c r="A327" s="180" t="s">
        <v>1191</v>
      </c>
      <c r="B327" s="137" t="e">
        <f>IF($U$16=1,(VLOOKUP(A327,$AC$44:$AH$80,2,FALSE)),IF((IF($X$1=1,'X1'!B286,(IF($X$1=2,'X2'!B286,(IF($X$1=3,'X3'!B286,(IF($X$1=4,'X4'!B286,(IF($X$1=5,'X5'!B286,'X6'!B286))))))))))="","",(IF($X$1=1,'X1'!B286,(IF($X$1=2,'X2'!B286,(IF($X$1=3,'X3'!B286,(IF($X$1=4,'X4'!B286,(IF($X$1=5,'X5'!B286,'X6'!B286))))))))))))</f>
        <v>#N/A</v>
      </c>
      <c r="C327" s="137" t="str">
        <f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 xml:space="preserve"> </v>
      </c>
      <c r="D327" s="137" t="str">
        <f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 xml:space="preserve"> </v>
      </c>
      <c r="E327" s="138" t="str">
        <f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 xml:space="preserve"> </v>
      </c>
      <c r="F327" s="138" t="str">
        <f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 xml:space="preserve"> </v>
      </c>
      <c r="G327" s="138" t="str">
        <f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 xml:space="preserve"> </v>
      </c>
      <c r="H327" s="138" t="str">
        <f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 xml:space="preserve"> </v>
      </c>
      <c r="I327" s="139" t="str">
        <f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 xml:space="preserve"> </v>
      </c>
      <c r="J327" s="139" t="str">
        <f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 xml:space="preserve"> </v>
      </c>
      <c r="K327" s="139" t="str">
        <f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 xml:space="preserve"> </v>
      </c>
      <c r="L327" s="140" t="str">
        <f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 xml:space="preserve"> </v>
      </c>
      <c r="M327" s="140" t="str">
        <f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 xml:space="preserve"> </v>
      </c>
      <c r="N327" s="141" t="str">
        <f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 xml:space="preserve"> </v>
      </c>
      <c r="O327" s="140" t="str">
        <f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 xml:space="preserve"> </v>
      </c>
      <c r="P327" s="140" t="str">
        <f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 xml:space="preserve"> </v>
      </c>
      <c r="Q327" s="141" t="str">
        <f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 xml:space="preserve"> </v>
      </c>
      <c r="R327" s="141" t="str">
        <f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 xml:space="preserve"> </v>
      </c>
      <c r="S327" s="141" t="str">
        <f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 xml:space="preserve"> </v>
      </c>
    </row>
    <row r="328" spans="1:19" ht="14.1" customHeight="1" x14ac:dyDescent="0.2">
      <c r="A328" s="180" t="s">
        <v>1191</v>
      </c>
      <c r="B328" s="137" t="e">
        <f>IF($U$16=1,(VLOOKUP(A328,$AC$44:$AH$80,2,FALSE)),IF((IF($X$1=1,'X1'!B287,(IF($X$1=2,'X2'!B287,(IF($X$1=3,'X3'!B287,(IF($X$1=4,'X4'!B287,(IF($X$1=5,'X5'!B287,'X6'!B287))))))))))="","",(IF($X$1=1,'X1'!B287,(IF($X$1=2,'X2'!B287,(IF($X$1=3,'X3'!B287,(IF($X$1=4,'X4'!B287,(IF($X$1=5,'X5'!B287,'X6'!B287))))))))))))</f>
        <v>#N/A</v>
      </c>
      <c r="C328" s="137" t="str">
        <f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 xml:space="preserve"> </v>
      </c>
      <c r="D328" s="137" t="str">
        <f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 xml:space="preserve"> </v>
      </c>
      <c r="E328" s="138" t="str">
        <f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 xml:space="preserve"> </v>
      </c>
      <c r="F328" s="138" t="str">
        <f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 xml:space="preserve"> </v>
      </c>
      <c r="G328" s="138" t="str">
        <f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 xml:space="preserve"> </v>
      </c>
      <c r="H328" s="138" t="str">
        <f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 xml:space="preserve"> </v>
      </c>
      <c r="I328" s="139" t="str">
        <f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 xml:space="preserve"> </v>
      </c>
      <c r="J328" s="139" t="str">
        <f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 xml:space="preserve"> </v>
      </c>
      <c r="K328" s="139" t="str">
        <f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 xml:space="preserve"> </v>
      </c>
      <c r="L328" s="140" t="str">
        <f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 xml:space="preserve"> </v>
      </c>
      <c r="M328" s="140" t="str">
        <f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 xml:space="preserve"> </v>
      </c>
      <c r="N328" s="141" t="str">
        <f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 xml:space="preserve"> </v>
      </c>
      <c r="O328" s="140" t="str">
        <f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 xml:space="preserve"> </v>
      </c>
      <c r="P328" s="140" t="str">
        <f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 xml:space="preserve"> </v>
      </c>
      <c r="Q328" s="141" t="str">
        <f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 xml:space="preserve"> </v>
      </c>
      <c r="R328" s="141" t="str">
        <f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 xml:space="preserve"> </v>
      </c>
      <c r="S328" s="141" t="str">
        <f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 xml:space="preserve"> </v>
      </c>
    </row>
    <row r="329" spans="1:19" ht="14.1" customHeight="1" x14ac:dyDescent="0.2">
      <c r="A329" s="180" t="s">
        <v>1191</v>
      </c>
      <c r="B329" s="137" t="e">
        <f>IF($U$16=1,(VLOOKUP(A329,$AC$44:$AH$80,2,FALSE)),IF((IF($X$1=1,'X1'!B288,(IF($X$1=2,'X2'!B288,(IF($X$1=3,'X3'!B288,(IF($X$1=4,'X4'!B288,(IF($X$1=5,'X5'!B288,'X6'!B288))))))))))="","",(IF($X$1=1,'X1'!B288,(IF($X$1=2,'X2'!B288,(IF($X$1=3,'X3'!B288,(IF($X$1=4,'X4'!B288,(IF($X$1=5,'X5'!B288,'X6'!B288))))))))))))</f>
        <v>#N/A</v>
      </c>
      <c r="C329" s="137" t="str">
        <f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 xml:space="preserve"> </v>
      </c>
      <c r="D329" s="137" t="str">
        <f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 xml:space="preserve"> </v>
      </c>
      <c r="E329" s="138" t="str">
        <f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 xml:space="preserve"> </v>
      </c>
      <c r="F329" s="138" t="str">
        <f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 xml:space="preserve"> </v>
      </c>
      <c r="G329" s="138" t="str">
        <f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 xml:space="preserve"> </v>
      </c>
      <c r="H329" s="138" t="str">
        <f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 xml:space="preserve"> </v>
      </c>
      <c r="I329" s="139" t="str">
        <f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 xml:space="preserve"> </v>
      </c>
      <c r="J329" s="139" t="str">
        <f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 xml:space="preserve"> </v>
      </c>
      <c r="K329" s="139" t="str">
        <f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 xml:space="preserve"> </v>
      </c>
      <c r="L329" s="140" t="str">
        <f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 xml:space="preserve"> </v>
      </c>
      <c r="M329" s="140" t="str">
        <f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 xml:space="preserve"> </v>
      </c>
      <c r="N329" s="141" t="str">
        <f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 xml:space="preserve"> </v>
      </c>
      <c r="O329" s="140" t="str">
        <f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 xml:space="preserve"> </v>
      </c>
      <c r="P329" s="140" t="str">
        <f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 xml:space="preserve"> </v>
      </c>
      <c r="Q329" s="141" t="str">
        <f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 xml:space="preserve"> </v>
      </c>
      <c r="R329" s="141" t="str">
        <f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 xml:space="preserve"> </v>
      </c>
      <c r="S329" s="141" t="str">
        <f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 xml:space="preserve"> </v>
      </c>
    </row>
    <row r="330" spans="1:19" ht="14.1" customHeight="1" x14ac:dyDescent="0.2">
      <c r="A330" s="180" t="s">
        <v>1191</v>
      </c>
      <c r="B330" s="137" t="e">
        <f>IF($U$16=1,(VLOOKUP(A330,$AC$44:$AH$80,2,FALSE)),IF((IF($X$1=1,'X1'!B289,(IF($X$1=2,'X2'!B289,(IF($X$1=3,'X3'!B289,(IF($X$1=4,'X4'!B289,(IF($X$1=5,'X5'!B289,'X6'!B289))))))))))="","",(IF($X$1=1,'X1'!B289,(IF($X$1=2,'X2'!B289,(IF($X$1=3,'X3'!B289,(IF($X$1=4,'X4'!B289,(IF($X$1=5,'X5'!B289,'X6'!B289))))))))))))</f>
        <v>#N/A</v>
      </c>
      <c r="C330" s="137" t="str">
        <f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 xml:space="preserve"> </v>
      </c>
      <c r="D330" s="137" t="str">
        <f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 xml:space="preserve"> </v>
      </c>
      <c r="E330" s="138" t="str">
        <f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 xml:space="preserve"> </v>
      </c>
      <c r="F330" s="138" t="str">
        <f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 xml:space="preserve"> </v>
      </c>
      <c r="G330" s="138" t="str">
        <f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 xml:space="preserve"> </v>
      </c>
      <c r="H330" s="138" t="str">
        <f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 xml:space="preserve"> </v>
      </c>
      <c r="I330" s="139" t="str">
        <f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 xml:space="preserve"> </v>
      </c>
      <c r="J330" s="139" t="str">
        <f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 xml:space="preserve"> </v>
      </c>
      <c r="K330" s="139" t="str">
        <f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 xml:space="preserve"> </v>
      </c>
      <c r="L330" s="140" t="str">
        <f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 xml:space="preserve"> </v>
      </c>
      <c r="M330" s="140" t="str">
        <f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 xml:space="preserve"> </v>
      </c>
      <c r="N330" s="141" t="str">
        <f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 xml:space="preserve"> </v>
      </c>
      <c r="O330" s="140" t="str">
        <f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 xml:space="preserve"> </v>
      </c>
      <c r="P330" s="140" t="str">
        <f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 xml:space="preserve"> </v>
      </c>
      <c r="Q330" s="141" t="str">
        <f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 xml:space="preserve"> </v>
      </c>
      <c r="R330" s="141" t="str">
        <f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 xml:space="preserve"> </v>
      </c>
      <c r="S330" s="141" t="str">
        <f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 xml:space="preserve"> </v>
      </c>
    </row>
    <row r="331" spans="1:19" ht="14.1" customHeight="1" x14ac:dyDescent="0.2">
      <c r="A331" s="180" t="s">
        <v>1191</v>
      </c>
      <c r="B331" s="137" t="e">
        <f>IF($U$16=1,(VLOOKUP(A331,$AC$44:$AH$80,2,FALSE)),IF((IF($X$1=1,'X1'!B290,(IF($X$1=2,'X2'!B290,(IF($X$1=3,'X3'!B290,(IF($X$1=4,'X4'!B290,(IF($X$1=5,'X5'!B290,'X6'!B290))))))))))="","",(IF($X$1=1,'X1'!B290,(IF($X$1=2,'X2'!B290,(IF($X$1=3,'X3'!B290,(IF($X$1=4,'X4'!B290,(IF($X$1=5,'X5'!B290,'X6'!B290))))))))))))</f>
        <v>#N/A</v>
      </c>
      <c r="C331" s="137" t="str">
        <f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 xml:space="preserve"> </v>
      </c>
      <c r="D331" s="137" t="str">
        <f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 xml:space="preserve"> </v>
      </c>
      <c r="E331" s="138" t="str">
        <f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 xml:space="preserve"> </v>
      </c>
      <c r="F331" s="138" t="str">
        <f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 xml:space="preserve"> </v>
      </c>
      <c r="G331" s="138" t="str">
        <f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 xml:space="preserve"> </v>
      </c>
      <c r="H331" s="138" t="str">
        <f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 xml:space="preserve"> </v>
      </c>
      <c r="I331" s="139" t="str">
        <f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 xml:space="preserve"> </v>
      </c>
      <c r="J331" s="139" t="str">
        <f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 xml:space="preserve"> </v>
      </c>
      <c r="K331" s="139" t="str">
        <f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 xml:space="preserve"> </v>
      </c>
      <c r="L331" s="140" t="str">
        <f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 xml:space="preserve"> </v>
      </c>
      <c r="M331" s="140" t="str">
        <f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 xml:space="preserve"> </v>
      </c>
      <c r="N331" s="141" t="str">
        <f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 xml:space="preserve"> </v>
      </c>
      <c r="O331" s="140" t="str">
        <f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 xml:space="preserve"> </v>
      </c>
      <c r="P331" s="140" t="str">
        <f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 xml:space="preserve"> </v>
      </c>
      <c r="Q331" s="141" t="str">
        <f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 xml:space="preserve"> </v>
      </c>
      <c r="R331" s="141" t="str">
        <f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 xml:space="preserve"> </v>
      </c>
      <c r="S331" s="141" t="str">
        <f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 xml:space="preserve"> </v>
      </c>
    </row>
    <row r="332" spans="1:19" ht="14.1" customHeight="1" x14ac:dyDescent="0.2">
      <c r="A332" s="180" t="s">
        <v>1191</v>
      </c>
      <c r="B332" s="137" t="e">
        <f>IF($U$16=1,(VLOOKUP(A332,$AC$44:$AH$80,2,FALSE)),IF((IF($X$1=1,'X1'!B291,(IF($X$1=2,'X2'!B291,(IF($X$1=3,'X3'!B291,(IF($X$1=4,'X4'!B291,(IF($X$1=5,'X5'!B291,'X6'!B291))))))))))="","",(IF($X$1=1,'X1'!B291,(IF($X$1=2,'X2'!B291,(IF($X$1=3,'X3'!B291,(IF($X$1=4,'X4'!B291,(IF($X$1=5,'X5'!B291,'X6'!B291))))))))))))</f>
        <v>#N/A</v>
      </c>
      <c r="C332" s="137" t="str">
        <f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 xml:space="preserve"> </v>
      </c>
      <c r="D332" s="137" t="str">
        <f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 xml:space="preserve"> </v>
      </c>
      <c r="E332" s="138" t="str">
        <f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 xml:space="preserve"> </v>
      </c>
      <c r="F332" s="138" t="str">
        <f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 xml:space="preserve"> </v>
      </c>
      <c r="G332" s="138" t="str">
        <f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 xml:space="preserve"> </v>
      </c>
      <c r="H332" s="138" t="str">
        <f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 xml:space="preserve"> </v>
      </c>
      <c r="I332" s="139" t="str">
        <f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 xml:space="preserve"> </v>
      </c>
      <c r="J332" s="139" t="str">
        <f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 xml:space="preserve"> </v>
      </c>
      <c r="K332" s="139" t="str">
        <f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 xml:space="preserve"> </v>
      </c>
      <c r="L332" s="140" t="str">
        <f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 xml:space="preserve"> </v>
      </c>
      <c r="M332" s="140" t="str">
        <f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 xml:space="preserve"> </v>
      </c>
      <c r="N332" s="141" t="str">
        <f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 xml:space="preserve"> </v>
      </c>
      <c r="O332" s="140" t="str">
        <f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 xml:space="preserve"> </v>
      </c>
      <c r="P332" s="140" t="str">
        <f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 xml:space="preserve"> </v>
      </c>
      <c r="Q332" s="141" t="str">
        <f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 xml:space="preserve"> </v>
      </c>
      <c r="R332" s="141" t="str">
        <f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 xml:space="preserve"> </v>
      </c>
      <c r="S332" s="141" t="str">
        <f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 xml:space="preserve"> </v>
      </c>
    </row>
    <row r="333" spans="1:19" ht="14.1" customHeight="1" x14ac:dyDescent="0.2">
      <c r="A333" s="180" t="s">
        <v>1191</v>
      </c>
      <c r="B333" s="137" t="e">
        <f>IF($U$16=1,(VLOOKUP(A333,$AC$44:$AH$80,2,FALSE)),IF((IF($X$1=1,'X1'!B292,(IF($X$1=2,'X2'!B292,(IF($X$1=3,'X3'!B292,(IF($X$1=4,'X4'!B292,(IF($X$1=5,'X5'!B292,'X6'!B292))))))))))="","",(IF($X$1=1,'X1'!B292,(IF($X$1=2,'X2'!B292,(IF($X$1=3,'X3'!B292,(IF($X$1=4,'X4'!B292,(IF($X$1=5,'X5'!B292,'X6'!B292))))))))))))</f>
        <v>#N/A</v>
      </c>
      <c r="C333" s="137" t="str">
        <f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 xml:space="preserve"> </v>
      </c>
      <c r="D333" s="137" t="str">
        <f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 xml:space="preserve"> </v>
      </c>
      <c r="E333" s="138" t="str">
        <f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 xml:space="preserve"> </v>
      </c>
      <c r="F333" s="138" t="str">
        <f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 xml:space="preserve"> </v>
      </c>
      <c r="G333" s="138" t="str">
        <f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 xml:space="preserve"> </v>
      </c>
      <c r="H333" s="138" t="str">
        <f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 xml:space="preserve"> </v>
      </c>
      <c r="I333" s="139" t="str">
        <f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 xml:space="preserve"> </v>
      </c>
      <c r="J333" s="139" t="str">
        <f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 xml:space="preserve"> </v>
      </c>
      <c r="K333" s="139" t="str">
        <f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 xml:space="preserve"> </v>
      </c>
      <c r="L333" s="140" t="str">
        <f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 xml:space="preserve"> </v>
      </c>
      <c r="M333" s="140" t="str">
        <f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 xml:space="preserve"> </v>
      </c>
      <c r="N333" s="141" t="str">
        <f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 xml:space="preserve"> </v>
      </c>
      <c r="O333" s="140" t="str">
        <f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 xml:space="preserve"> </v>
      </c>
      <c r="P333" s="140" t="str">
        <f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 xml:space="preserve"> </v>
      </c>
      <c r="Q333" s="141" t="str">
        <f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 xml:space="preserve"> </v>
      </c>
      <c r="R333" s="141" t="str">
        <f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 xml:space="preserve"> </v>
      </c>
      <c r="S333" s="141" t="str">
        <f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 xml:space="preserve"> </v>
      </c>
    </row>
    <row r="334" spans="1:19" ht="14.1" customHeight="1" x14ac:dyDescent="0.2">
      <c r="A334" s="180" t="s">
        <v>1191</v>
      </c>
      <c r="B334" s="137" t="e">
        <f>IF($U$16=1,(VLOOKUP(A334,$AC$44:$AH$80,2,FALSE)),IF((IF($X$1=1,'X1'!B293,(IF($X$1=2,'X2'!B293,(IF($X$1=3,'X3'!B293,(IF($X$1=4,'X4'!B293,(IF($X$1=5,'X5'!B293,'X6'!B293))))))))))="","",(IF($X$1=1,'X1'!B293,(IF($X$1=2,'X2'!B293,(IF($X$1=3,'X3'!B293,(IF($X$1=4,'X4'!B293,(IF($X$1=5,'X5'!B293,'X6'!B293))))))))))))</f>
        <v>#N/A</v>
      </c>
      <c r="C334" s="137" t="str">
        <f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 xml:space="preserve"> </v>
      </c>
      <c r="D334" s="137" t="str">
        <f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 xml:space="preserve"> </v>
      </c>
      <c r="E334" s="138" t="str">
        <f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 xml:space="preserve"> </v>
      </c>
      <c r="F334" s="138" t="str">
        <f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 xml:space="preserve"> </v>
      </c>
      <c r="G334" s="138" t="str">
        <f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 xml:space="preserve"> </v>
      </c>
      <c r="H334" s="138" t="str">
        <f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 xml:space="preserve"> </v>
      </c>
      <c r="I334" s="139" t="str">
        <f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 xml:space="preserve"> </v>
      </c>
      <c r="J334" s="139" t="str">
        <f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 xml:space="preserve"> </v>
      </c>
      <c r="K334" s="139" t="str">
        <f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 xml:space="preserve"> </v>
      </c>
      <c r="L334" s="140" t="str">
        <f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 xml:space="preserve"> </v>
      </c>
      <c r="M334" s="140" t="str">
        <f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 xml:space="preserve"> </v>
      </c>
      <c r="N334" s="141" t="str">
        <f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 xml:space="preserve"> </v>
      </c>
      <c r="O334" s="140" t="str">
        <f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 xml:space="preserve"> </v>
      </c>
      <c r="P334" s="140" t="str">
        <f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 xml:space="preserve"> </v>
      </c>
      <c r="Q334" s="141" t="str">
        <f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 xml:space="preserve"> </v>
      </c>
      <c r="R334" s="141" t="str">
        <f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 xml:space="preserve"> </v>
      </c>
      <c r="S334" s="141" t="str">
        <f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 xml:space="preserve"> </v>
      </c>
    </row>
    <row r="335" spans="1:19" ht="14.1" customHeight="1" x14ac:dyDescent="0.2">
      <c r="A335" s="180" t="s">
        <v>1191</v>
      </c>
      <c r="B335" s="137" t="e">
        <f>IF($U$16=1,(VLOOKUP(A335,$AC$44:$AH$80,2,FALSE)),IF((IF($X$1=1,'X1'!B294,(IF($X$1=2,'X2'!B294,(IF($X$1=3,'X3'!B294,(IF($X$1=4,'X4'!B294,(IF($X$1=5,'X5'!B294,'X6'!B294))))))))))="","",(IF($X$1=1,'X1'!B294,(IF($X$1=2,'X2'!B294,(IF($X$1=3,'X3'!B294,(IF($X$1=4,'X4'!B294,(IF($X$1=5,'X5'!B294,'X6'!B294))))))))))))</f>
        <v>#N/A</v>
      </c>
      <c r="C335" s="137" t="str">
        <f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 xml:space="preserve"> </v>
      </c>
      <c r="D335" s="137" t="str">
        <f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 xml:space="preserve"> </v>
      </c>
      <c r="E335" s="138" t="str">
        <f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 xml:space="preserve"> </v>
      </c>
      <c r="F335" s="138" t="str">
        <f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 xml:space="preserve"> </v>
      </c>
      <c r="G335" s="138" t="str">
        <f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 xml:space="preserve"> </v>
      </c>
      <c r="H335" s="138" t="str">
        <f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 xml:space="preserve"> </v>
      </c>
      <c r="I335" s="139" t="str">
        <f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 xml:space="preserve"> </v>
      </c>
      <c r="J335" s="139" t="str">
        <f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 xml:space="preserve"> </v>
      </c>
      <c r="K335" s="139" t="str">
        <f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 xml:space="preserve"> </v>
      </c>
      <c r="L335" s="140" t="str">
        <f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 xml:space="preserve"> </v>
      </c>
      <c r="M335" s="140" t="str">
        <f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 xml:space="preserve"> </v>
      </c>
      <c r="N335" s="141" t="str">
        <f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 xml:space="preserve"> </v>
      </c>
      <c r="O335" s="140" t="str">
        <f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 xml:space="preserve"> </v>
      </c>
      <c r="P335" s="140" t="str">
        <f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 xml:space="preserve"> </v>
      </c>
      <c r="Q335" s="141" t="str">
        <f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 xml:space="preserve"> </v>
      </c>
      <c r="R335" s="141" t="str">
        <f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 xml:space="preserve"> </v>
      </c>
      <c r="S335" s="141" t="str">
        <f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 xml:space="preserve"> </v>
      </c>
    </row>
    <row r="336" spans="1:19" ht="14.1" customHeight="1" x14ac:dyDescent="0.2">
      <c r="A336" s="180" t="s">
        <v>1191</v>
      </c>
      <c r="B336" s="137" t="e">
        <f>IF($U$16=1,(VLOOKUP(A336,$AC$44:$AH$80,2,FALSE)),IF((IF($X$1=1,'X1'!B295,(IF($X$1=2,'X2'!B295,(IF($X$1=3,'X3'!B295,(IF($X$1=4,'X4'!B295,(IF($X$1=5,'X5'!B295,'X6'!B295))))))))))="","",(IF($X$1=1,'X1'!B295,(IF($X$1=2,'X2'!B295,(IF($X$1=3,'X3'!B295,(IF($X$1=4,'X4'!B295,(IF($X$1=5,'X5'!B295,'X6'!B295))))))))))))</f>
        <v>#N/A</v>
      </c>
      <c r="C336" s="137" t="str">
        <f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 xml:space="preserve"> </v>
      </c>
      <c r="D336" s="137" t="str">
        <f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 xml:space="preserve"> </v>
      </c>
      <c r="E336" s="138" t="str">
        <f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 xml:space="preserve"> </v>
      </c>
      <c r="F336" s="138" t="str">
        <f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 xml:space="preserve"> </v>
      </c>
      <c r="G336" s="138" t="str">
        <f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 xml:space="preserve"> </v>
      </c>
      <c r="H336" s="138" t="str">
        <f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 xml:space="preserve"> </v>
      </c>
      <c r="I336" s="139" t="str">
        <f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 xml:space="preserve"> </v>
      </c>
      <c r="J336" s="139" t="str">
        <f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 xml:space="preserve"> </v>
      </c>
      <c r="K336" s="139" t="str">
        <f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 xml:space="preserve"> </v>
      </c>
      <c r="L336" s="140" t="str">
        <f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 xml:space="preserve"> </v>
      </c>
      <c r="M336" s="140" t="str">
        <f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 xml:space="preserve"> </v>
      </c>
      <c r="N336" s="141" t="str">
        <f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 xml:space="preserve"> </v>
      </c>
      <c r="O336" s="140" t="str">
        <f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 xml:space="preserve"> </v>
      </c>
      <c r="P336" s="140" t="str">
        <f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 xml:space="preserve"> </v>
      </c>
      <c r="Q336" s="141" t="str">
        <f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 xml:space="preserve"> </v>
      </c>
      <c r="R336" s="141" t="str">
        <f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 xml:space="preserve"> </v>
      </c>
      <c r="S336" s="141" t="str">
        <f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 xml:space="preserve"> </v>
      </c>
    </row>
    <row r="337" spans="1:19" ht="14.1" customHeight="1" x14ac:dyDescent="0.2">
      <c r="A337" s="180" t="s">
        <v>1191</v>
      </c>
      <c r="B337" s="137" t="e">
        <f>IF($U$16=1,(VLOOKUP(A337,$AC$44:$AH$80,2,FALSE)),IF((IF($X$1=1,'X1'!B296,(IF($X$1=2,'X2'!B296,(IF($X$1=3,'X3'!B296,(IF($X$1=4,'X4'!B296,(IF($X$1=5,'X5'!B296,'X6'!B296))))))))))="","",(IF($X$1=1,'X1'!B296,(IF($X$1=2,'X2'!B296,(IF($X$1=3,'X3'!B296,(IF($X$1=4,'X4'!B296,(IF($X$1=5,'X5'!B296,'X6'!B296))))))))))))</f>
        <v>#N/A</v>
      </c>
      <c r="C337" s="137" t="str">
        <f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 xml:space="preserve"> </v>
      </c>
      <c r="D337" s="137" t="str">
        <f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 xml:space="preserve"> </v>
      </c>
      <c r="E337" s="138" t="str">
        <f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 xml:space="preserve"> </v>
      </c>
      <c r="F337" s="138" t="str">
        <f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 xml:space="preserve"> </v>
      </c>
      <c r="G337" s="138" t="str">
        <f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 xml:space="preserve"> </v>
      </c>
      <c r="H337" s="138" t="str">
        <f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 xml:space="preserve"> </v>
      </c>
      <c r="I337" s="139" t="str">
        <f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 xml:space="preserve"> </v>
      </c>
      <c r="J337" s="139" t="str">
        <f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 xml:space="preserve"> </v>
      </c>
      <c r="K337" s="139" t="str">
        <f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 xml:space="preserve"> </v>
      </c>
      <c r="L337" s="140" t="str">
        <f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 xml:space="preserve"> </v>
      </c>
      <c r="M337" s="140" t="str">
        <f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 xml:space="preserve"> </v>
      </c>
      <c r="N337" s="141" t="str">
        <f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 xml:space="preserve"> </v>
      </c>
      <c r="O337" s="140" t="str">
        <f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 xml:space="preserve"> </v>
      </c>
      <c r="P337" s="140" t="str">
        <f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 xml:space="preserve"> </v>
      </c>
      <c r="Q337" s="141" t="str">
        <f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 xml:space="preserve"> </v>
      </c>
      <c r="R337" s="141" t="str">
        <f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 xml:space="preserve"> </v>
      </c>
      <c r="S337" s="141" t="str">
        <f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 xml:space="preserve"> </v>
      </c>
    </row>
    <row r="338" spans="1:19" ht="14.1" customHeight="1" x14ac:dyDescent="0.2">
      <c r="A338" s="180" t="s">
        <v>1191</v>
      </c>
      <c r="B338" s="137" t="e">
        <f>IF($U$16=1,(VLOOKUP(A338,$AC$44:$AH$80,2,FALSE)),IF((IF($X$1=1,'X1'!B297,(IF($X$1=2,'X2'!B297,(IF($X$1=3,'X3'!B297,(IF($X$1=4,'X4'!B297,(IF($X$1=5,'X5'!B297,'X6'!B297))))))))))="","",(IF($X$1=1,'X1'!B297,(IF($X$1=2,'X2'!B297,(IF($X$1=3,'X3'!B297,(IF($X$1=4,'X4'!B297,(IF($X$1=5,'X5'!B297,'X6'!B297))))))))))))</f>
        <v>#N/A</v>
      </c>
      <c r="C338" s="137" t="str">
        <f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 xml:space="preserve"> </v>
      </c>
      <c r="D338" s="137" t="str">
        <f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 xml:space="preserve"> </v>
      </c>
      <c r="E338" s="138" t="str">
        <f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 xml:space="preserve"> </v>
      </c>
      <c r="F338" s="138" t="str">
        <f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 xml:space="preserve"> </v>
      </c>
      <c r="G338" s="138" t="str">
        <f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 xml:space="preserve"> </v>
      </c>
      <c r="H338" s="138" t="str">
        <f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 xml:space="preserve"> </v>
      </c>
      <c r="I338" s="139" t="str">
        <f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 xml:space="preserve"> </v>
      </c>
      <c r="J338" s="139" t="str">
        <f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 xml:space="preserve"> </v>
      </c>
      <c r="K338" s="139" t="str">
        <f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 xml:space="preserve"> </v>
      </c>
      <c r="L338" s="140" t="str">
        <f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 xml:space="preserve"> </v>
      </c>
      <c r="M338" s="140" t="str">
        <f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 xml:space="preserve"> </v>
      </c>
      <c r="N338" s="141" t="str">
        <f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 xml:space="preserve"> </v>
      </c>
      <c r="O338" s="140" t="str">
        <f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 xml:space="preserve"> </v>
      </c>
      <c r="P338" s="140" t="str">
        <f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 xml:space="preserve"> </v>
      </c>
      <c r="Q338" s="141" t="str">
        <f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 xml:space="preserve"> </v>
      </c>
      <c r="R338" s="141" t="str">
        <f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 xml:space="preserve"> </v>
      </c>
      <c r="S338" s="141" t="str">
        <f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 xml:space="preserve"> </v>
      </c>
    </row>
    <row r="339" spans="1:19" ht="14.1" customHeight="1" x14ac:dyDescent="0.2">
      <c r="A339" s="180" t="s">
        <v>1191</v>
      </c>
      <c r="B339" s="154" t="e">
        <f>IF($U$16=1,(VLOOKUP(A339,$AC$44:$AH$80,2,FALSE)),IF((IF($X$1=1,'X1'!B298,(IF($X$1=2,'X2'!B298,(IF($X$1=3,'X3'!B298,(IF($X$1=4,'X4'!B298,(IF($X$1=5,'X5'!B298,'X6'!B298))))))))))="","",(IF($X$1=1,'X1'!B298,(IF($X$1=2,'X2'!B298,(IF($X$1=3,'X3'!B298,(IF($X$1=4,'X4'!B298,(IF($X$1=5,'X5'!B298,'X6'!B298))))))))))))</f>
        <v>#N/A</v>
      </c>
      <c r="C339" s="154" t="str">
        <f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 xml:space="preserve"> </v>
      </c>
      <c r="D339" s="154" t="str">
        <f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 xml:space="preserve"> </v>
      </c>
      <c r="E339" s="169" t="str">
        <f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 xml:space="preserve"> </v>
      </c>
      <c r="F339" s="169" t="str">
        <f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 xml:space="preserve"> </v>
      </c>
      <c r="G339" s="138" t="str">
        <f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 xml:space="preserve"> </v>
      </c>
      <c r="H339" s="169" t="str">
        <f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 xml:space="preserve"> </v>
      </c>
      <c r="I339" s="170" t="str">
        <f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 xml:space="preserve"> </v>
      </c>
      <c r="J339" s="170" t="str">
        <f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 xml:space="preserve"> </v>
      </c>
      <c r="K339" s="170" t="str">
        <f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 xml:space="preserve"> </v>
      </c>
      <c r="L339" s="171" t="str">
        <f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 xml:space="preserve"> </v>
      </c>
      <c r="M339" s="171" t="str">
        <f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 xml:space="preserve"> </v>
      </c>
      <c r="N339" s="155" t="str">
        <f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 xml:space="preserve"> </v>
      </c>
      <c r="O339" s="171" t="str">
        <f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 xml:space="preserve"> </v>
      </c>
      <c r="P339" s="171" t="str">
        <f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 xml:space="preserve"> </v>
      </c>
      <c r="Q339" s="155" t="str">
        <f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55" t="str">
        <f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 xml:space="preserve"> </v>
      </c>
      <c r="S339" s="155" t="str">
        <f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 xml:space="preserve"> </v>
      </c>
    </row>
    <row r="340" spans="1:19" ht="14.1" customHeight="1" x14ac:dyDescent="0.2">
      <c r="A340" s="180" t="s">
        <v>1191</v>
      </c>
      <c r="B340" s="154" t="e">
        <f>IF($U$16=1,(VLOOKUP(A340,$AC$44:$AH$80,2,FALSE)),IF((IF($X$1=1,'X1'!B299,(IF($X$1=2,'X2'!B299,(IF($X$1=3,'X3'!B299,(IF($X$1=4,'X4'!B299,(IF($X$1=5,'X5'!B299,'X6'!B299))))))))))="","",(IF($X$1=1,'X1'!B299,(IF($X$1=2,'X2'!B299,(IF($X$1=3,'X3'!B299,(IF($X$1=4,'X4'!B299,(IF($X$1=5,'X5'!B299,'X6'!B299))))))))))))</f>
        <v>#N/A</v>
      </c>
      <c r="C340" s="154" t="str">
        <f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 xml:space="preserve"> </v>
      </c>
      <c r="D340" s="154" t="str">
        <f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 xml:space="preserve"> </v>
      </c>
      <c r="E340" s="169" t="str">
        <f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 xml:space="preserve"> </v>
      </c>
      <c r="F340" s="169" t="str">
        <f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 xml:space="preserve"> </v>
      </c>
      <c r="G340" s="138" t="str">
        <f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 xml:space="preserve"> </v>
      </c>
      <c r="H340" s="169" t="str">
        <f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 xml:space="preserve"> </v>
      </c>
      <c r="I340" s="170" t="str">
        <f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 xml:space="preserve"> </v>
      </c>
      <c r="J340" s="170" t="str">
        <f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 xml:space="preserve"> </v>
      </c>
      <c r="K340" s="170" t="str">
        <f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 xml:space="preserve"> </v>
      </c>
      <c r="L340" s="171" t="str">
        <f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 xml:space="preserve"> </v>
      </c>
      <c r="M340" s="171" t="str">
        <f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 xml:space="preserve"> </v>
      </c>
      <c r="N340" s="155" t="str">
        <f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 xml:space="preserve"> </v>
      </c>
      <c r="O340" s="171" t="str">
        <f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 xml:space="preserve"> </v>
      </c>
      <c r="P340" s="171" t="str">
        <f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 xml:space="preserve"> </v>
      </c>
      <c r="Q340" s="155" t="str">
        <f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 xml:space="preserve"> </v>
      </c>
      <c r="R340" s="155" t="str">
        <f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 xml:space="preserve"> </v>
      </c>
      <c r="S340" s="155" t="str">
        <f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 xml:space="preserve"> </v>
      </c>
    </row>
    <row r="341" spans="1:19" ht="14.1" customHeight="1" x14ac:dyDescent="0.2">
      <c r="A341" s="180" t="s">
        <v>1191</v>
      </c>
      <c r="B341" s="154" t="e">
        <f>IF($U$16=1,(VLOOKUP(A341,$AC$44:$AH$80,2,FALSE)),IF((IF($X$1=1,'X1'!B300,(IF($X$1=2,'X2'!B300,(IF($X$1=3,'X3'!B300,(IF($X$1=4,'X4'!B300,(IF($X$1=5,'X5'!B300,'X6'!B300))))))))))="","",(IF($X$1=1,'X1'!B300,(IF($X$1=2,'X2'!B300,(IF($X$1=3,'X3'!B300,(IF($X$1=4,'X4'!B300,(IF($X$1=5,'X5'!B300,'X6'!B300))))))))))))</f>
        <v>#N/A</v>
      </c>
      <c r="C341" s="154" t="str">
        <f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 xml:space="preserve"> </v>
      </c>
      <c r="D341" s="154" t="str">
        <f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 xml:space="preserve"> </v>
      </c>
      <c r="E341" s="169" t="str">
        <f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 xml:space="preserve"> </v>
      </c>
      <c r="F341" s="169" t="str">
        <f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 xml:space="preserve"> </v>
      </c>
      <c r="G341" s="138" t="str">
        <f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 xml:space="preserve"> </v>
      </c>
      <c r="H341" s="169" t="str">
        <f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 xml:space="preserve"> </v>
      </c>
      <c r="I341" s="170" t="str">
        <f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 xml:space="preserve"> </v>
      </c>
      <c r="J341" s="170" t="str">
        <f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 xml:space="preserve"> </v>
      </c>
      <c r="K341" s="170" t="str">
        <f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 xml:space="preserve"> </v>
      </c>
      <c r="L341" s="171" t="str">
        <f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 xml:space="preserve"> </v>
      </c>
      <c r="M341" s="171" t="str">
        <f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 xml:space="preserve"> </v>
      </c>
      <c r="N341" s="155" t="str">
        <f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 xml:space="preserve"> </v>
      </c>
      <c r="O341" s="171" t="str">
        <f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 xml:space="preserve"> </v>
      </c>
      <c r="P341" s="171" t="str">
        <f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 xml:space="preserve"> </v>
      </c>
      <c r="Q341" s="155" t="str">
        <f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 xml:space="preserve"> </v>
      </c>
      <c r="R341" s="155" t="str">
        <f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 xml:space="preserve"> </v>
      </c>
      <c r="S341" s="155" t="str">
        <f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 xml:space="preserve"> </v>
      </c>
    </row>
    <row r="342" spans="1:19" ht="14.1" customHeight="1" x14ac:dyDescent="0.2">
      <c r="A342" s="180" t="s">
        <v>1191</v>
      </c>
      <c r="B342" s="154" t="e">
        <f>IF($U$16=1,(VLOOKUP(A342,$AC$44:$AH$80,2,FALSE)),IF((IF($X$1=1,'X1'!B301,(IF($X$1=2,'X2'!B301,(IF($X$1=3,'X3'!B301,(IF($X$1=4,'X4'!B301,(IF($X$1=5,'X5'!B301,'X6'!B301))))))))))="","",(IF($X$1=1,'X1'!B301,(IF($X$1=2,'X2'!B301,(IF($X$1=3,'X3'!B301,(IF($X$1=4,'X4'!B301,(IF($X$1=5,'X5'!B301,'X6'!B301))))))))))))</f>
        <v>#N/A</v>
      </c>
      <c r="C342" s="154" t="str">
        <f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 xml:space="preserve"> </v>
      </c>
      <c r="D342" s="154" t="str">
        <f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 xml:space="preserve"> </v>
      </c>
      <c r="E342" s="169" t="str">
        <f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 xml:space="preserve"> </v>
      </c>
      <c r="F342" s="169" t="str">
        <f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 xml:space="preserve"> </v>
      </c>
      <c r="G342" s="138" t="str">
        <f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 xml:space="preserve"> </v>
      </c>
      <c r="H342" s="169" t="str">
        <f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 xml:space="preserve"> </v>
      </c>
      <c r="I342" s="170" t="str">
        <f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 xml:space="preserve"> </v>
      </c>
      <c r="J342" s="170" t="str">
        <f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 xml:space="preserve"> </v>
      </c>
      <c r="K342" s="170" t="str">
        <f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 xml:space="preserve"> </v>
      </c>
      <c r="L342" s="171" t="str">
        <f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 xml:space="preserve"> </v>
      </c>
      <c r="M342" s="171" t="str">
        <f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 xml:space="preserve"> </v>
      </c>
      <c r="N342" s="155" t="str">
        <f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 xml:space="preserve"> </v>
      </c>
      <c r="O342" s="171" t="str">
        <f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 xml:space="preserve"> </v>
      </c>
      <c r="P342" s="171" t="str">
        <f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 xml:space="preserve"> </v>
      </c>
      <c r="Q342" s="155" t="str">
        <f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 xml:space="preserve"> </v>
      </c>
      <c r="R342" s="155" t="str">
        <f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 xml:space="preserve"> </v>
      </c>
      <c r="S342" s="155" t="str">
        <f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 xml:space="preserve"> </v>
      </c>
    </row>
    <row r="343" spans="1:19" ht="14.1" customHeight="1" x14ac:dyDescent="0.2">
      <c r="A343" s="180" t="s">
        <v>1191</v>
      </c>
      <c r="B343" s="154" t="e">
        <f>IF($U$16=1,(VLOOKUP(A343,$AC$44:$AH$80,2,FALSE)),IF((IF($X$1=1,'X1'!B302,(IF($X$1=2,'X2'!B302,(IF($X$1=3,'X3'!B302,(IF($X$1=4,'X4'!B302,(IF($X$1=5,'X5'!B302,'X6'!B302))))))))))="","",(IF($X$1=1,'X1'!B302,(IF($X$1=2,'X2'!B302,(IF($X$1=3,'X3'!B302,(IF($X$1=4,'X4'!B302,(IF($X$1=5,'X5'!B302,'X6'!B302))))))))))))</f>
        <v>#N/A</v>
      </c>
      <c r="C343" s="154" t="str">
        <f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 xml:space="preserve"> </v>
      </c>
      <c r="D343" s="154" t="str">
        <f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 xml:space="preserve"> </v>
      </c>
      <c r="E343" s="169" t="str">
        <f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 xml:space="preserve"> </v>
      </c>
      <c r="F343" s="169" t="str">
        <f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 xml:space="preserve"> </v>
      </c>
      <c r="G343" s="138" t="str">
        <f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 xml:space="preserve"> </v>
      </c>
      <c r="H343" s="169" t="str">
        <f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 xml:space="preserve"> </v>
      </c>
      <c r="I343" s="170" t="str">
        <f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 xml:space="preserve"> </v>
      </c>
      <c r="J343" s="170" t="str">
        <f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 xml:space="preserve"> </v>
      </c>
      <c r="K343" s="170" t="str">
        <f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 xml:space="preserve"> </v>
      </c>
      <c r="L343" s="171" t="str">
        <f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 xml:space="preserve"> </v>
      </c>
      <c r="M343" s="171" t="str">
        <f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 xml:space="preserve"> </v>
      </c>
      <c r="N343" s="155" t="str">
        <f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 xml:space="preserve"> </v>
      </c>
      <c r="O343" s="171" t="str">
        <f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 xml:space="preserve"> </v>
      </c>
      <c r="P343" s="171" t="str">
        <f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 xml:space="preserve"> </v>
      </c>
      <c r="Q343" s="155" t="str">
        <f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 xml:space="preserve"> </v>
      </c>
      <c r="R343" s="155" t="str">
        <f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 xml:space="preserve"> </v>
      </c>
      <c r="S343" s="155" t="str">
        <f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 xml:space="preserve"> </v>
      </c>
    </row>
    <row r="344" spans="1:19" ht="14.1" customHeight="1" x14ac:dyDescent="0.2">
      <c r="A344" s="180" t="s">
        <v>1191</v>
      </c>
      <c r="B344" s="154" t="e">
        <f>IF($U$16=1,(VLOOKUP(A344,$AC$44:$AH$80,2,FALSE)),IF((IF($X$1=1,'X1'!B303,(IF($X$1=2,'X2'!B303,(IF($X$1=3,'X3'!B303,(IF($X$1=4,'X4'!B303,(IF($X$1=5,'X5'!B303,'X6'!B303))))))))))="","",(IF($X$1=1,'X1'!B303,(IF($X$1=2,'X2'!B303,(IF($X$1=3,'X3'!B303,(IF($X$1=4,'X4'!B303,(IF($X$1=5,'X5'!B303,'X6'!B303))))))))))))</f>
        <v>#N/A</v>
      </c>
      <c r="C344" s="154" t="str">
        <f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 xml:space="preserve"> </v>
      </c>
      <c r="D344" s="154" t="str">
        <f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 xml:space="preserve"> </v>
      </c>
      <c r="E344" s="169" t="str">
        <f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 xml:space="preserve"> </v>
      </c>
      <c r="F344" s="169" t="str">
        <f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 xml:space="preserve"> </v>
      </c>
      <c r="G344" s="138" t="str">
        <f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 xml:space="preserve"> </v>
      </c>
      <c r="H344" s="169" t="str">
        <f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 xml:space="preserve"> </v>
      </c>
      <c r="I344" s="170" t="str">
        <f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 xml:space="preserve"> </v>
      </c>
      <c r="J344" s="170" t="str">
        <f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 xml:space="preserve"> </v>
      </c>
      <c r="K344" s="170" t="str">
        <f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 xml:space="preserve"> </v>
      </c>
      <c r="L344" s="171" t="str">
        <f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 xml:space="preserve"> </v>
      </c>
      <c r="M344" s="171" t="str">
        <f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 xml:space="preserve"> </v>
      </c>
      <c r="N344" s="155" t="str">
        <f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 xml:space="preserve"> </v>
      </c>
      <c r="O344" s="171" t="str">
        <f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 xml:space="preserve"> </v>
      </c>
      <c r="P344" s="171" t="str">
        <f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 xml:space="preserve"> </v>
      </c>
      <c r="Q344" s="155" t="str">
        <f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 xml:space="preserve"> </v>
      </c>
      <c r="R344" s="155" t="str">
        <f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 xml:space="preserve"> </v>
      </c>
      <c r="S344" s="155" t="str">
        <f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 xml:space="preserve"> </v>
      </c>
    </row>
    <row r="345" spans="1:19" ht="14.1" customHeight="1" x14ac:dyDescent="0.2">
      <c r="A345" s="180" t="s">
        <v>1191</v>
      </c>
      <c r="B345" s="154" t="e">
        <f>IF($U$16=1,(VLOOKUP(A345,$AC$44:$AH$80,2,FALSE)),IF((IF($X$1=1,'X1'!B304,(IF($X$1=2,'X2'!B304,(IF($X$1=3,'X3'!B304,(IF($X$1=4,'X4'!B304,(IF($X$1=5,'X5'!B304,'X6'!B304))))))))))="","",(IF($X$1=1,'X1'!B304,(IF($X$1=2,'X2'!B304,(IF($X$1=3,'X3'!B304,(IF($X$1=4,'X4'!B304,(IF($X$1=5,'X5'!B304,'X6'!B304))))))))))))</f>
        <v>#N/A</v>
      </c>
      <c r="C345" s="154" t="str">
        <f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 xml:space="preserve"> </v>
      </c>
      <c r="D345" s="154" t="str">
        <f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 xml:space="preserve"> </v>
      </c>
      <c r="E345" s="169" t="str">
        <f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 xml:space="preserve"> </v>
      </c>
      <c r="F345" s="169" t="str">
        <f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 xml:space="preserve"> </v>
      </c>
      <c r="G345" s="138" t="str">
        <f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 xml:space="preserve"> </v>
      </c>
      <c r="H345" s="169" t="str">
        <f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 xml:space="preserve"> </v>
      </c>
      <c r="I345" s="170" t="str">
        <f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 xml:space="preserve"> </v>
      </c>
      <c r="J345" s="170" t="str">
        <f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 xml:space="preserve"> </v>
      </c>
      <c r="K345" s="170" t="str">
        <f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 xml:space="preserve"> </v>
      </c>
      <c r="L345" s="171" t="str">
        <f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 xml:space="preserve"> </v>
      </c>
      <c r="M345" s="171" t="str">
        <f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 xml:space="preserve"> </v>
      </c>
      <c r="N345" s="155" t="str">
        <f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 xml:space="preserve"> </v>
      </c>
      <c r="O345" s="171" t="str">
        <f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 xml:space="preserve"> </v>
      </c>
      <c r="P345" s="171" t="str">
        <f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 xml:space="preserve"> </v>
      </c>
      <c r="Q345" s="155" t="str">
        <f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 xml:space="preserve"> </v>
      </c>
      <c r="R345" s="155" t="str">
        <f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 xml:space="preserve"> </v>
      </c>
      <c r="S345" s="155" t="str">
        <f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 xml:space="preserve"> </v>
      </c>
    </row>
    <row r="346" spans="1:19" ht="14.1" customHeight="1" x14ac:dyDescent="0.2">
      <c r="A346" s="180" t="s">
        <v>1191</v>
      </c>
      <c r="B346" s="154" t="e">
        <f>IF($U$16=1,(VLOOKUP(A346,$AC$44:$AH$80,2,FALSE)),IF((IF($X$1=1,'X1'!B305,(IF($X$1=2,'X2'!B305,(IF($X$1=3,'X3'!B305,(IF($X$1=4,'X4'!B305,(IF($X$1=5,'X5'!B305,'X6'!B305))))))))))="","",(IF($X$1=1,'X1'!B305,(IF($X$1=2,'X2'!B305,(IF($X$1=3,'X3'!B305,(IF($X$1=4,'X4'!B305,(IF($X$1=5,'X5'!B305,'X6'!B305))))))))))))</f>
        <v>#N/A</v>
      </c>
      <c r="C346" s="154" t="str">
        <f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 xml:space="preserve"> </v>
      </c>
      <c r="D346" s="154" t="str">
        <f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 xml:space="preserve"> </v>
      </c>
      <c r="E346" s="169" t="str">
        <f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 xml:space="preserve"> </v>
      </c>
      <c r="F346" s="169" t="str">
        <f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 xml:space="preserve"> </v>
      </c>
      <c r="G346" s="138" t="str">
        <f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 xml:space="preserve"> </v>
      </c>
      <c r="H346" s="169" t="str">
        <f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 xml:space="preserve"> </v>
      </c>
      <c r="I346" s="170" t="str">
        <f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 xml:space="preserve"> </v>
      </c>
      <c r="J346" s="170" t="str">
        <f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 xml:space="preserve"> </v>
      </c>
      <c r="K346" s="170" t="str">
        <f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 xml:space="preserve"> </v>
      </c>
      <c r="L346" s="171" t="str">
        <f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 xml:space="preserve"> </v>
      </c>
      <c r="M346" s="171" t="str">
        <f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 xml:space="preserve"> </v>
      </c>
      <c r="N346" s="155" t="str">
        <f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 xml:space="preserve"> </v>
      </c>
      <c r="O346" s="171" t="str">
        <f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 xml:space="preserve"> </v>
      </c>
      <c r="P346" s="171" t="str">
        <f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 xml:space="preserve"> </v>
      </c>
      <c r="Q346" s="155" t="str">
        <f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 xml:space="preserve"> </v>
      </c>
      <c r="R346" s="155" t="str">
        <f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 xml:space="preserve"> </v>
      </c>
      <c r="S346" s="155" t="str">
        <f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 xml:space="preserve"> </v>
      </c>
    </row>
    <row r="347" spans="1:19" ht="14.1" customHeight="1" x14ac:dyDescent="0.2">
      <c r="A347" s="180" t="s">
        <v>1191</v>
      </c>
      <c r="B347" s="154" t="e">
        <f>IF($U$16=1,(VLOOKUP(A347,$AC$44:$AH$80,2,FALSE)),IF((IF($X$1=1,'X1'!B306,(IF($X$1=2,'X2'!B306,(IF($X$1=3,'X3'!B306,(IF($X$1=4,'X4'!B306,(IF($X$1=5,'X5'!B306,'X6'!B306))))))))))="","",(IF($X$1=1,'X1'!B306,(IF($X$1=2,'X2'!B306,(IF($X$1=3,'X3'!B306,(IF($X$1=4,'X4'!B306,(IF($X$1=5,'X5'!B306,'X6'!B306))))))))))))</f>
        <v>#N/A</v>
      </c>
      <c r="C347" s="154" t="str">
        <f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 xml:space="preserve"> </v>
      </c>
      <c r="D347" s="154" t="str">
        <f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 xml:space="preserve"> </v>
      </c>
      <c r="E347" s="169" t="str">
        <f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 xml:space="preserve"> </v>
      </c>
      <c r="F347" s="169" t="str">
        <f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 xml:space="preserve"> </v>
      </c>
      <c r="G347" s="138" t="str">
        <f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 xml:space="preserve"> </v>
      </c>
      <c r="H347" s="169" t="str">
        <f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 xml:space="preserve"> </v>
      </c>
      <c r="I347" s="170" t="str">
        <f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 xml:space="preserve"> </v>
      </c>
      <c r="J347" s="170" t="str">
        <f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 xml:space="preserve"> </v>
      </c>
      <c r="K347" s="170" t="str">
        <f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 xml:space="preserve"> </v>
      </c>
      <c r="L347" s="171" t="str">
        <f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 xml:space="preserve"> </v>
      </c>
      <c r="M347" s="171" t="str">
        <f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 xml:space="preserve"> </v>
      </c>
      <c r="N347" s="155" t="str">
        <f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 xml:space="preserve"> </v>
      </c>
      <c r="O347" s="171" t="str">
        <f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 xml:space="preserve"> </v>
      </c>
      <c r="P347" s="171" t="str">
        <f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 xml:space="preserve"> </v>
      </c>
      <c r="Q347" s="155" t="str">
        <f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 xml:space="preserve"> </v>
      </c>
      <c r="R347" s="155" t="str">
        <f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 xml:space="preserve"> </v>
      </c>
      <c r="S347" s="155" t="str">
        <f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 xml:space="preserve"> </v>
      </c>
    </row>
    <row r="348" spans="1:19" ht="14.1" customHeight="1" x14ac:dyDescent="0.2">
      <c r="A348" s="180" t="s">
        <v>1191</v>
      </c>
      <c r="B348" s="154" t="e">
        <f>IF($U$16=1,(VLOOKUP(A348,$AC$44:$AH$80,2,FALSE)),IF((IF($X$1=1,'X1'!B307,(IF($X$1=2,'X2'!B307,(IF($X$1=3,'X3'!B307,(IF($X$1=4,'X4'!B307,(IF($X$1=5,'X5'!B307,'X6'!B307))))))))))="","",(IF($X$1=1,'X1'!B307,(IF($X$1=2,'X2'!B307,(IF($X$1=3,'X3'!B307,(IF($X$1=4,'X4'!B307,(IF($X$1=5,'X5'!B307,'X6'!B307))))))))))))</f>
        <v>#N/A</v>
      </c>
      <c r="C348" s="154" t="str">
        <f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 xml:space="preserve"> </v>
      </c>
      <c r="D348" s="154" t="str">
        <f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 xml:space="preserve"> </v>
      </c>
      <c r="E348" s="169" t="str">
        <f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 xml:space="preserve"> </v>
      </c>
      <c r="F348" s="169" t="str">
        <f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 xml:space="preserve"> </v>
      </c>
      <c r="G348" s="138" t="str">
        <f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 xml:space="preserve"> </v>
      </c>
      <c r="H348" s="169" t="str">
        <f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 xml:space="preserve"> </v>
      </c>
      <c r="I348" s="170" t="str">
        <f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 xml:space="preserve"> </v>
      </c>
      <c r="J348" s="170" t="str">
        <f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 xml:space="preserve"> </v>
      </c>
      <c r="K348" s="170" t="str">
        <f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 xml:space="preserve"> </v>
      </c>
      <c r="L348" s="171" t="str">
        <f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 xml:space="preserve"> </v>
      </c>
      <c r="M348" s="171" t="str">
        <f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 xml:space="preserve"> </v>
      </c>
      <c r="N348" s="155" t="str">
        <f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71" t="str">
        <f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 xml:space="preserve"> </v>
      </c>
      <c r="P348" s="171" t="str">
        <f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 xml:space="preserve"> </v>
      </c>
      <c r="Q348" s="155" t="str">
        <f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 xml:space="preserve"> </v>
      </c>
      <c r="R348" s="155" t="str">
        <f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 xml:space="preserve"> </v>
      </c>
      <c r="S348" s="155" t="str">
        <f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 xml:space="preserve"> </v>
      </c>
    </row>
    <row r="349" spans="1:19" ht="14.1" customHeight="1" x14ac:dyDescent="0.2">
      <c r="A349" s="180" t="s">
        <v>1191</v>
      </c>
      <c r="B349" s="154" t="e">
        <f>IF($U$16=1,(VLOOKUP(A349,$AC$44:$AH$80,2,FALSE)),IF((IF($X$1=1,'X1'!B308,(IF($X$1=2,'X2'!B308,(IF($X$1=3,'X3'!B308,(IF($X$1=4,'X4'!B308,(IF($X$1=5,'X5'!B308,'X6'!B308))))))))))="","",(IF($X$1=1,'X1'!B308,(IF($X$1=2,'X2'!B308,(IF($X$1=3,'X3'!B308,(IF($X$1=4,'X4'!B308,(IF($X$1=5,'X5'!B308,'X6'!B308))))))))))))</f>
        <v>#N/A</v>
      </c>
      <c r="C349" s="154" t="str">
        <f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 xml:space="preserve"> </v>
      </c>
      <c r="D349" s="154" t="str">
        <f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 xml:space="preserve"> </v>
      </c>
      <c r="E349" s="169" t="str">
        <f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 xml:space="preserve"> </v>
      </c>
      <c r="F349" s="169" t="str">
        <f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 xml:space="preserve"> </v>
      </c>
      <c r="G349" s="138" t="str">
        <f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 xml:space="preserve"> </v>
      </c>
      <c r="H349" s="169" t="str">
        <f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 xml:space="preserve"> </v>
      </c>
      <c r="I349" s="170" t="str">
        <f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 xml:space="preserve"> </v>
      </c>
      <c r="J349" s="170" t="str">
        <f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 xml:space="preserve"> </v>
      </c>
      <c r="K349" s="170" t="str">
        <f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 xml:space="preserve"> </v>
      </c>
      <c r="L349" s="171" t="str">
        <f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 xml:space="preserve"> </v>
      </c>
      <c r="M349" s="171" t="str">
        <f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 xml:space="preserve"> </v>
      </c>
      <c r="N349" s="155" t="str">
        <f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 xml:space="preserve"> </v>
      </c>
      <c r="O349" s="171" t="str">
        <f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 xml:space="preserve"> </v>
      </c>
      <c r="P349" s="171" t="str">
        <f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 xml:space="preserve"> </v>
      </c>
      <c r="Q349" s="155" t="str">
        <f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 xml:space="preserve"> </v>
      </c>
      <c r="R349" s="155" t="str">
        <f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 xml:space="preserve"> </v>
      </c>
      <c r="S349" s="155" t="str">
        <f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 xml:space="preserve"> </v>
      </c>
    </row>
    <row r="350" spans="1:19" ht="14.1" customHeight="1" x14ac:dyDescent="0.2">
      <c r="A350" s="180" t="s">
        <v>1191</v>
      </c>
      <c r="B350" s="154" t="e">
        <f>IF($U$16=1,(VLOOKUP(A350,$AC$44:$AH$80,2,FALSE)),IF((IF($X$1=1,'X1'!B309,(IF($X$1=2,'X2'!B309,(IF($X$1=3,'X3'!B309,(IF($X$1=4,'X4'!B309,(IF($X$1=5,'X5'!B309,'X6'!B309))))))))))="","",(IF($X$1=1,'X1'!B309,(IF($X$1=2,'X2'!B309,(IF($X$1=3,'X3'!B309,(IF($X$1=4,'X4'!B309,(IF($X$1=5,'X5'!B309,'X6'!B309))))))))))))</f>
        <v>#N/A</v>
      </c>
      <c r="C350" s="154" t="str">
        <f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 xml:space="preserve"> </v>
      </c>
      <c r="D350" s="154" t="str">
        <f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 xml:space="preserve"> </v>
      </c>
      <c r="E350" s="169" t="str">
        <f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 xml:space="preserve"> </v>
      </c>
      <c r="F350" s="169" t="str">
        <f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 xml:space="preserve"> </v>
      </c>
      <c r="G350" s="138" t="str">
        <f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 xml:space="preserve"> </v>
      </c>
      <c r="H350" s="169" t="str">
        <f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 xml:space="preserve"> </v>
      </c>
      <c r="I350" s="170" t="str">
        <f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 xml:space="preserve"> </v>
      </c>
      <c r="J350" s="170" t="str">
        <f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 xml:space="preserve"> </v>
      </c>
      <c r="K350" s="170" t="str">
        <f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 xml:space="preserve"> </v>
      </c>
      <c r="L350" s="171" t="str">
        <f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 xml:space="preserve"> </v>
      </c>
      <c r="M350" s="171" t="str">
        <f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 xml:space="preserve"> </v>
      </c>
      <c r="N350" s="155" t="str">
        <f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 xml:space="preserve"> </v>
      </c>
      <c r="O350" s="171" t="str">
        <f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 xml:space="preserve"> </v>
      </c>
      <c r="P350" s="171" t="str">
        <f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 xml:space="preserve"> </v>
      </c>
      <c r="Q350" s="155" t="str">
        <f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 xml:space="preserve"> </v>
      </c>
      <c r="R350" s="155" t="str">
        <f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 xml:space="preserve"> </v>
      </c>
      <c r="S350" s="155" t="str">
        <f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 xml:space="preserve"> </v>
      </c>
    </row>
    <row r="351" spans="1:19" ht="14.1" customHeight="1" x14ac:dyDescent="0.2">
      <c r="A351" s="180" t="s">
        <v>1191</v>
      </c>
      <c r="B351" s="154" t="e">
        <f>IF($U$16=1,(VLOOKUP(A351,$AC$44:$AH$80,2,FALSE)),IF((IF($X$1=1,'X1'!B310,(IF($X$1=2,'X2'!B310,(IF($X$1=3,'X3'!B310,(IF($X$1=4,'X4'!B310,(IF($X$1=5,'X5'!B310,'X6'!B310))))))))))="","",(IF($X$1=1,'X1'!B310,(IF($X$1=2,'X2'!B310,(IF($X$1=3,'X3'!B310,(IF($X$1=4,'X4'!B310,(IF($X$1=5,'X5'!B310,'X6'!B310))))))))))))</f>
        <v>#N/A</v>
      </c>
      <c r="C351" s="154" t="str">
        <f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 xml:space="preserve"> </v>
      </c>
      <c r="D351" s="154" t="str">
        <f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 xml:space="preserve"> </v>
      </c>
      <c r="E351" s="169" t="str">
        <f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 xml:space="preserve"> </v>
      </c>
      <c r="F351" s="169" t="str">
        <f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 xml:space="preserve"> </v>
      </c>
      <c r="G351" s="138" t="str">
        <f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 xml:space="preserve"> </v>
      </c>
      <c r="H351" s="169" t="str">
        <f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 xml:space="preserve"> </v>
      </c>
      <c r="I351" s="170" t="str">
        <f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 xml:space="preserve"> </v>
      </c>
      <c r="J351" s="170" t="str">
        <f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 xml:space="preserve"> </v>
      </c>
      <c r="K351" s="170" t="str">
        <f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 xml:space="preserve"> </v>
      </c>
      <c r="L351" s="171" t="str">
        <f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 xml:space="preserve"> </v>
      </c>
      <c r="M351" s="171" t="str">
        <f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 xml:space="preserve"> </v>
      </c>
      <c r="N351" s="155" t="str">
        <f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 xml:space="preserve"> </v>
      </c>
      <c r="O351" s="171" t="str">
        <f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 xml:space="preserve"> </v>
      </c>
      <c r="P351" s="171" t="str">
        <f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 xml:space="preserve"> </v>
      </c>
      <c r="Q351" s="155" t="str">
        <f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 xml:space="preserve"> </v>
      </c>
      <c r="R351" s="155" t="str">
        <f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 xml:space="preserve"> </v>
      </c>
      <c r="S351" s="155" t="str">
        <f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 xml:space="preserve"> </v>
      </c>
    </row>
    <row r="352" spans="1:19" ht="14.1" customHeight="1" x14ac:dyDescent="0.2">
      <c r="A352" s="180" t="s">
        <v>1191</v>
      </c>
      <c r="B352" s="154" t="e">
        <f>IF($U$16=1,(VLOOKUP(A352,$AC$44:$AH$80,2,FALSE)),IF((IF($X$1=1,'X1'!B311,(IF($X$1=2,'X2'!B311,(IF($X$1=3,'X3'!B311,(IF($X$1=4,'X4'!B311,(IF($X$1=5,'X5'!B311,'X6'!B311))))))))))="","",(IF($X$1=1,'X1'!B311,(IF($X$1=2,'X2'!B311,(IF($X$1=3,'X3'!B311,(IF($X$1=4,'X4'!B311,(IF($X$1=5,'X5'!B311,'X6'!B311))))))))))))</f>
        <v>#N/A</v>
      </c>
      <c r="C352" s="154" t="str">
        <f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 xml:space="preserve"> </v>
      </c>
      <c r="D352" s="154" t="str">
        <f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 xml:space="preserve"> </v>
      </c>
      <c r="E352" s="169" t="str">
        <f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 xml:space="preserve"> </v>
      </c>
      <c r="F352" s="169" t="str">
        <f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 xml:space="preserve"> </v>
      </c>
      <c r="G352" s="138" t="str">
        <f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 xml:space="preserve"> </v>
      </c>
      <c r="H352" s="169" t="str">
        <f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 xml:space="preserve"> </v>
      </c>
      <c r="I352" s="170" t="str">
        <f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 xml:space="preserve"> </v>
      </c>
      <c r="J352" s="170" t="str">
        <f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 xml:space="preserve"> </v>
      </c>
      <c r="K352" s="170" t="str">
        <f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 xml:space="preserve"> </v>
      </c>
      <c r="L352" s="171" t="str">
        <f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 xml:space="preserve"> </v>
      </c>
      <c r="M352" s="171" t="str">
        <f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 xml:space="preserve"> </v>
      </c>
      <c r="N352" s="155" t="str">
        <f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 xml:space="preserve"> </v>
      </c>
      <c r="O352" s="171" t="str">
        <f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 xml:space="preserve"> </v>
      </c>
      <c r="P352" s="171" t="str">
        <f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 xml:space="preserve"> </v>
      </c>
      <c r="Q352" s="155" t="str">
        <f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 xml:space="preserve"> </v>
      </c>
      <c r="R352" s="155" t="str">
        <f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 xml:space="preserve"> </v>
      </c>
      <c r="S352" s="155" t="str">
        <f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 xml:space="preserve"> </v>
      </c>
    </row>
    <row r="353" spans="1:19" ht="14.1" customHeight="1" x14ac:dyDescent="0.2">
      <c r="A353" s="180" t="s">
        <v>1191</v>
      </c>
      <c r="B353" s="154" t="e">
        <f>IF($U$16=1,(VLOOKUP(A353,$AC$44:$AH$80,2,FALSE)),IF((IF($X$1=1,'X1'!B312,(IF($X$1=2,'X2'!B312,(IF($X$1=3,'X3'!B312,(IF($X$1=4,'X4'!B312,(IF($X$1=5,'X5'!B312,'X6'!B312))))))))))="","",(IF($X$1=1,'X1'!B312,(IF($X$1=2,'X2'!B312,(IF($X$1=3,'X3'!B312,(IF($X$1=4,'X4'!B312,(IF($X$1=5,'X5'!B312,'X6'!B312))))))))))))</f>
        <v>#N/A</v>
      </c>
      <c r="C353" s="154" t="str">
        <f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 xml:space="preserve"> </v>
      </c>
      <c r="D353" s="154" t="str">
        <f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 xml:space="preserve"> </v>
      </c>
      <c r="E353" s="169" t="str">
        <f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 xml:space="preserve"> </v>
      </c>
      <c r="F353" s="169" t="str">
        <f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 xml:space="preserve"> </v>
      </c>
      <c r="G353" s="138" t="str">
        <f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 xml:space="preserve"> </v>
      </c>
      <c r="H353" s="169" t="str">
        <f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 xml:space="preserve"> </v>
      </c>
      <c r="I353" s="170" t="str">
        <f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 xml:space="preserve"> </v>
      </c>
      <c r="J353" s="170" t="str">
        <f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 xml:space="preserve"> </v>
      </c>
      <c r="K353" s="170" t="str">
        <f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 xml:space="preserve"> </v>
      </c>
      <c r="L353" s="171" t="str">
        <f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 xml:space="preserve"> </v>
      </c>
      <c r="M353" s="171" t="str">
        <f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 xml:space="preserve"> </v>
      </c>
      <c r="N353" s="155" t="str">
        <f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 xml:space="preserve"> </v>
      </c>
      <c r="O353" s="171" t="str">
        <f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 xml:space="preserve"> </v>
      </c>
      <c r="P353" s="171" t="str">
        <f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 xml:space="preserve"> </v>
      </c>
      <c r="Q353" s="155" t="str">
        <f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 xml:space="preserve"> </v>
      </c>
      <c r="R353" s="155" t="str">
        <f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 xml:space="preserve"> </v>
      </c>
      <c r="S353" s="155" t="str">
        <f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 xml:space="preserve"> </v>
      </c>
    </row>
    <row r="354" spans="1:19" ht="14.1" customHeight="1" x14ac:dyDescent="0.2">
      <c r="A354" s="180" t="s">
        <v>1191</v>
      </c>
      <c r="B354" s="154" t="e">
        <f>IF($U$16=1,(VLOOKUP(A354,$AC$44:$AH$80,2,FALSE)),IF((IF($X$1=1,'X1'!B313,(IF($X$1=2,'X2'!B313,(IF($X$1=3,'X3'!B313,(IF($X$1=4,'X4'!B313,(IF($X$1=5,'X5'!B313,'X6'!B313))))))))))="","",(IF($X$1=1,'X1'!B313,(IF($X$1=2,'X2'!B313,(IF($X$1=3,'X3'!B313,(IF($X$1=4,'X4'!B313,(IF($X$1=5,'X5'!B313,'X6'!B313))))))))))))</f>
        <v>#N/A</v>
      </c>
      <c r="C354" s="154" t="str">
        <f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 xml:space="preserve"> </v>
      </c>
      <c r="D354" s="154" t="str">
        <f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 xml:space="preserve"> </v>
      </c>
      <c r="E354" s="169" t="str">
        <f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 xml:space="preserve"> </v>
      </c>
      <c r="F354" s="169" t="str">
        <f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 xml:space="preserve"> </v>
      </c>
      <c r="G354" s="138" t="str">
        <f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 xml:space="preserve"> </v>
      </c>
      <c r="H354" s="169" t="str">
        <f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 xml:space="preserve"> </v>
      </c>
      <c r="I354" s="170" t="str">
        <f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 xml:space="preserve"> </v>
      </c>
      <c r="J354" s="170" t="str">
        <f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 xml:space="preserve"> </v>
      </c>
      <c r="K354" s="170" t="str">
        <f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 xml:space="preserve"> </v>
      </c>
      <c r="L354" s="171" t="str">
        <f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 xml:space="preserve"> </v>
      </c>
      <c r="M354" s="171" t="str">
        <f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 xml:space="preserve"> </v>
      </c>
      <c r="N354" s="155" t="str">
        <f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 xml:space="preserve"> </v>
      </c>
      <c r="O354" s="171" t="str">
        <f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 xml:space="preserve"> </v>
      </c>
      <c r="P354" s="171" t="str">
        <f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 xml:space="preserve"> </v>
      </c>
      <c r="Q354" s="155" t="str">
        <f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 xml:space="preserve"> </v>
      </c>
      <c r="R354" s="155" t="str">
        <f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 xml:space="preserve"> </v>
      </c>
      <c r="S354" s="155" t="str">
        <f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 xml:space="preserve"> </v>
      </c>
    </row>
    <row r="355" spans="1:19" ht="14.1" customHeight="1" x14ac:dyDescent="0.2">
      <c r="A355" s="180" t="s">
        <v>1191</v>
      </c>
      <c r="B355" s="154" t="e">
        <f>IF($U$16=1,(VLOOKUP(A355,$AC$44:$AH$80,2,FALSE)),IF((IF($X$1=1,'X1'!B314,(IF($X$1=2,'X2'!B314,(IF($X$1=3,'X3'!B314,(IF($X$1=4,'X4'!B314,(IF($X$1=5,'X5'!B314,'X6'!B314))))))))))="","",(IF($X$1=1,'X1'!B314,(IF($X$1=2,'X2'!B314,(IF($X$1=3,'X3'!B314,(IF($X$1=4,'X4'!B314,(IF($X$1=5,'X5'!B314,'X6'!B314))))))))))))</f>
        <v>#N/A</v>
      </c>
      <c r="C355" s="154" t="str">
        <f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 xml:space="preserve"> </v>
      </c>
      <c r="D355" s="154" t="str">
        <f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 xml:space="preserve"> </v>
      </c>
      <c r="E355" s="169" t="str">
        <f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 xml:space="preserve"> </v>
      </c>
      <c r="F355" s="169" t="str">
        <f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 xml:space="preserve"> </v>
      </c>
      <c r="G355" s="138" t="str">
        <f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 xml:space="preserve"> </v>
      </c>
      <c r="H355" s="169" t="str">
        <f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 xml:space="preserve"> </v>
      </c>
      <c r="I355" s="170" t="str">
        <f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 xml:space="preserve"> </v>
      </c>
      <c r="J355" s="170" t="str">
        <f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 xml:space="preserve"> </v>
      </c>
      <c r="K355" s="170" t="str">
        <f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 xml:space="preserve"> </v>
      </c>
      <c r="L355" s="171" t="str">
        <f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 xml:space="preserve"> </v>
      </c>
      <c r="M355" s="171" t="str">
        <f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 xml:space="preserve"> </v>
      </c>
      <c r="N355" s="155" t="str">
        <f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 xml:space="preserve"> </v>
      </c>
      <c r="O355" s="171" t="str">
        <f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 xml:space="preserve"> </v>
      </c>
      <c r="P355" s="171" t="str">
        <f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 xml:space="preserve"> </v>
      </c>
      <c r="Q355" s="155" t="str">
        <f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 xml:space="preserve"> </v>
      </c>
      <c r="R355" s="155" t="str">
        <f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 xml:space="preserve"> </v>
      </c>
      <c r="S355" s="155" t="str">
        <f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 xml:space="preserve"> </v>
      </c>
    </row>
    <row r="356" spans="1:19" ht="14.1" customHeight="1" x14ac:dyDescent="0.2">
      <c r="A356" s="180" t="s">
        <v>1191</v>
      </c>
      <c r="B356" s="154" t="e">
        <f>IF($U$16=1,(VLOOKUP(A356,$AC$44:$AH$80,2,FALSE)),IF((IF($X$1=1,'X1'!B315,(IF($X$1=2,'X2'!B315,(IF($X$1=3,'X3'!B315,(IF($X$1=4,'X4'!B315,(IF($X$1=5,'X5'!B315,'X6'!B315))))))))))="","",(IF($X$1=1,'X1'!B315,(IF($X$1=2,'X2'!B315,(IF($X$1=3,'X3'!B315,(IF($X$1=4,'X4'!B315,(IF($X$1=5,'X5'!B315,'X6'!B315))))))))))))</f>
        <v>#N/A</v>
      </c>
      <c r="C356" s="154" t="str">
        <f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 xml:space="preserve"> </v>
      </c>
      <c r="D356" s="154" t="str">
        <f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 xml:space="preserve"> </v>
      </c>
      <c r="E356" s="169" t="str">
        <f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 xml:space="preserve"> </v>
      </c>
      <c r="F356" s="169" t="str">
        <f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 xml:space="preserve"> </v>
      </c>
      <c r="G356" s="138" t="str">
        <f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 xml:space="preserve"> </v>
      </c>
      <c r="H356" s="169" t="str">
        <f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 xml:space="preserve"> </v>
      </c>
      <c r="I356" s="170" t="str">
        <f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 xml:space="preserve"> </v>
      </c>
      <c r="J356" s="170" t="str">
        <f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 xml:space="preserve"> </v>
      </c>
      <c r="K356" s="170" t="str">
        <f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 xml:space="preserve"> </v>
      </c>
      <c r="L356" s="171" t="str">
        <f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 xml:space="preserve"> </v>
      </c>
      <c r="M356" s="171" t="str">
        <f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 xml:space="preserve"> </v>
      </c>
      <c r="N356" s="155" t="str">
        <f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 xml:space="preserve"> </v>
      </c>
      <c r="O356" s="171" t="str">
        <f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 xml:space="preserve"> </v>
      </c>
      <c r="P356" s="171" t="str">
        <f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 xml:space="preserve"> </v>
      </c>
      <c r="Q356" s="155" t="str">
        <f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 xml:space="preserve"> </v>
      </c>
      <c r="R356" s="155" t="str">
        <f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 xml:space="preserve"> </v>
      </c>
      <c r="S356" s="155" t="str">
        <f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 xml:space="preserve"> </v>
      </c>
    </row>
    <row r="357" spans="1:19" ht="14.1" customHeight="1" x14ac:dyDescent="0.2">
      <c r="A357" s="180" t="s">
        <v>1191</v>
      </c>
      <c r="B357" s="154" t="e">
        <f>IF($U$16=1,(VLOOKUP(A357,$AC$44:$AH$80,2,FALSE)),IF((IF($X$1=1,'X1'!B316,(IF($X$1=2,'X2'!B316,(IF($X$1=3,'X3'!B316,(IF($X$1=4,'X4'!B316,(IF($X$1=5,'X5'!B316,'X6'!B316))))))))))="","",(IF($X$1=1,'X1'!B316,(IF($X$1=2,'X2'!B316,(IF($X$1=3,'X3'!B316,(IF($X$1=4,'X4'!B316,(IF($X$1=5,'X5'!B316,'X6'!B316))))))))))))</f>
        <v>#N/A</v>
      </c>
      <c r="C357" s="154" t="str">
        <f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 xml:space="preserve"> </v>
      </c>
      <c r="D357" s="154" t="str">
        <f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 xml:space="preserve"> </v>
      </c>
      <c r="E357" s="169" t="str">
        <f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 xml:space="preserve"> </v>
      </c>
      <c r="F357" s="169" t="str">
        <f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 xml:space="preserve"> </v>
      </c>
      <c r="G357" s="138" t="str">
        <f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 xml:space="preserve"> </v>
      </c>
      <c r="H357" s="169" t="str">
        <f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 xml:space="preserve"> </v>
      </c>
      <c r="I357" s="170" t="str">
        <f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 xml:space="preserve"> </v>
      </c>
      <c r="J357" s="170" t="str">
        <f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 xml:space="preserve"> </v>
      </c>
      <c r="K357" s="170" t="str">
        <f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 xml:space="preserve"> </v>
      </c>
      <c r="L357" s="171" t="str">
        <f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 xml:space="preserve"> </v>
      </c>
      <c r="M357" s="171" t="str">
        <f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 xml:space="preserve"> </v>
      </c>
      <c r="N357" s="155" t="str">
        <f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 xml:space="preserve"> </v>
      </c>
      <c r="O357" s="171" t="str">
        <f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 xml:space="preserve"> </v>
      </c>
      <c r="P357" s="171" t="str">
        <f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 xml:space="preserve"> </v>
      </c>
      <c r="Q357" s="155" t="str">
        <f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 xml:space="preserve"> </v>
      </c>
      <c r="R357" s="155" t="str">
        <f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 xml:space="preserve"> </v>
      </c>
      <c r="S357" s="155" t="str">
        <f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 xml:space="preserve"> </v>
      </c>
    </row>
    <row r="358" spans="1:19" ht="14.1" customHeight="1" x14ac:dyDescent="0.2">
      <c r="A358" s="180" t="s">
        <v>1191</v>
      </c>
      <c r="B358" s="154" t="e">
        <f>IF($U$16=1,(VLOOKUP(A358,$AC$44:$AH$80,2,FALSE)),IF((IF($X$1=1,'X1'!B317,(IF($X$1=2,'X2'!B317,(IF($X$1=3,'X3'!B317,(IF($X$1=4,'X4'!B317,(IF($X$1=5,'X5'!B317,'X6'!B317))))))))))="","",(IF($X$1=1,'X1'!B317,(IF($X$1=2,'X2'!B317,(IF($X$1=3,'X3'!B317,(IF($X$1=4,'X4'!B317,(IF($X$1=5,'X5'!B317,'X6'!B317))))))))))))</f>
        <v>#N/A</v>
      </c>
      <c r="C358" s="154" t="str">
        <f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 xml:space="preserve"> </v>
      </c>
      <c r="D358" s="154" t="str">
        <f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 xml:space="preserve"> </v>
      </c>
      <c r="E358" s="169" t="str">
        <f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 xml:space="preserve"> </v>
      </c>
      <c r="F358" s="169" t="str">
        <f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 xml:space="preserve"> </v>
      </c>
      <c r="G358" s="138" t="str">
        <f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 xml:space="preserve"> </v>
      </c>
      <c r="H358" s="169" t="str">
        <f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 xml:space="preserve"> </v>
      </c>
      <c r="I358" s="170" t="str">
        <f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 xml:space="preserve"> </v>
      </c>
      <c r="J358" s="170" t="str">
        <f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 xml:space="preserve"> </v>
      </c>
      <c r="K358" s="170" t="str">
        <f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 xml:space="preserve"> </v>
      </c>
      <c r="L358" s="171" t="str">
        <f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 xml:space="preserve"> </v>
      </c>
      <c r="M358" s="171" t="str">
        <f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 xml:space="preserve"> </v>
      </c>
      <c r="N358" s="155" t="str">
        <f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 xml:space="preserve"> </v>
      </c>
      <c r="O358" s="171" t="str">
        <f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 xml:space="preserve"> </v>
      </c>
      <c r="P358" s="171" t="str">
        <f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 xml:space="preserve"> </v>
      </c>
      <c r="Q358" s="155" t="str">
        <f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 xml:space="preserve"> </v>
      </c>
      <c r="R358" s="155" t="str">
        <f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 xml:space="preserve"> </v>
      </c>
      <c r="S358" s="155" t="str">
        <f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 xml:space="preserve"> </v>
      </c>
    </row>
    <row r="359" spans="1:19" ht="14.1" customHeight="1" x14ac:dyDescent="0.2">
      <c r="A359" s="180" t="s">
        <v>1191</v>
      </c>
      <c r="B359" s="154" t="e">
        <f>IF($U$16=1,(VLOOKUP(A359,$AC$44:$AH$80,2,FALSE)),IF((IF($X$1=1,'X1'!B318,(IF($X$1=2,'X2'!B318,(IF($X$1=3,'X3'!B318,(IF($X$1=4,'X4'!B318,(IF($X$1=5,'X5'!B318,'X6'!B318))))))))))="","",(IF($X$1=1,'X1'!B318,(IF($X$1=2,'X2'!B318,(IF($X$1=3,'X3'!B318,(IF($X$1=4,'X4'!B318,(IF($X$1=5,'X5'!B318,'X6'!B318))))))))))))</f>
        <v>#N/A</v>
      </c>
      <c r="C359" s="154" t="str">
        <f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 xml:space="preserve"> </v>
      </c>
      <c r="D359" s="154" t="str">
        <f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 xml:space="preserve"> </v>
      </c>
      <c r="E359" s="169" t="str">
        <f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 xml:space="preserve"> </v>
      </c>
      <c r="F359" s="169" t="str">
        <f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 xml:space="preserve"> </v>
      </c>
      <c r="G359" s="138" t="str">
        <f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 xml:space="preserve"> </v>
      </c>
      <c r="H359" s="169" t="str">
        <f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 xml:space="preserve"> </v>
      </c>
      <c r="I359" s="170" t="str">
        <f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 xml:space="preserve"> </v>
      </c>
      <c r="J359" s="170" t="str">
        <f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 xml:space="preserve"> </v>
      </c>
      <c r="K359" s="170" t="str">
        <f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 xml:space="preserve"> </v>
      </c>
      <c r="L359" s="171" t="str">
        <f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 xml:space="preserve"> </v>
      </c>
      <c r="M359" s="171" t="str">
        <f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 xml:space="preserve"> </v>
      </c>
      <c r="N359" s="155" t="str">
        <f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 xml:space="preserve"> </v>
      </c>
      <c r="O359" s="171" t="str">
        <f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 xml:space="preserve"> </v>
      </c>
      <c r="P359" s="171" t="str">
        <f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 xml:space="preserve"> </v>
      </c>
      <c r="Q359" s="155" t="str">
        <f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 xml:space="preserve"> </v>
      </c>
      <c r="R359" s="155" t="str">
        <f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 xml:space="preserve"> </v>
      </c>
      <c r="S359" s="155" t="str">
        <f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 xml:space="preserve"> </v>
      </c>
    </row>
    <row r="360" spans="1:19" ht="14.1" customHeight="1" x14ac:dyDescent="0.2">
      <c r="A360" s="180" t="s">
        <v>1191</v>
      </c>
      <c r="B360" s="154" t="e">
        <f>IF($U$16=1,(VLOOKUP(A360,$AC$44:$AH$80,2,FALSE)),IF((IF($X$1=1,'X1'!B319,(IF($X$1=2,'X2'!B319,(IF($X$1=3,'X3'!B319,(IF($X$1=4,'X4'!B319,(IF($X$1=5,'X5'!B319,'X6'!B319))))))))))="","",(IF($X$1=1,'X1'!B319,(IF($X$1=2,'X2'!B319,(IF($X$1=3,'X3'!B319,(IF($X$1=4,'X4'!B319,(IF($X$1=5,'X5'!B319,'X6'!B319))))))))))))</f>
        <v>#N/A</v>
      </c>
      <c r="C360" s="154" t="str">
        <f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 xml:space="preserve"> </v>
      </c>
      <c r="D360" s="154" t="str">
        <f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 xml:space="preserve"> </v>
      </c>
      <c r="E360" s="169" t="str">
        <f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 xml:space="preserve"> </v>
      </c>
      <c r="F360" s="169" t="str">
        <f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 xml:space="preserve"> </v>
      </c>
      <c r="G360" s="138" t="str">
        <f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 xml:space="preserve"> </v>
      </c>
      <c r="H360" s="169" t="str">
        <f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 xml:space="preserve"> </v>
      </c>
      <c r="I360" s="170" t="str">
        <f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 xml:space="preserve"> </v>
      </c>
      <c r="J360" s="170" t="str">
        <f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 xml:space="preserve"> </v>
      </c>
      <c r="K360" s="170" t="str">
        <f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 xml:space="preserve"> </v>
      </c>
      <c r="L360" s="171" t="str">
        <f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 xml:space="preserve"> </v>
      </c>
      <c r="M360" s="171" t="str">
        <f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 xml:space="preserve"> </v>
      </c>
      <c r="N360" s="155" t="str">
        <f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 xml:space="preserve"> </v>
      </c>
      <c r="O360" s="171" t="str">
        <f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 xml:space="preserve"> </v>
      </c>
      <c r="P360" s="171" t="str">
        <f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 xml:space="preserve"> </v>
      </c>
      <c r="Q360" s="155" t="str">
        <f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 xml:space="preserve"> </v>
      </c>
      <c r="R360" s="155" t="str">
        <f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 xml:space="preserve"> </v>
      </c>
      <c r="S360" s="155" t="str">
        <f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 xml:space="preserve"> </v>
      </c>
    </row>
    <row r="361" spans="1:19" ht="14.1" customHeight="1" x14ac:dyDescent="0.2">
      <c r="A361" s="180" t="s">
        <v>1191</v>
      </c>
      <c r="B361" s="154" t="e">
        <f>IF($U$16=1,(VLOOKUP(A361,$AC$44:$AH$80,2,FALSE)),IF((IF($X$1=1,'X1'!B320,(IF($X$1=2,'X2'!B320,(IF($X$1=3,'X3'!B320,(IF($X$1=4,'X4'!B320,(IF($X$1=5,'X5'!B320,'X6'!B320))))))))))="","",(IF($X$1=1,'X1'!B320,(IF($X$1=2,'X2'!B320,(IF($X$1=3,'X3'!B320,(IF($X$1=4,'X4'!B320,(IF($X$1=5,'X5'!B320,'X6'!B320))))))))))))</f>
        <v>#N/A</v>
      </c>
      <c r="C361" s="154" t="str">
        <f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 xml:space="preserve"> </v>
      </c>
      <c r="D361" s="154" t="str">
        <f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 xml:space="preserve"> </v>
      </c>
      <c r="E361" s="169" t="str">
        <f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 xml:space="preserve"> </v>
      </c>
      <c r="F361" s="169" t="str">
        <f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 xml:space="preserve"> </v>
      </c>
      <c r="G361" s="138" t="str">
        <f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 xml:space="preserve"> </v>
      </c>
      <c r="H361" s="169" t="str">
        <f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 xml:space="preserve"> </v>
      </c>
      <c r="I361" s="170" t="str">
        <f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 xml:space="preserve"> </v>
      </c>
      <c r="J361" s="170" t="str">
        <f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 xml:space="preserve"> </v>
      </c>
      <c r="K361" s="170" t="str">
        <f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 xml:space="preserve"> </v>
      </c>
      <c r="L361" s="171" t="str">
        <f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 xml:space="preserve"> </v>
      </c>
      <c r="M361" s="171" t="str">
        <f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 xml:space="preserve"> </v>
      </c>
      <c r="N361" s="155" t="str">
        <f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 xml:space="preserve"> </v>
      </c>
      <c r="O361" s="171" t="str">
        <f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 xml:space="preserve"> </v>
      </c>
      <c r="P361" s="171" t="str">
        <f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 xml:space="preserve"> </v>
      </c>
      <c r="Q361" s="155" t="str">
        <f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 xml:space="preserve"> </v>
      </c>
      <c r="R361" s="155" t="str">
        <f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 xml:space="preserve"> </v>
      </c>
      <c r="S361" s="155" t="str">
        <f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 xml:space="preserve"> </v>
      </c>
    </row>
    <row r="362" spans="1:19" ht="14.1" customHeight="1" x14ac:dyDescent="0.2">
      <c r="A362" s="180" t="s">
        <v>1191</v>
      </c>
      <c r="B362" s="154" t="e">
        <f>IF($U$16=1,(VLOOKUP(A362,$AC$44:$AH$80,2,FALSE)),IF((IF($X$1=1,'X1'!B321,(IF($X$1=2,'X2'!B321,(IF($X$1=3,'X3'!B321,(IF($X$1=4,'X4'!B321,(IF($X$1=5,'X5'!B321,'X6'!B321))))))))))="","",(IF($X$1=1,'X1'!B321,(IF($X$1=2,'X2'!B321,(IF($X$1=3,'X3'!B321,(IF($X$1=4,'X4'!B321,(IF($X$1=5,'X5'!B321,'X6'!B321))))))))))))</f>
        <v>#N/A</v>
      </c>
      <c r="C362" s="154" t="str">
        <f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 xml:space="preserve"> </v>
      </c>
      <c r="D362" s="154" t="str">
        <f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 xml:space="preserve"> </v>
      </c>
      <c r="E362" s="169" t="str">
        <f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 xml:space="preserve"> </v>
      </c>
      <c r="F362" s="169" t="str">
        <f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 xml:space="preserve"> </v>
      </c>
      <c r="G362" s="138" t="str">
        <f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 xml:space="preserve"> </v>
      </c>
      <c r="H362" s="169" t="str">
        <f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 xml:space="preserve"> </v>
      </c>
      <c r="I362" s="170" t="str">
        <f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 xml:space="preserve"> </v>
      </c>
      <c r="J362" s="170" t="str">
        <f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 xml:space="preserve"> </v>
      </c>
      <c r="K362" s="170" t="str">
        <f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 xml:space="preserve"> </v>
      </c>
      <c r="L362" s="171" t="str">
        <f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 xml:space="preserve"> </v>
      </c>
      <c r="M362" s="171" t="str">
        <f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 xml:space="preserve"> </v>
      </c>
      <c r="N362" s="155" t="str">
        <f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 xml:space="preserve"> </v>
      </c>
      <c r="O362" s="171" t="str">
        <f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 xml:space="preserve"> </v>
      </c>
      <c r="P362" s="171" t="str">
        <f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 xml:space="preserve"> </v>
      </c>
      <c r="Q362" s="155" t="str">
        <f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 xml:space="preserve"> </v>
      </c>
      <c r="R362" s="155" t="str">
        <f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 xml:space="preserve"> </v>
      </c>
      <c r="S362" s="155" t="str">
        <f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 xml:space="preserve"> </v>
      </c>
    </row>
    <row r="363" spans="1:19" ht="14.1" customHeight="1" x14ac:dyDescent="0.2">
      <c r="A363" s="180" t="s">
        <v>1191</v>
      </c>
      <c r="B363" s="154" t="e">
        <f>IF($U$16=1,(VLOOKUP(A363,$AC$44:$AH$80,2,FALSE)),IF((IF($X$1=1,'X1'!B322,(IF($X$1=2,'X2'!B322,(IF($X$1=3,'X3'!B322,(IF($X$1=4,'X4'!B322,(IF($X$1=5,'X5'!B322,'X6'!B322))))))))))="","",(IF($X$1=1,'X1'!B322,(IF($X$1=2,'X2'!B322,(IF($X$1=3,'X3'!B322,(IF($X$1=4,'X4'!B322,(IF($X$1=5,'X5'!B322,'X6'!B322))))))))))))</f>
        <v>#N/A</v>
      </c>
      <c r="C363" s="154" t="str">
        <f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 xml:space="preserve"> </v>
      </c>
      <c r="D363" s="154" t="str">
        <f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 xml:space="preserve"> </v>
      </c>
      <c r="E363" s="169" t="str">
        <f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 xml:space="preserve"> </v>
      </c>
      <c r="F363" s="169" t="str">
        <f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 xml:space="preserve"> </v>
      </c>
      <c r="G363" s="138" t="str">
        <f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 xml:space="preserve"> </v>
      </c>
      <c r="H363" s="169" t="str">
        <f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 xml:space="preserve"> </v>
      </c>
      <c r="I363" s="170" t="str">
        <f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 xml:space="preserve"> </v>
      </c>
      <c r="J363" s="170" t="str">
        <f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 xml:space="preserve"> </v>
      </c>
      <c r="K363" s="170" t="str">
        <f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 xml:space="preserve"> </v>
      </c>
      <c r="L363" s="171" t="str">
        <f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 xml:space="preserve"> </v>
      </c>
      <c r="M363" s="171" t="str">
        <f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 xml:space="preserve"> </v>
      </c>
      <c r="N363" s="155" t="str">
        <f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 xml:space="preserve"> </v>
      </c>
      <c r="O363" s="171" t="str">
        <f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 xml:space="preserve"> </v>
      </c>
      <c r="P363" s="171" t="str">
        <f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 xml:space="preserve"> </v>
      </c>
      <c r="Q363" s="155" t="str">
        <f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 xml:space="preserve"> </v>
      </c>
      <c r="R363" s="155" t="str">
        <f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 xml:space="preserve"> </v>
      </c>
      <c r="S363" s="155" t="str">
        <f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 xml:space="preserve"> </v>
      </c>
    </row>
    <row r="364" spans="1:19" ht="14.1" customHeight="1" x14ac:dyDescent="0.2">
      <c r="A364" s="180" t="s">
        <v>1191</v>
      </c>
      <c r="B364" s="154" t="e">
        <f>IF($U$16=1,(VLOOKUP(A364,$AC$44:$AH$80,2,FALSE)),IF((IF($X$1=1,'X1'!B323,(IF($X$1=2,'X2'!B323,(IF($X$1=3,'X3'!B323,(IF($X$1=4,'X4'!B323,(IF($X$1=5,'X5'!B323,'X6'!B323))))))))))="","",(IF($X$1=1,'X1'!B323,(IF($X$1=2,'X2'!B323,(IF($X$1=3,'X3'!B323,(IF($X$1=4,'X4'!B323,(IF($X$1=5,'X5'!B323,'X6'!B323))))))))))))</f>
        <v>#N/A</v>
      </c>
      <c r="C364" s="154" t="str">
        <f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 xml:space="preserve"> </v>
      </c>
      <c r="D364" s="154" t="str">
        <f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 xml:space="preserve"> </v>
      </c>
      <c r="E364" s="169" t="str">
        <f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 xml:space="preserve"> </v>
      </c>
      <c r="F364" s="169" t="str">
        <f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 xml:space="preserve"> </v>
      </c>
      <c r="G364" s="138" t="str">
        <f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 xml:space="preserve"> </v>
      </c>
      <c r="H364" s="169" t="str">
        <f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 xml:space="preserve"> </v>
      </c>
      <c r="I364" s="170" t="str">
        <f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 xml:space="preserve"> </v>
      </c>
      <c r="J364" s="170" t="str">
        <f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 xml:space="preserve"> </v>
      </c>
      <c r="K364" s="170" t="str">
        <f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 xml:space="preserve"> </v>
      </c>
      <c r="L364" s="171" t="str">
        <f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 xml:space="preserve"> </v>
      </c>
      <c r="M364" s="171" t="str">
        <f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 xml:space="preserve"> </v>
      </c>
      <c r="N364" s="155" t="str">
        <f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 xml:space="preserve"> </v>
      </c>
      <c r="O364" s="171" t="str">
        <f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 xml:space="preserve"> </v>
      </c>
      <c r="P364" s="171" t="str">
        <f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 xml:space="preserve"> </v>
      </c>
      <c r="Q364" s="155" t="str">
        <f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 xml:space="preserve"> </v>
      </c>
      <c r="R364" s="155" t="str">
        <f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 xml:space="preserve"> </v>
      </c>
      <c r="S364" s="155" t="str">
        <f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 xml:space="preserve"> </v>
      </c>
    </row>
    <row r="365" spans="1:19" ht="14.1" customHeight="1" x14ac:dyDescent="0.2">
      <c r="A365" s="180" t="s">
        <v>1191</v>
      </c>
      <c r="B365" s="154" t="e">
        <f>IF($U$16=1,(VLOOKUP(A365,$AC$44:$AH$80,2,FALSE)),IF((IF($X$1=1,'X1'!B324,(IF($X$1=2,'X2'!B324,(IF($X$1=3,'X3'!B324,(IF($X$1=4,'X4'!B324,(IF($X$1=5,'X5'!B324,'X6'!B324))))))))))="","",(IF($X$1=1,'X1'!B324,(IF($X$1=2,'X2'!B324,(IF($X$1=3,'X3'!B324,(IF($X$1=4,'X4'!B324,(IF($X$1=5,'X5'!B324,'X6'!B324))))))))))))</f>
        <v>#N/A</v>
      </c>
      <c r="C365" s="154" t="str">
        <f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 xml:space="preserve"> </v>
      </c>
      <c r="D365" s="154" t="str">
        <f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 xml:space="preserve"> </v>
      </c>
      <c r="E365" s="169" t="str">
        <f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 xml:space="preserve"> </v>
      </c>
      <c r="F365" s="169" t="str">
        <f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 xml:space="preserve"> </v>
      </c>
      <c r="G365" s="138" t="str">
        <f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 xml:space="preserve"> </v>
      </c>
      <c r="H365" s="169" t="str">
        <f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 xml:space="preserve"> </v>
      </c>
      <c r="I365" s="170" t="str">
        <f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 xml:space="preserve"> </v>
      </c>
      <c r="J365" s="170" t="str">
        <f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 xml:space="preserve"> </v>
      </c>
      <c r="K365" s="170" t="str">
        <f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 xml:space="preserve"> </v>
      </c>
      <c r="L365" s="171" t="str">
        <f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 xml:space="preserve"> </v>
      </c>
      <c r="M365" s="171" t="str">
        <f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 xml:space="preserve"> </v>
      </c>
      <c r="N365" s="155" t="str">
        <f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 xml:space="preserve"> </v>
      </c>
      <c r="O365" s="171" t="str">
        <f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 xml:space="preserve"> </v>
      </c>
      <c r="P365" s="171" t="str">
        <f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 xml:space="preserve"> </v>
      </c>
      <c r="Q365" s="155" t="str">
        <f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 xml:space="preserve"> </v>
      </c>
      <c r="R365" s="155" t="str">
        <f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 xml:space="preserve"> </v>
      </c>
      <c r="S365" s="155" t="str">
        <f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 xml:space="preserve"> </v>
      </c>
    </row>
    <row r="366" spans="1:19" ht="14.1" customHeight="1" x14ac:dyDescent="0.2">
      <c r="A366" s="180" t="s">
        <v>1191</v>
      </c>
      <c r="B366" s="154" t="e">
        <f>IF($U$16=1,(VLOOKUP(A366,$AC$44:$AH$80,2,FALSE)),IF((IF($X$1=1,'X1'!B325,(IF($X$1=2,'X2'!B325,(IF($X$1=3,'X3'!B325,(IF($X$1=4,'X4'!B325,(IF($X$1=5,'X5'!B325,'X6'!B325))))))))))="","",(IF($X$1=1,'X1'!B325,(IF($X$1=2,'X2'!B325,(IF($X$1=3,'X3'!B325,(IF($X$1=4,'X4'!B325,(IF($X$1=5,'X5'!B325,'X6'!B325))))))))))))</f>
        <v>#N/A</v>
      </c>
      <c r="C366" s="154" t="str">
        <f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 xml:space="preserve"> </v>
      </c>
      <c r="D366" s="154" t="str">
        <f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 xml:space="preserve"> </v>
      </c>
      <c r="E366" s="169" t="str">
        <f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 xml:space="preserve"> </v>
      </c>
      <c r="F366" s="169" t="str">
        <f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 xml:space="preserve"> </v>
      </c>
      <c r="G366" s="138" t="str">
        <f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 xml:space="preserve"> </v>
      </c>
      <c r="H366" s="169" t="str">
        <f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 xml:space="preserve"> </v>
      </c>
      <c r="I366" s="170" t="str">
        <f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 xml:space="preserve"> </v>
      </c>
      <c r="J366" s="170" t="str">
        <f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 xml:space="preserve"> </v>
      </c>
      <c r="K366" s="170" t="str">
        <f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 xml:space="preserve"> </v>
      </c>
      <c r="L366" s="171" t="str">
        <f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 xml:space="preserve"> </v>
      </c>
      <c r="M366" s="171" t="str">
        <f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 xml:space="preserve"> </v>
      </c>
      <c r="N366" s="155" t="str">
        <f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 xml:space="preserve"> </v>
      </c>
      <c r="O366" s="171" t="str">
        <f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 xml:space="preserve"> </v>
      </c>
      <c r="P366" s="171" t="str">
        <f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 xml:space="preserve"> </v>
      </c>
      <c r="Q366" s="155" t="str">
        <f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 xml:space="preserve"> </v>
      </c>
      <c r="R366" s="155" t="str">
        <f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 xml:space="preserve"> </v>
      </c>
      <c r="S366" s="155" t="str">
        <f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 xml:space="preserve"> </v>
      </c>
    </row>
    <row r="367" spans="1:19" ht="14.1" customHeight="1" x14ac:dyDescent="0.2">
      <c r="A367" s="180" t="s">
        <v>1191</v>
      </c>
      <c r="B367" s="154" t="e">
        <f>IF($U$16=1,(VLOOKUP(A367,$AC$44:$AH$80,2,FALSE)),IF((IF($X$1=1,'X1'!B326,(IF($X$1=2,'X2'!B326,(IF($X$1=3,'X3'!B326,(IF($X$1=4,'X4'!B326,(IF($X$1=5,'X5'!B326,'X6'!B326))))))))))="","",(IF($X$1=1,'X1'!B326,(IF($X$1=2,'X2'!B326,(IF($X$1=3,'X3'!B326,(IF($X$1=4,'X4'!B326,(IF($X$1=5,'X5'!B326,'X6'!B326))))))))))))</f>
        <v>#N/A</v>
      </c>
      <c r="C367" s="154" t="str">
        <f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 xml:space="preserve"> </v>
      </c>
      <c r="D367" s="154" t="str">
        <f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 xml:space="preserve"> </v>
      </c>
      <c r="E367" s="169" t="str">
        <f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 xml:space="preserve"> </v>
      </c>
      <c r="F367" s="169" t="str">
        <f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 xml:space="preserve"> </v>
      </c>
      <c r="G367" s="138" t="str">
        <f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 xml:space="preserve"> </v>
      </c>
      <c r="H367" s="169" t="str">
        <f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 xml:space="preserve"> </v>
      </c>
      <c r="I367" s="170" t="str">
        <f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 xml:space="preserve"> </v>
      </c>
      <c r="J367" s="170" t="str">
        <f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 xml:space="preserve"> </v>
      </c>
      <c r="K367" s="170" t="str">
        <f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 xml:space="preserve"> </v>
      </c>
      <c r="L367" s="171" t="str">
        <f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 xml:space="preserve"> </v>
      </c>
      <c r="M367" s="171" t="str">
        <f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 xml:space="preserve"> </v>
      </c>
      <c r="N367" s="155" t="str">
        <f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 xml:space="preserve"> </v>
      </c>
      <c r="O367" s="171" t="str">
        <f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 xml:space="preserve"> </v>
      </c>
      <c r="P367" s="171" t="str">
        <f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 xml:space="preserve"> </v>
      </c>
      <c r="Q367" s="155" t="str">
        <f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 xml:space="preserve"> </v>
      </c>
      <c r="R367" s="155" t="str">
        <f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 xml:space="preserve"> </v>
      </c>
      <c r="S367" s="155" t="str">
        <f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 xml:space="preserve"> </v>
      </c>
    </row>
    <row r="368" spans="1:19" ht="14.1" customHeight="1" x14ac:dyDescent="0.2">
      <c r="A368" s="180" t="s">
        <v>1191</v>
      </c>
      <c r="B368" s="154" t="e">
        <f>IF($U$16=1,(VLOOKUP(A368,$AC$44:$AH$80,2,FALSE)),IF((IF($X$1=1,'X1'!B327,(IF($X$1=2,'X2'!B327,(IF($X$1=3,'X3'!B327,(IF($X$1=4,'X4'!B327,(IF($X$1=5,'X5'!B327,'X6'!B327))))))))))="","",(IF($X$1=1,'X1'!B327,(IF($X$1=2,'X2'!B327,(IF($X$1=3,'X3'!B327,(IF($X$1=4,'X4'!B327,(IF($X$1=5,'X5'!B327,'X6'!B327))))))))))))</f>
        <v>#N/A</v>
      </c>
      <c r="C368" s="154" t="str">
        <f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 xml:space="preserve"> </v>
      </c>
      <c r="D368" s="154" t="str">
        <f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 xml:space="preserve"> </v>
      </c>
      <c r="E368" s="169" t="str">
        <f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 xml:space="preserve"> </v>
      </c>
      <c r="F368" s="169" t="str">
        <f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 xml:space="preserve"> </v>
      </c>
      <c r="G368" s="138" t="str">
        <f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 xml:space="preserve"> </v>
      </c>
      <c r="H368" s="169" t="str">
        <f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 xml:space="preserve"> </v>
      </c>
      <c r="I368" s="170" t="str">
        <f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 xml:space="preserve"> </v>
      </c>
      <c r="J368" s="170" t="str">
        <f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 xml:space="preserve"> </v>
      </c>
      <c r="K368" s="170" t="str">
        <f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 xml:space="preserve"> </v>
      </c>
      <c r="L368" s="171" t="str">
        <f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 xml:space="preserve"> </v>
      </c>
      <c r="M368" s="171" t="str">
        <f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 xml:space="preserve"> </v>
      </c>
      <c r="N368" s="155" t="str">
        <f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 xml:space="preserve"> </v>
      </c>
      <c r="O368" s="171" t="str">
        <f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 xml:space="preserve"> </v>
      </c>
      <c r="P368" s="171" t="str">
        <f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 xml:space="preserve"> </v>
      </c>
      <c r="Q368" s="155" t="str">
        <f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 xml:space="preserve"> </v>
      </c>
      <c r="R368" s="155" t="str">
        <f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 xml:space="preserve"> </v>
      </c>
      <c r="S368" s="155" t="str">
        <f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 xml:space="preserve"> </v>
      </c>
    </row>
    <row r="369" spans="1:19" ht="14.1" customHeight="1" x14ac:dyDescent="0.2">
      <c r="A369" s="180" t="s">
        <v>1191</v>
      </c>
      <c r="B369" s="154" t="e">
        <f>IF($U$16=1,(VLOOKUP(A369,$AC$44:$AH$80,2,FALSE)),IF((IF($X$1=1,'X1'!B328,(IF($X$1=2,'X2'!B328,(IF($X$1=3,'X3'!B328,(IF($X$1=4,'X4'!B328,(IF($X$1=5,'X5'!B328,'X6'!B328))))))))))="","",(IF($X$1=1,'X1'!B328,(IF($X$1=2,'X2'!B328,(IF($X$1=3,'X3'!B328,(IF($X$1=4,'X4'!B328,(IF($X$1=5,'X5'!B328,'X6'!B328))))))))))))</f>
        <v>#N/A</v>
      </c>
      <c r="C369" s="154" t="str">
        <f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 xml:space="preserve"> </v>
      </c>
      <c r="D369" s="154" t="str">
        <f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 xml:space="preserve"> </v>
      </c>
      <c r="E369" s="169" t="str">
        <f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 xml:space="preserve"> </v>
      </c>
      <c r="F369" s="169" t="str">
        <f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 xml:space="preserve"> </v>
      </c>
      <c r="G369" s="138" t="str">
        <f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 xml:space="preserve"> </v>
      </c>
      <c r="H369" s="169" t="str">
        <f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 xml:space="preserve"> </v>
      </c>
      <c r="I369" s="170" t="str">
        <f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 xml:space="preserve"> </v>
      </c>
      <c r="J369" s="170" t="str">
        <f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 xml:space="preserve"> </v>
      </c>
      <c r="K369" s="170" t="str">
        <f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 xml:space="preserve"> </v>
      </c>
      <c r="L369" s="171" t="str">
        <f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 xml:space="preserve"> </v>
      </c>
      <c r="M369" s="171" t="str">
        <f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 xml:space="preserve"> </v>
      </c>
      <c r="N369" s="155" t="str">
        <f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 xml:space="preserve"> </v>
      </c>
      <c r="O369" s="171" t="str">
        <f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 xml:space="preserve"> </v>
      </c>
      <c r="P369" s="171" t="str">
        <f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 xml:space="preserve"> </v>
      </c>
      <c r="Q369" s="155" t="str">
        <f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 xml:space="preserve"> </v>
      </c>
      <c r="R369" s="155" t="str">
        <f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 xml:space="preserve"> </v>
      </c>
      <c r="S369" s="155" t="str">
        <f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 xml:space="preserve"> </v>
      </c>
    </row>
    <row r="370" spans="1:19" ht="14.1" customHeight="1" x14ac:dyDescent="0.2">
      <c r="A370" s="180" t="s">
        <v>1191</v>
      </c>
      <c r="B370" s="154" t="e">
        <f>IF($U$16=1,(VLOOKUP(A370,$AC$44:$AH$80,2,FALSE)),IF((IF($X$1=1,'X1'!B329,(IF($X$1=2,'X2'!B329,(IF($X$1=3,'X3'!B329,(IF($X$1=4,'X4'!B329,(IF($X$1=5,'X5'!B329,'X6'!B329))))))))))="","",(IF($X$1=1,'X1'!B329,(IF($X$1=2,'X2'!B329,(IF($X$1=3,'X3'!B329,(IF($X$1=4,'X4'!B329,(IF($X$1=5,'X5'!B329,'X6'!B329))))))))))))</f>
        <v>#N/A</v>
      </c>
      <c r="C370" s="154" t="str">
        <f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 xml:space="preserve"> </v>
      </c>
      <c r="D370" s="154" t="str">
        <f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 xml:space="preserve"> </v>
      </c>
      <c r="E370" s="169" t="str">
        <f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 xml:space="preserve"> </v>
      </c>
      <c r="F370" s="169" t="str">
        <f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 xml:space="preserve"> </v>
      </c>
      <c r="G370" s="138" t="str">
        <f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 xml:space="preserve"> </v>
      </c>
      <c r="H370" s="169" t="str">
        <f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 xml:space="preserve"> </v>
      </c>
      <c r="I370" s="170" t="str">
        <f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 xml:space="preserve"> </v>
      </c>
      <c r="J370" s="170" t="str">
        <f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 xml:space="preserve"> </v>
      </c>
      <c r="K370" s="170" t="str">
        <f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 xml:space="preserve"> </v>
      </c>
      <c r="L370" s="171" t="str">
        <f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 xml:space="preserve"> </v>
      </c>
      <c r="M370" s="171" t="str">
        <f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 xml:space="preserve"> </v>
      </c>
      <c r="N370" s="155" t="str">
        <f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 xml:space="preserve"> </v>
      </c>
      <c r="O370" s="171" t="str">
        <f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 xml:space="preserve"> </v>
      </c>
      <c r="P370" s="171" t="str">
        <f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 xml:space="preserve"> </v>
      </c>
      <c r="Q370" s="155" t="str">
        <f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 xml:space="preserve"> </v>
      </c>
      <c r="R370" s="155" t="str">
        <f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 xml:space="preserve"> </v>
      </c>
      <c r="S370" s="155" t="str">
        <f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 xml:space="preserve"> </v>
      </c>
    </row>
    <row r="371" spans="1:19" ht="14.1" customHeight="1" x14ac:dyDescent="0.2">
      <c r="A371" s="180" t="s">
        <v>1191</v>
      </c>
      <c r="B371" s="154" t="e">
        <f>IF($U$16=1,(VLOOKUP(A371,$AC$44:$AH$80,2,FALSE)),IF((IF($X$1=1,'X1'!B330,(IF($X$1=2,'X2'!B330,(IF($X$1=3,'X3'!B330,(IF($X$1=4,'X4'!B330,(IF($X$1=5,'X5'!B330,'X6'!B330))))))))))="","",(IF($X$1=1,'X1'!B330,(IF($X$1=2,'X2'!B330,(IF($X$1=3,'X3'!B330,(IF($X$1=4,'X4'!B330,(IF($X$1=5,'X5'!B330,'X6'!B330))))))))))))</f>
        <v>#N/A</v>
      </c>
      <c r="C371" s="154" t="str">
        <f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 xml:space="preserve"> </v>
      </c>
      <c r="D371" s="154" t="str">
        <f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 xml:space="preserve"> </v>
      </c>
      <c r="E371" s="169" t="str">
        <f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 xml:space="preserve"> </v>
      </c>
      <c r="F371" s="169" t="str">
        <f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 xml:space="preserve"> </v>
      </c>
      <c r="G371" s="138" t="str">
        <f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 xml:space="preserve"> </v>
      </c>
      <c r="H371" s="169" t="str">
        <f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 xml:space="preserve"> </v>
      </c>
      <c r="I371" s="170" t="str">
        <f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 xml:space="preserve"> </v>
      </c>
      <c r="J371" s="170" t="str">
        <f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 xml:space="preserve"> </v>
      </c>
      <c r="K371" s="170" t="str">
        <f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 xml:space="preserve"> </v>
      </c>
      <c r="L371" s="171" t="str">
        <f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 xml:space="preserve"> </v>
      </c>
      <c r="M371" s="171" t="str">
        <f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 xml:space="preserve"> </v>
      </c>
      <c r="N371" s="155" t="str">
        <f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 xml:space="preserve"> </v>
      </c>
      <c r="O371" s="171" t="str">
        <f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 xml:space="preserve"> </v>
      </c>
      <c r="P371" s="171" t="str">
        <f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 xml:space="preserve"> </v>
      </c>
      <c r="Q371" s="155" t="str">
        <f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 xml:space="preserve"> </v>
      </c>
      <c r="R371" s="155" t="str">
        <f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 xml:space="preserve"> </v>
      </c>
      <c r="S371" s="155" t="str">
        <f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 xml:space="preserve"> </v>
      </c>
    </row>
    <row r="372" spans="1:19" ht="14.1" customHeight="1" x14ac:dyDescent="0.2">
      <c r="A372" s="180" t="s">
        <v>1191</v>
      </c>
      <c r="B372" s="154" t="e">
        <f>IF($U$16=1,(VLOOKUP(A372,$AC$44:$AH$80,2,FALSE)),IF((IF($X$1=1,'X1'!B331,(IF($X$1=2,'X2'!B331,(IF($X$1=3,'X3'!B331,(IF($X$1=4,'X4'!B331,(IF($X$1=5,'X5'!B331,'X6'!B331))))))))))="","",(IF($X$1=1,'X1'!B331,(IF($X$1=2,'X2'!B331,(IF($X$1=3,'X3'!B331,(IF($X$1=4,'X4'!B331,(IF($X$1=5,'X5'!B331,'X6'!B331))))))))))))</f>
        <v>#N/A</v>
      </c>
      <c r="C372" s="154" t="str">
        <f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 xml:space="preserve"> </v>
      </c>
      <c r="D372" s="154" t="str">
        <f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 xml:space="preserve"> </v>
      </c>
      <c r="E372" s="169" t="str">
        <f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 xml:space="preserve"> </v>
      </c>
      <c r="F372" s="169" t="str">
        <f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 xml:space="preserve"> </v>
      </c>
      <c r="G372" s="138" t="str">
        <f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 xml:space="preserve"> </v>
      </c>
      <c r="H372" s="169" t="str">
        <f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 xml:space="preserve"> </v>
      </c>
      <c r="I372" s="170" t="str">
        <f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 xml:space="preserve"> </v>
      </c>
      <c r="J372" s="170" t="str">
        <f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 xml:space="preserve"> </v>
      </c>
      <c r="K372" s="170" t="str">
        <f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 xml:space="preserve"> </v>
      </c>
      <c r="L372" s="171" t="str">
        <f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 xml:space="preserve"> </v>
      </c>
      <c r="M372" s="171" t="str">
        <f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 xml:space="preserve"> </v>
      </c>
      <c r="N372" s="155" t="str">
        <f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 xml:space="preserve"> </v>
      </c>
      <c r="O372" s="171" t="str">
        <f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 xml:space="preserve"> </v>
      </c>
      <c r="P372" s="171" t="str">
        <f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 xml:space="preserve"> </v>
      </c>
      <c r="Q372" s="155" t="str">
        <f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 xml:space="preserve"> </v>
      </c>
      <c r="R372" s="155" t="str">
        <f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 xml:space="preserve"> </v>
      </c>
      <c r="S372" s="155" t="str">
        <f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 xml:space="preserve"> </v>
      </c>
    </row>
    <row r="373" spans="1:19" ht="14.1" customHeight="1" x14ac:dyDescent="0.2">
      <c r="A373" s="180" t="s">
        <v>1191</v>
      </c>
      <c r="B373" s="154" t="e">
        <f>IF($U$16=1,(VLOOKUP(A373,$AC$44:$AH$80,2,FALSE)),IF((IF($X$1=1,'X1'!B332,(IF($X$1=2,'X2'!B332,(IF($X$1=3,'X3'!B332,(IF($X$1=4,'X4'!B332,(IF($X$1=5,'X5'!B332,'X6'!B332))))))))))="","",(IF($X$1=1,'X1'!B332,(IF($X$1=2,'X2'!B332,(IF($X$1=3,'X3'!B332,(IF($X$1=4,'X4'!B332,(IF($X$1=5,'X5'!B332,'X6'!B332))))))))))))</f>
        <v>#N/A</v>
      </c>
      <c r="C373" s="154" t="str">
        <f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 xml:space="preserve"> </v>
      </c>
      <c r="D373" s="154" t="str">
        <f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 xml:space="preserve"> </v>
      </c>
      <c r="E373" s="169" t="str">
        <f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 xml:space="preserve"> </v>
      </c>
      <c r="F373" s="169" t="str">
        <f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 xml:space="preserve"> </v>
      </c>
      <c r="G373" s="138" t="str">
        <f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 xml:space="preserve"> </v>
      </c>
      <c r="H373" s="169" t="str">
        <f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 xml:space="preserve"> </v>
      </c>
      <c r="I373" s="170" t="str">
        <f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 xml:space="preserve"> </v>
      </c>
      <c r="J373" s="170" t="str">
        <f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 xml:space="preserve"> </v>
      </c>
      <c r="K373" s="170" t="str">
        <f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 xml:space="preserve"> </v>
      </c>
      <c r="L373" s="171" t="str">
        <f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 xml:space="preserve"> </v>
      </c>
      <c r="M373" s="171" t="str">
        <f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 xml:space="preserve"> </v>
      </c>
      <c r="N373" s="155" t="str">
        <f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 xml:space="preserve"> </v>
      </c>
      <c r="O373" s="171" t="str">
        <f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 xml:space="preserve"> </v>
      </c>
      <c r="P373" s="171" t="str">
        <f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 xml:space="preserve"> </v>
      </c>
      <c r="Q373" s="155" t="str">
        <f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 xml:space="preserve"> </v>
      </c>
      <c r="R373" s="155" t="str">
        <f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 xml:space="preserve"> </v>
      </c>
      <c r="S373" s="155" t="str">
        <f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 xml:space="preserve"> </v>
      </c>
    </row>
    <row r="374" spans="1:19" ht="14.1" customHeight="1" x14ac:dyDescent="0.2">
      <c r="A374" s="180" t="s">
        <v>1191</v>
      </c>
      <c r="B374" s="154" t="e">
        <f>IF($U$16=1,(VLOOKUP(A374,$AC$44:$AH$80,2,FALSE)),IF((IF($X$1=1,'X1'!B333,(IF($X$1=2,'X2'!B333,(IF($X$1=3,'X3'!B333,(IF($X$1=4,'X4'!B333,(IF($X$1=5,'X5'!B333,'X6'!B333))))))))))="","",(IF($X$1=1,'X1'!B333,(IF($X$1=2,'X2'!B333,(IF($X$1=3,'X3'!B333,(IF($X$1=4,'X4'!B333,(IF($X$1=5,'X5'!B333,'X6'!B333))))))))))))</f>
        <v>#N/A</v>
      </c>
      <c r="C374" s="154" t="str">
        <f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 xml:space="preserve"> </v>
      </c>
      <c r="D374" s="154" t="str">
        <f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 xml:space="preserve"> </v>
      </c>
      <c r="E374" s="169" t="str">
        <f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 xml:space="preserve"> </v>
      </c>
      <c r="F374" s="169" t="str">
        <f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 xml:space="preserve"> </v>
      </c>
      <c r="G374" s="138" t="str">
        <f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 xml:space="preserve"> </v>
      </c>
      <c r="H374" s="169" t="str">
        <f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 xml:space="preserve"> </v>
      </c>
      <c r="I374" s="170" t="str">
        <f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 xml:space="preserve"> </v>
      </c>
      <c r="J374" s="170" t="str">
        <f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 xml:space="preserve"> </v>
      </c>
      <c r="K374" s="170" t="str">
        <f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 xml:space="preserve"> </v>
      </c>
      <c r="L374" s="171" t="str">
        <f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 xml:space="preserve"> </v>
      </c>
      <c r="M374" s="171" t="str">
        <f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 xml:space="preserve"> </v>
      </c>
      <c r="N374" s="155" t="str">
        <f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 xml:space="preserve"> </v>
      </c>
      <c r="O374" s="171" t="str">
        <f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 xml:space="preserve"> </v>
      </c>
      <c r="P374" s="171" t="str">
        <f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 xml:space="preserve"> </v>
      </c>
      <c r="Q374" s="155" t="str">
        <f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 xml:space="preserve"> </v>
      </c>
      <c r="R374" s="155" t="str">
        <f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 xml:space="preserve"> </v>
      </c>
      <c r="S374" s="155" t="str">
        <f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 xml:space="preserve"> </v>
      </c>
    </row>
    <row r="375" spans="1:19" ht="14.1" customHeight="1" x14ac:dyDescent="0.2">
      <c r="A375" s="180" t="s">
        <v>1191</v>
      </c>
      <c r="B375" s="154" t="e">
        <f>IF($U$16=1,(VLOOKUP(A375,$AC$44:$AH$80,2,FALSE)),IF((IF($X$1=1,'X1'!B334,(IF($X$1=2,'X2'!B334,(IF($X$1=3,'X3'!B334,(IF($X$1=4,'X4'!B334,(IF($X$1=5,'X5'!B334,'X6'!B334))))))))))="","",(IF($X$1=1,'X1'!B334,(IF($X$1=2,'X2'!B334,(IF($X$1=3,'X3'!B334,(IF($X$1=4,'X4'!B334,(IF($X$1=5,'X5'!B334,'X6'!B334))))))))))))</f>
        <v>#N/A</v>
      </c>
      <c r="C375" s="154" t="str">
        <f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 xml:space="preserve"> </v>
      </c>
      <c r="D375" s="154" t="str">
        <f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 xml:space="preserve"> </v>
      </c>
      <c r="E375" s="169" t="str">
        <f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 xml:space="preserve"> </v>
      </c>
      <c r="F375" s="169" t="str">
        <f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 xml:space="preserve"> </v>
      </c>
      <c r="G375" s="138" t="str">
        <f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 xml:space="preserve"> </v>
      </c>
      <c r="H375" s="169" t="str">
        <f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 xml:space="preserve"> </v>
      </c>
      <c r="I375" s="170" t="str">
        <f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 xml:space="preserve"> </v>
      </c>
      <c r="J375" s="170" t="str">
        <f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 xml:space="preserve"> </v>
      </c>
      <c r="K375" s="170" t="str">
        <f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 xml:space="preserve"> </v>
      </c>
      <c r="L375" s="171" t="str">
        <f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 xml:space="preserve"> </v>
      </c>
      <c r="M375" s="171" t="str">
        <f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 xml:space="preserve"> </v>
      </c>
      <c r="N375" s="155" t="str">
        <f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 xml:space="preserve"> </v>
      </c>
      <c r="O375" s="171" t="str">
        <f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 xml:space="preserve"> </v>
      </c>
      <c r="P375" s="171" t="str">
        <f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 xml:space="preserve"> </v>
      </c>
      <c r="Q375" s="155" t="str">
        <f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 xml:space="preserve"> </v>
      </c>
      <c r="R375" s="155" t="str">
        <f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 xml:space="preserve"> </v>
      </c>
      <c r="S375" s="155" t="str">
        <f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 xml:space="preserve"> </v>
      </c>
    </row>
    <row r="376" spans="1:19" ht="14.1" customHeight="1" x14ac:dyDescent="0.2">
      <c r="A376" s="180" t="s">
        <v>1191</v>
      </c>
      <c r="B376" s="154" t="e">
        <f>IF($U$16=1,(VLOOKUP(A376,$AC$44:$AH$80,2,FALSE)),IF((IF($X$1=1,'X1'!B335,(IF($X$1=2,'X2'!B335,(IF($X$1=3,'X3'!B335,(IF($X$1=4,'X4'!B335,(IF($X$1=5,'X5'!B335,'X6'!B335))))))))))="","",(IF($X$1=1,'X1'!B335,(IF($X$1=2,'X2'!B335,(IF($X$1=3,'X3'!B335,(IF($X$1=4,'X4'!B335,(IF($X$1=5,'X5'!B335,'X6'!B335))))))))))))</f>
        <v>#N/A</v>
      </c>
      <c r="C376" s="154" t="str">
        <f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 xml:space="preserve"> </v>
      </c>
      <c r="D376" s="154" t="str">
        <f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 xml:space="preserve"> </v>
      </c>
      <c r="E376" s="169" t="str">
        <f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 xml:space="preserve"> </v>
      </c>
      <c r="F376" s="169" t="str">
        <f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 xml:space="preserve"> </v>
      </c>
      <c r="G376" s="138" t="str">
        <f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 xml:space="preserve"> </v>
      </c>
      <c r="H376" s="169" t="str">
        <f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 xml:space="preserve"> </v>
      </c>
      <c r="I376" s="170" t="str">
        <f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 xml:space="preserve"> </v>
      </c>
      <c r="J376" s="170" t="str">
        <f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 xml:space="preserve"> </v>
      </c>
      <c r="K376" s="170" t="str">
        <f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 xml:space="preserve"> </v>
      </c>
      <c r="L376" s="171" t="str">
        <f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 xml:space="preserve"> </v>
      </c>
      <c r="M376" s="171" t="str">
        <f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 xml:space="preserve"> </v>
      </c>
      <c r="N376" s="155" t="str">
        <f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 xml:space="preserve"> </v>
      </c>
      <c r="O376" s="171" t="str">
        <f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 xml:space="preserve"> </v>
      </c>
      <c r="P376" s="171" t="str">
        <f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 xml:space="preserve"> </v>
      </c>
      <c r="Q376" s="155" t="str">
        <f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 xml:space="preserve"> </v>
      </c>
      <c r="R376" s="155" t="str">
        <f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 xml:space="preserve"> </v>
      </c>
      <c r="S376" s="155" t="str">
        <f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 xml:space="preserve"> </v>
      </c>
    </row>
    <row r="377" spans="1:19" ht="14.1" customHeight="1" x14ac:dyDescent="0.2">
      <c r="A377" s="180" t="s">
        <v>1191</v>
      </c>
      <c r="B377" s="154" t="e">
        <f>IF($U$16=1,(VLOOKUP(A377,$AC$44:$AH$80,2,FALSE)),IF((IF($X$1=1,'X1'!B336,(IF($X$1=2,'X2'!B336,(IF($X$1=3,'X3'!B336,(IF($X$1=4,'X4'!B336,(IF($X$1=5,'X5'!B336,'X6'!B336))))))))))="","",(IF($X$1=1,'X1'!B336,(IF($X$1=2,'X2'!B336,(IF($X$1=3,'X3'!B336,(IF($X$1=4,'X4'!B336,(IF($X$1=5,'X5'!B336,'X6'!B336))))))))))))</f>
        <v>#N/A</v>
      </c>
      <c r="C377" s="154" t="str">
        <f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 xml:space="preserve"> </v>
      </c>
      <c r="D377" s="154" t="str">
        <f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 xml:space="preserve"> </v>
      </c>
      <c r="E377" s="169" t="str">
        <f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 xml:space="preserve"> </v>
      </c>
      <c r="F377" s="169" t="str">
        <f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 xml:space="preserve"> </v>
      </c>
      <c r="G377" s="138" t="str">
        <f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 xml:space="preserve"> </v>
      </c>
      <c r="H377" s="169" t="str">
        <f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 xml:space="preserve"> </v>
      </c>
      <c r="I377" s="170" t="str">
        <f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 xml:space="preserve"> </v>
      </c>
      <c r="J377" s="170" t="str">
        <f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 xml:space="preserve"> </v>
      </c>
      <c r="K377" s="170" t="str">
        <f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 xml:space="preserve"> </v>
      </c>
      <c r="L377" s="171" t="str">
        <f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 xml:space="preserve"> </v>
      </c>
      <c r="M377" s="171" t="str">
        <f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 xml:space="preserve"> </v>
      </c>
      <c r="N377" s="155" t="str">
        <f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 xml:space="preserve"> </v>
      </c>
      <c r="O377" s="171" t="str">
        <f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 xml:space="preserve"> </v>
      </c>
      <c r="P377" s="171" t="str">
        <f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 xml:space="preserve"> </v>
      </c>
      <c r="Q377" s="155" t="str">
        <f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 xml:space="preserve"> </v>
      </c>
      <c r="R377" s="155" t="str">
        <f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 xml:space="preserve"> </v>
      </c>
      <c r="S377" s="155" t="str">
        <f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 xml:space="preserve"> </v>
      </c>
    </row>
    <row r="378" spans="1:19" ht="14.1" customHeight="1" x14ac:dyDescent="0.2">
      <c r="A378" s="180" t="s">
        <v>1191</v>
      </c>
      <c r="B378" s="154" t="e">
        <f>IF($U$16=1,(VLOOKUP(A378,$AC$44:$AH$80,2,FALSE)),IF((IF($X$1=1,'X1'!B337,(IF($X$1=2,'X2'!B337,(IF($X$1=3,'X3'!B337,(IF($X$1=4,'X4'!B337,(IF($X$1=5,'X5'!B337,'X6'!B337))))))))))="","",(IF($X$1=1,'X1'!B337,(IF($X$1=2,'X2'!B337,(IF($X$1=3,'X3'!B337,(IF($X$1=4,'X4'!B337,(IF($X$1=5,'X5'!B337,'X6'!B337))))))))))))</f>
        <v>#N/A</v>
      </c>
      <c r="C378" s="154" t="str">
        <f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 xml:space="preserve"> </v>
      </c>
      <c r="D378" s="154" t="str">
        <f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 xml:space="preserve"> </v>
      </c>
      <c r="E378" s="169" t="str">
        <f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 xml:space="preserve"> </v>
      </c>
      <c r="F378" s="169" t="str">
        <f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 xml:space="preserve"> </v>
      </c>
      <c r="G378" s="138" t="str">
        <f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 xml:space="preserve"> </v>
      </c>
      <c r="H378" s="169" t="str">
        <f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 xml:space="preserve"> </v>
      </c>
      <c r="I378" s="170" t="str">
        <f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 xml:space="preserve"> </v>
      </c>
      <c r="J378" s="170" t="str">
        <f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 xml:space="preserve"> </v>
      </c>
      <c r="K378" s="170" t="str">
        <f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 xml:space="preserve"> </v>
      </c>
      <c r="L378" s="171" t="str">
        <f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 xml:space="preserve"> </v>
      </c>
      <c r="M378" s="171" t="str">
        <f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 xml:space="preserve"> </v>
      </c>
      <c r="N378" s="155" t="str">
        <f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 xml:space="preserve"> </v>
      </c>
      <c r="O378" s="171" t="str">
        <f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 xml:space="preserve"> </v>
      </c>
      <c r="P378" s="171" t="str">
        <f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 xml:space="preserve"> </v>
      </c>
      <c r="Q378" s="155" t="str">
        <f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 xml:space="preserve"> </v>
      </c>
      <c r="R378" s="155" t="str">
        <f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 xml:space="preserve"> </v>
      </c>
      <c r="S378" s="155" t="str">
        <f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 xml:space="preserve"> </v>
      </c>
    </row>
    <row r="379" spans="1:19" ht="14.1" customHeight="1" x14ac:dyDescent="0.2">
      <c r="A379" s="180" t="s">
        <v>1191</v>
      </c>
      <c r="B379" s="154" t="e">
        <f>IF($U$16=1,(VLOOKUP(A379,$AC$44:$AH$80,2,FALSE)),IF((IF($X$1=1,'X1'!B338,(IF($X$1=2,'X2'!B338,(IF($X$1=3,'X3'!B338,(IF($X$1=4,'X4'!B338,(IF($X$1=5,'X5'!B338,'X6'!B338))))))))))="","",(IF($X$1=1,'X1'!B338,(IF($X$1=2,'X2'!B338,(IF($X$1=3,'X3'!B338,(IF($X$1=4,'X4'!B338,(IF($X$1=5,'X5'!B338,'X6'!B338))))))))))))</f>
        <v>#N/A</v>
      </c>
      <c r="C379" s="154" t="str">
        <f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 xml:space="preserve"> </v>
      </c>
      <c r="D379" s="154" t="str">
        <f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 xml:space="preserve"> </v>
      </c>
      <c r="E379" s="169" t="str">
        <f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 xml:space="preserve"> </v>
      </c>
      <c r="F379" s="169" t="str">
        <f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 xml:space="preserve"> </v>
      </c>
      <c r="G379" s="138" t="str">
        <f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 xml:space="preserve"> </v>
      </c>
      <c r="H379" s="169" t="str">
        <f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 xml:space="preserve"> </v>
      </c>
      <c r="I379" s="170" t="str">
        <f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 xml:space="preserve"> </v>
      </c>
      <c r="J379" s="170" t="str">
        <f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 xml:space="preserve"> </v>
      </c>
      <c r="K379" s="170" t="str">
        <f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 xml:space="preserve"> </v>
      </c>
      <c r="L379" s="171" t="str">
        <f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 xml:space="preserve"> </v>
      </c>
      <c r="M379" s="171" t="str">
        <f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 xml:space="preserve"> </v>
      </c>
      <c r="N379" s="155" t="str">
        <f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 xml:space="preserve"> </v>
      </c>
      <c r="O379" s="171" t="str">
        <f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 xml:space="preserve"> </v>
      </c>
      <c r="P379" s="171" t="str">
        <f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 xml:space="preserve"> </v>
      </c>
      <c r="Q379" s="155" t="str">
        <f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 xml:space="preserve"> </v>
      </c>
      <c r="R379" s="155" t="str">
        <f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 xml:space="preserve"> </v>
      </c>
      <c r="S379" s="155" t="str">
        <f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 xml:space="preserve"> </v>
      </c>
    </row>
    <row r="380" spans="1:19" ht="14.1" customHeight="1" x14ac:dyDescent="0.2">
      <c r="A380" s="180" t="s">
        <v>1191</v>
      </c>
      <c r="B380" s="154" t="e">
        <f>IF($U$16=1,(VLOOKUP(A380,$AC$44:$AH$80,2,FALSE)),IF((IF($X$1=1,'X1'!B339,(IF($X$1=2,'X2'!B339,(IF($X$1=3,'X3'!B339,(IF($X$1=4,'X4'!B339,(IF($X$1=5,'X5'!B339,'X6'!B339))))))))))="","",(IF($X$1=1,'X1'!B339,(IF($X$1=2,'X2'!B339,(IF($X$1=3,'X3'!B339,(IF($X$1=4,'X4'!B339,(IF($X$1=5,'X5'!B339,'X6'!B339))))))))))))</f>
        <v>#N/A</v>
      </c>
      <c r="C380" s="154" t="str">
        <f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 xml:space="preserve"> </v>
      </c>
      <c r="D380" s="154" t="str">
        <f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 xml:space="preserve"> </v>
      </c>
      <c r="E380" s="169" t="str">
        <f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 xml:space="preserve"> </v>
      </c>
      <c r="F380" s="169" t="str">
        <f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 xml:space="preserve"> </v>
      </c>
      <c r="G380" s="138" t="str">
        <f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 xml:space="preserve"> </v>
      </c>
      <c r="H380" s="169" t="str">
        <f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 xml:space="preserve"> </v>
      </c>
      <c r="I380" s="170" t="str">
        <f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 xml:space="preserve"> </v>
      </c>
      <c r="J380" s="170" t="str">
        <f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 xml:space="preserve"> </v>
      </c>
      <c r="K380" s="170" t="str">
        <f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 xml:space="preserve"> </v>
      </c>
      <c r="L380" s="171" t="str">
        <f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 xml:space="preserve"> </v>
      </c>
      <c r="M380" s="171" t="str">
        <f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 xml:space="preserve"> </v>
      </c>
      <c r="N380" s="155" t="str">
        <f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 xml:space="preserve"> </v>
      </c>
      <c r="O380" s="171" t="str">
        <f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 xml:space="preserve"> </v>
      </c>
      <c r="P380" s="171" t="str">
        <f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 xml:space="preserve"> </v>
      </c>
      <c r="Q380" s="155" t="str">
        <f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 xml:space="preserve"> </v>
      </c>
      <c r="R380" s="155" t="str">
        <f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 xml:space="preserve"> </v>
      </c>
      <c r="S380" s="155" t="str">
        <f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 xml:space="preserve"> </v>
      </c>
    </row>
    <row r="381" spans="1:19" ht="14.1" customHeight="1" x14ac:dyDescent="0.2">
      <c r="A381" s="180" t="s">
        <v>1191</v>
      </c>
      <c r="B381" s="154" t="e">
        <f>IF($U$16=1,(VLOOKUP(A381,$AC$44:$AH$80,2,FALSE)),IF((IF($X$1=1,'X1'!B340,(IF($X$1=2,'X2'!B340,(IF($X$1=3,'X3'!B340,(IF($X$1=4,'X4'!B340,(IF($X$1=5,'X5'!B340,'X6'!B340))))))))))="","",(IF($X$1=1,'X1'!B340,(IF($X$1=2,'X2'!B340,(IF($X$1=3,'X3'!B340,(IF($X$1=4,'X4'!B340,(IF($X$1=5,'X5'!B340,'X6'!B340))))))))))))</f>
        <v>#N/A</v>
      </c>
      <c r="C381" s="154" t="str">
        <f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 xml:space="preserve"> </v>
      </c>
      <c r="D381" s="154" t="str">
        <f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 xml:space="preserve"> </v>
      </c>
      <c r="E381" s="169" t="str">
        <f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 xml:space="preserve"> </v>
      </c>
      <c r="F381" s="169" t="str">
        <f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 xml:space="preserve"> </v>
      </c>
      <c r="G381" s="138" t="str">
        <f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 xml:space="preserve"> </v>
      </c>
      <c r="H381" s="169" t="str">
        <f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 xml:space="preserve"> </v>
      </c>
      <c r="I381" s="170" t="str">
        <f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 xml:space="preserve"> </v>
      </c>
      <c r="J381" s="170" t="str">
        <f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 xml:space="preserve"> </v>
      </c>
      <c r="K381" s="170" t="str">
        <f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 xml:space="preserve"> </v>
      </c>
      <c r="L381" s="171" t="str">
        <f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 xml:space="preserve"> </v>
      </c>
      <c r="M381" s="171" t="str">
        <f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 xml:space="preserve"> </v>
      </c>
      <c r="N381" s="155" t="str">
        <f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 xml:space="preserve"> </v>
      </c>
      <c r="O381" s="171" t="str">
        <f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 xml:space="preserve"> </v>
      </c>
      <c r="P381" s="171" t="str">
        <f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 xml:space="preserve"> </v>
      </c>
      <c r="Q381" s="155" t="str">
        <f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 xml:space="preserve"> </v>
      </c>
      <c r="R381" s="155" t="str">
        <f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 xml:space="preserve"> </v>
      </c>
      <c r="S381" s="155" t="str">
        <f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 xml:space="preserve"> </v>
      </c>
    </row>
    <row r="382" spans="1:19" ht="14.1" customHeight="1" x14ac:dyDescent="0.2">
      <c r="A382" s="180" t="s">
        <v>1191</v>
      </c>
      <c r="B382" s="154" t="e">
        <f>IF($U$16=1,(VLOOKUP(A382,$AC$44:$AH$80,2,FALSE)),IF((IF($X$1=1,'X1'!B341,(IF($X$1=2,'X2'!B341,(IF($X$1=3,'X3'!B341,(IF($X$1=4,'X4'!B341,(IF($X$1=5,'X5'!B341,'X6'!B341))))))))))="","",(IF($X$1=1,'X1'!B341,(IF($X$1=2,'X2'!B341,(IF($X$1=3,'X3'!B341,(IF($X$1=4,'X4'!B341,(IF($X$1=5,'X5'!B341,'X6'!B341))))))))))))</f>
        <v>#N/A</v>
      </c>
      <c r="C382" s="154" t="str">
        <f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 xml:space="preserve"> </v>
      </c>
      <c r="D382" s="154" t="str">
        <f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 xml:space="preserve"> </v>
      </c>
      <c r="E382" s="169" t="str">
        <f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 xml:space="preserve"> </v>
      </c>
      <c r="F382" s="169" t="str">
        <f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 xml:space="preserve"> </v>
      </c>
      <c r="G382" s="138" t="str">
        <f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 xml:space="preserve"> </v>
      </c>
      <c r="H382" s="169" t="str">
        <f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 xml:space="preserve"> </v>
      </c>
      <c r="I382" s="170" t="str">
        <f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 xml:space="preserve"> </v>
      </c>
      <c r="J382" s="170" t="str">
        <f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 xml:space="preserve"> </v>
      </c>
      <c r="K382" s="170" t="str">
        <f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 xml:space="preserve"> </v>
      </c>
      <c r="L382" s="171" t="str">
        <f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 xml:space="preserve"> </v>
      </c>
      <c r="M382" s="171" t="str">
        <f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 xml:space="preserve"> </v>
      </c>
      <c r="N382" s="155" t="str">
        <f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 xml:space="preserve"> </v>
      </c>
      <c r="O382" s="171" t="str">
        <f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 xml:space="preserve"> </v>
      </c>
      <c r="P382" s="171" t="str">
        <f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 xml:space="preserve"> </v>
      </c>
      <c r="Q382" s="155" t="str">
        <f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 xml:space="preserve"> </v>
      </c>
      <c r="R382" s="155" t="str">
        <f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 xml:space="preserve"> </v>
      </c>
      <c r="S382" s="155" t="str">
        <f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 xml:space="preserve"> </v>
      </c>
    </row>
    <row r="383" spans="1:19" ht="14.1" customHeight="1" x14ac:dyDescent="0.2">
      <c r="A383" s="180" t="s">
        <v>1191</v>
      </c>
      <c r="B383" s="154" t="e">
        <f>IF($U$16=1,(VLOOKUP(A383,$AC$44:$AH$80,2,FALSE)),IF((IF($X$1=1,'X1'!B342,(IF($X$1=2,'X2'!B342,(IF($X$1=3,'X3'!B342,(IF($X$1=4,'X4'!B342,(IF($X$1=5,'X5'!B342,'X6'!B342))))))))))="","",(IF($X$1=1,'X1'!B342,(IF($X$1=2,'X2'!B342,(IF($X$1=3,'X3'!B342,(IF($X$1=4,'X4'!B342,(IF($X$1=5,'X5'!B342,'X6'!B342))))))))))))</f>
        <v>#N/A</v>
      </c>
      <c r="C383" s="154" t="str">
        <f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 xml:space="preserve"> </v>
      </c>
      <c r="D383" s="154" t="str">
        <f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 xml:space="preserve"> </v>
      </c>
      <c r="E383" s="169" t="str">
        <f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 xml:space="preserve"> </v>
      </c>
      <c r="F383" s="169" t="str">
        <f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 xml:space="preserve"> </v>
      </c>
      <c r="G383" s="138" t="str">
        <f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 xml:space="preserve"> </v>
      </c>
      <c r="H383" s="169" t="str">
        <f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 xml:space="preserve"> </v>
      </c>
      <c r="I383" s="170" t="str">
        <f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 xml:space="preserve"> </v>
      </c>
      <c r="J383" s="170" t="str">
        <f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 xml:space="preserve"> </v>
      </c>
      <c r="K383" s="170" t="str">
        <f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 xml:space="preserve"> </v>
      </c>
      <c r="L383" s="171" t="str">
        <f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 xml:space="preserve"> </v>
      </c>
      <c r="M383" s="171" t="str">
        <f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 xml:space="preserve"> </v>
      </c>
      <c r="N383" s="155" t="str">
        <f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 xml:space="preserve"> </v>
      </c>
      <c r="O383" s="171" t="str">
        <f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 xml:space="preserve"> </v>
      </c>
      <c r="P383" s="171" t="str">
        <f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 xml:space="preserve"> </v>
      </c>
      <c r="Q383" s="155" t="str">
        <f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 xml:space="preserve"> </v>
      </c>
      <c r="R383" s="155" t="str">
        <f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 xml:space="preserve"> </v>
      </c>
      <c r="S383" s="155" t="str">
        <f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 xml:space="preserve"> </v>
      </c>
    </row>
    <row r="384" spans="1:19" ht="14.1" customHeight="1" x14ac:dyDescent="0.2">
      <c r="A384" s="180" t="s">
        <v>1191</v>
      </c>
      <c r="B384" s="154" t="e">
        <f>IF($U$16=1,(VLOOKUP(A384,$AC$44:$AH$80,2,FALSE)),IF((IF($X$1=1,'X1'!B343,(IF($X$1=2,'X2'!B343,(IF($X$1=3,'X3'!B343,(IF($X$1=4,'X4'!B343,(IF($X$1=5,'X5'!B343,'X6'!B343))))))))))="","",(IF($X$1=1,'X1'!B343,(IF($X$1=2,'X2'!B343,(IF($X$1=3,'X3'!B343,(IF($X$1=4,'X4'!B343,(IF($X$1=5,'X5'!B343,'X6'!B343))))))))))))</f>
        <v>#N/A</v>
      </c>
      <c r="C384" s="154" t="str">
        <f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 xml:space="preserve"> </v>
      </c>
      <c r="D384" s="154" t="str">
        <f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 xml:space="preserve"> </v>
      </c>
      <c r="E384" s="169" t="str">
        <f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 xml:space="preserve"> </v>
      </c>
      <c r="F384" s="169" t="str">
        <f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 xml:space="preserve"> </v>
      </c>
      <c r="G384" s="138" t="str">
        <f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 xml:space="preserve"> </v>
      </c>
      <c r="H384" s="169" t="str">
        <f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 xml:space="preserve"> </v>
      </c>
      <c r="I384" s="170" t="str">
        <f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 xml:space="preserve"> </v>
      </c>
      <c r="J384" s="170" t="str">
        <f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 xml:space="preserve"> </v>
      </c>
      <c r="K384" s="170" t="str">
        <f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 xml:space="preserve"> </v>
      </c>
      <c r="L384" s="171" t="str">
        <f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 xml:space="preserve"> </v>
      </c>
      <c r="M384" s="171" t="str">
        <f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 xml:space="preserve"> </v>
      </c>
      <c r="N384" s="155" t="str">
        <f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 xml:space="preserve"> </v>
      </c>
      <c r="O384" s="171" t="str">
        <f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 xml:space="preserve"> </v>
      </c>
      <c r="P384" s="171" t="str">
        <f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 xml:space="preserve"> </v>
      </c>
      <c r="Q384" s="155" t="str">
        <f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 xml:space="preserve"> </v>
      </c>
      <c r="R384" s="155" t="str">
        <f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 xml:space="preserve"> </v>
      </c>
      <c r="S384" s="155" t="str">
        <f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 xml:space="preserve"> </v>
      </c>
    </row>
    <row r="385" spans="1:19" ht="14.1" customHeight="1" x14ac:dyDescent="0.2">
      <c r="A385" s="180" t="s">
        <v>1191</v>
      </c>
      <c r="B385" s="154" t="e">
        <f>IF($U$16=1,(VLOOKUP(A385,$AC$44:$AH$80,2,FALSE)),IF((IF($X$1=1,'X1'!B344,(IF($X$1=2,'X2'!B344,(IF($X$1=3,'X3'!B344,(IF($X$1=4,'X4'!B344,(IF($X$1=5,'X5'!B344,'X6'!B344))))))))))="","",(IF($X$1=1,'X1'!B344,(IF($X$1=2,'X2'!B344,(IF($X$1=3,'X3'!B344,(IF($X$1=4,'X4'!B344,(IF($X$1=5,'X5'!B344,'X6'!B344))))))))))))</f>
        <v>#N/A</v>
      </c>
      <c r="C385" s="154" t="str">
        <f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 xml:space="preserve"> </v>
      </c>
      <c r="D385" s="154" t="str">
        <f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 xml:space="preserve"> </v>
      </c>
      <c r="E385" s="169" t="str">
        <f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 xml:space="preserve"> </v>
      </c>
      <c r="F385" s="169" t="str">
        <f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 xml:space="preserve"> </v>
      </c>
      <c r="G385" s="138" t="str">
        <f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 xml:space="preserve"> </v>
      </c>
      <c r="H385" s="169" t="str">
        <f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 xml:space="preserve"> </v>
      </c>
      <c r="I385" s="170" t="str">
        <f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 xml:space="preserve"> </v>
      </c>
      <c r="J385" s="170" t="str">
        <f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 xml:space="preserve"> </v>
      </c>
      <c r="K385" s="170" t="str">
        <f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 xml:space="preserve"> </v>
      </c>
      <c r="L385" s="171" t="str">
        <f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 xml:space="preserve"> </v>
      </c>
      <c r="M385" s="171" t="str">
        <f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 xml:space="preserve"> </v>
      </c>
      <c r="N385" s="155" t="str">
        <f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 xml:space="preserve"> </v>
      </c>
      <c r="O385" s="171" t="str">
        <f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 xml:space="preserve"> </v>
      </c>
      <c r="P385" s="171" t="str">
        <f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 xml:space="preserve"> </v>
      </c>
      <c r="Q385" s="155" t="str">
        <f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 xml:space="preserve"> </v>
      </c>
      <c r="R385" s="155" t="str">
        <f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 xml:space="preserve"> </v>
      </c>
      <c r="S385" s="155" t="str">
        <f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 xml:space="preserve"> </v>
      </c>
    </row>
    <row r="386" spans="1:19" ht="14.1" customHeight="1" x14ac:dyDescent="0.2">
      <c r="A386" s="180" t="s">
        <v>1191</v>
      </c>
      <c r="B386" s="154" t="e">
        <f>IF($U$16=1,(VLOOKUP(A386,$AC$44:$AH$80,2,FALSE)),IF((IF($X$1=1,'X1'!B345,(IF($X$1=2,'X2'!B345,(IF($X$1=3,'X3'!B345,(IF($X$1=4,'X4'!B345,(IF($X$1=5,'X5'!B345,'X6'!B345))))))))))="","",(IF($X$1=1,'X1'!B345,(IF($X$1=2,'X2'!B345,(IF($X$1=3,'X3'!B345,(IF($X$1=4,'X4'!B345,(IF($X$1=5,'X5'!B345,'X6'!B345))))))))))))</f>
        <v>#N/A</v>
      </c>
      <c r="C386" s="154" t="str">
        <f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 xml:space="preserve"> </v>
      </c>
      <c r="D386" s="154" t="str">
        <f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 xml:space="preserve"> </v>
      </c>
      <c r="E386" s="169" t="str">
        <f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 xml:space="preserve"> </v>
      </c>
      <c r="F386" s="169" t="str">
        <f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 xml:space="preserve"> </v>
      </c>
      <c r="G386" s="138" t="str">
        <f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 xml:space="preserve"> </v>
      </c>
      <c r="H386" s="169" t="str">
        <f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 xml:space="preserve"> </v>
      </c>
      <c r="I386" s="170" t="str">
        <f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 xml:space="preserve"> </v>
      </c>
      <c r="J386" s="170" t="str">
        <f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 xml:space="preserve"> </v>
      </c>
      <c r="K386" s="170" t="str">
        <f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 xml:space="preserve"> </v>
      </c>
      <c r="L386" s="171" t="str">
        <f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 xml:space="preserve"> </v>
      </c>
      <c r="M386" s="171" t="str">
        <f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 xml:space="preserve"> </v>
      </c>
      <c r="N386" s="155" t="str">
        <f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 xml:space="preserve"> </v>
      </c>
      <c r="O386" s="171" t="str">
        <f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 xml:space="preserve"> </v>
      </c>
      <c r="P386" s="171" t="str">
        <f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 xml:space="preserve"> </v>
      </c>
      <c r="Q386" s="155" t="str">
        <f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 xml:space="preserve"> </v>
      </c>
      <c r="R386" s="155" t="str">
        <f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 xml:space="preserve"> </v>
      </c>
      <c r="S386" s="155" t="str">
        <f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 xml:space="preserve"> </v>
      </c>
    </row>
    <row r="387" spans="1:19" ht="14.1" customHeight="1" x14ac:dyDescent="0.2">
      <c r="A387" s="180" t="s">
        <v>1191</v>
      </c>
      <c r="B387" s="154" t="e">
        <f>IF($U$16=1,(VLOOKUP(A387,$AC$44:$AH$80,2,FALSE)),IF((IF($X$1=1,'X1'!B346,(IF($X$1=2,'X2'!B346,(IF($X$1=3,'X3'!B346,(IF($X$1=4,'X4'!B346,(IF($X$1=5,'X5'!B346,'X6'!B346))))))))))="","",(IF($X$1=1,'X1'!B346,(IF($X$1=2,'X2'!B346,(IF($X$1=3,'X3'!B346,(IF($X$1=4,'X4'!B346,(IF($X$1=5,'X5'!B346,'X6'!B346))))))))))))</f>
        <v>#N/A</v>
      </c>
      <c r="C387" s="154" t="str">
        <f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 xml:space="preserve"> </v>
      </c>
      <c r="D387" s="154" t="str">
        <f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 xml:space="preserve"> </v>
      </c>
      <c r="E387" s="169" t="str">
        <f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 xml:space="preserve"> </v>
      </c>
      <c r="F387" s="169" t="str">
        <f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 xml:space="preserve"> </v>
      </c>
      <c r="G387" s="138" t="str">
        <f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 xml:space="preserve"> </v>
      </c>
      <c r="H387" s="169" t="str">
        <f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 xml:space="preserve"> </v>
      </c>
      <c r="I387" s="170" t="str">
        <f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 xml:space="preserve"> </v>
      </c>
      <c r="J387" s="170" t="str">
        <f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 xml:space="preserve"> </v>
      </c>
      <c r="K387" s="170" t="str">
        <f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 xml:space="preserve"> </v>
      </c>
      <c r="L387" s="171" t="str">
        <f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 xml:space="preserve"> </v>
      </c>
      <c r="M387" s="171" t="str">
        <f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 xml:space="preserve"> </v>
      </c>
      <c r="N387" s="155" t="str">
        <f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 xml:space="preserve"> </v>
      </c>
      <c r="O387" s="171" t="str">
        <f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 xml:space="preserve"> </v>
      </c>
      <c r="P387" s="171" t="str">
        <f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 xml:space="preserve"> </v>
      </c>
      <c r="Q387" s="155" t="str">
        <f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 xml:space="preserve"> </v>
      </c>
      <c r="R387" s="155" t="str">
        <f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 xml:space="preserve"> </v>
      </c>
      <c r="S387" s="155" t="str">
        <f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 xml:space="preserve"> </v>
      </c>
    </row>
    <row r="388" spans="1:19" ht="14.1" customHeight="1" x14ac:dyDescent="0.2">
      <c r="A388" s="180" t="s">
        <v>1191</v>
      </c>
      <c r="B388" s="154" t="e">
        <f>IF($U$16=1,(VLOOKUP(A388,$AC$44:$AH$80,2,FALSE)),IF((IF($X$1=1,'X1'!B347,(IF($X$1=2,'X2'!B347,(IF($X$1=3,'X3'!B347,(IF($X$1=4,'X4'!B347,(IF($X$1=5,'X5'!B347,'X6'!B347))))))))))="","",(IF($X$1=1,'X1'!B347,(IF($X$1=2,'X2'!B347,(IF($X$1=3,'X3'!B347,(IF($X$1=4,'X4'!B347,(IF($X$1=5,'X5'!B347,'X6'!B347))))))))))))</f>
        <v>#N/A</v>
      </c>
      <c r="C388" s="154" t="str">
        <f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 xml:space="preserve"> </v>
      </c>
      <c r="D388" s="154" t="str">
        <f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 xml:space="preserve"> </v>
      </c>
      <c r="E388" s="169" t="str">
        <f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 xml:space="preserve"> </v>
      </c>
      <c r="F388" s="169" t="str">
        <f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 xml:space="preserve"> </v>
      </c>
      <c r="G388" s="138" t="str">
        <f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 xml:space="preserve"> </v>
      </c>
      <c r="H388" s="169" t="str">
        <f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 xml:space="preserve"> </v>
      </c>
      <c r="I388" s="170" t="str">
        <f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 xml:space="preserve"> </v>
      </c>
      <c r="J388" s="170" t="str">
        <f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 xml:space="preserve"> </v>
      </c>
      <c r="K388" s="170" t="str">
        <f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 xml:space="preserve"> </v>
      </c>
      <c r="L388" s="171" t="str">
        <f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 xml:space="preserve"> </v>
      </c>
      <c r="M388" s="171" t="str">
        <f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 xml:space="preserve"> </v>
      </c>
      <c r="N388" s="155" t="str">
        <f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71" t="str">
        <f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 xml:space="preserve"> </v>
      </c>
      <c r="P388" s="171" t="str">
        <f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 xml:space="preserve"> </v>
      </c>
      <c r="Q388" s="155" t="str">
        <f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 xml:space="preserve"> </v>
      </c>
      <c r="R388" s="155" t="str">
        <f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 xml:space="preserve"> </v>
      </c>
      <c r="S388" s="155" t="str">
        <f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 xml:space="preserve"> </v>
      </c>
    </row>
    <row r="389" spans="1:19" ht="14.1" customHeight="1" x14ac:dyDescent="0.2">
      <c r="A389" s="180" t="s">
        <v>1191</v>
      </c>
      <c r="B389" s="154" t="e">
        <f>IF($U$16=1,(VLOOKUP(A389,$AC$44:$AH$80,2,FALSE)),IF((IF($X$1=1,'X1'!B348,(IF($X$1=2,'X2'!B348,(IF($X$1=3,'X3'!B348,(IF($X$1=4,'X4'!B348,(IF($X$1=5,'X5'!B348,'X6'!B348))))))))))="","",(IF($X$1=1,'X1'!B348,(IF($X$1=2,'X2'!B348,(IF($X$1=3,'X3'!B348,(IF($X$1=4,'X4'!B348,(IF($X$1=5,'X5'!B348,'X6'!B348))))))))))))</f>
        <v>#N/A</v>
      </c>
      <c r="C389" s="154" t="str">
        <f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 xml:space="preserve"> </v>
      </c>
      <c r="D389" s="154" t="str">
        <f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 xml:space="preserve"> </v>
      </c>
      <c r="E389" s="169" t="str">
        <f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 xml:space="preserve"> </v>
      </c>
      <c r="F389" s="169" t="str">
        <f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 xml:space="preserve"> </v>
      </c>
      <c r="G389" s="138" t="str">
        <f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 xml:space="preserve"> </v>
      </c>
      <c r="H389" s="169" t="str">
        <f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 xml:space="preserve"> </v>
      </c>
      <c r="I389" s="170" t="str">
        <f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 xml:space="preserve"> </v>
      </c>
      <c r="J389" s="170" t="str">
        <f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 xml:space="preserve"> </v>
      </c>
      <c r="K389" s="170" t="str">
        <f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 xml:space="preserve"> </v>
      </c>
      <c r="L389" s="171" t="str">
        <f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 xml:space="preserve"> </v>
      </c>
      <c r="M389" s="171" t="str">
        <f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 xml:space="preserve"> </v>
      </c>
      <c r="N389" s="155" t="str">
        <f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 xml:space="preserve"> </v>
      </c>
      <c r="O389" s="171" t="str">
        <f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 xml:space="preserve"> </v>
      </c>
      <c r="P389" s="171" t="str">
        <f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 xml:space="preserve"> </v>
      </c>
      <c r="Q389" s="155" t="str">
        <f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 xml:space="preserve"> </v>
      </c>
      <c r="R389" s="155" t="str">
        <f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 xml:space="preserve"> </v>
      </c>
      <c r="S389" s="155" t="str">
        <f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 xml:space="preserve"> </v>
      </c>
    </row>
    <row r="390" spans="1:19" ht="14.1" customHeight="1" x14ac:dyDescent="0.2">
      <c r="A390" s="180" t="s">
        <v>1191</v>
      </c>
      <c r="B390" s="154" t="e">
        <f>IF($U$16=1,(VLOOKUP(A390,$AC$44:$AH$80,2,FALSE)),IF((IF($X$1=1,'X1'!B349,(IF($X$1=2,'X2'!B349,(IF($X$1=3,'X3'!B349,(IF($X$1=4,'X4'!B349,(IF($X$1=5,'X5'!B349,'X6'!B349))))))))))="","",(IF($X$1=1,'X1'!B349,(IF($X$1=2,'X2'!B349,(IF($X$1=3,'X3'!B349,(IF($X$1=4,'X4'!B349,(IF($X$1=5,'X5'!B349,'X6'!B349))))))))))))</f>
        <v>#N/A</v>
      </c>
      <c r="C390" s="154" t="str">
        <f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 xml:space="preserve"> </v>
      </c>
      <c r="D390" s="154" t="str">
        <f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 xml:space="preserve"> </v>
      </c>
      <c r="E390" s="169" t="str">
        <f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 xml:space="preserve"> </v>
      </c>
      <c r="F390" s="169" t="str">
        <f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 xml:space="preserve"> </v>
      </c>
      <c r="G390" s="138" t="str">
        <f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 xml:space="preserve"> </v>
      </c>
      <c r="H390" s="169" t="str">
        <f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 xml:space="preserve"> </v>
      </c>
      <c r="I390" s="170" t="str">
        <f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 xml:space="preserve"> </v>
      </c>
      <c r="J390" s="170" t="str">
        <f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 xml:space="preserve"> </v>
      </c>
      <c r="K390" s="170" t="str">
        <f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 xml:space="preserve"> </v>
      </c>
      <c r="L390" s="171" t="str">
        <f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 xml:space="preserve"> </v>
      </c>
      <c r="M390" s="171" t="str">
        <f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 xml:space="preserve"> </v>
      </c>
      <c r="N390" s="155" t="str">
        <f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 xml:space="preserve"> </v>
      </c>
      <c r="O390" s="171" t="str">
        <f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 xml:space="preserve"> </v>
      </c>
      <c r="P390" s="171" t="str">
        <f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 xml:space="preserve"> </v>
      </c>
      <c r="Q390" s="155" t="str">
        <f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 xml:space="preserve"> </v>
      </c>
      <c r="R390" s="155" t="str">
        <f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 xml:space="preserve"> </v>
      </c>
      <c r="S390" s="155" t="str">
        <f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 xml:space="preserve"> </v>
      </c>
    </row>
    <row r="391" spans="1:19" ht="14.1" customHeight="1" x14ac:dyDescent="0.2">
      <c r="A391" s="180" t="s">
        <v>1191</v>
      </c>
      <c r="B391" s="154" t="e">
        <f>IF($U$16=1,(VLOOKUP(A391,$AC$44:$AH$80,2,FALSE)),IF((IF($X$1=1,'X1'!B350,(IF($X$1=2,'X2'!B350,(IF($X$1=3,'X3'!B350,(IF($X$1=4,'X4'!B350,(IF($X$1=5,'X5'!B350,'X6'!B350))))))))))="","",(IF($X$1=1,'X1'!B350,(IF($X$1=2,'X2'!B350,(IF($X$1=3,'X3'!B350,(IF($X$1=4,'X4'!B350,(IF($X$1=5,'X5'!B350,'X6'!B350))))))))))))</f>
        <v>#N/A</v>
      </c>
      <c r="C391" s="154" t="str">
        <f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 xml:space="preserve"> </v>
      </c>
      <c r="D391" s="154" t="str">
        <f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 xml:space="preserve"> </v>
      </c>
      <c r="E391" s="169" t="str">
        <f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 xml:space="preserve"> </v>
      </c>
      <c r="F391" s="169" t="str">
        <f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 xml:space="preserve"> </v>
      </c>
      <c r="G391" s="138" t="str">
        <f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 xml:space="preserve"> </v>
      </c>
      <c r="H391" s="169" t="str">
        <f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 xml:space="preserve"> </v>
      </c>
      <c r="I391" s="170" t="str">
        <f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 xml:space="preserve"> </v>
      </c>
      <c r="J391" s="170" t="str">
        <f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 xml:space="preserve"> </v>
      </c>
      <c r="K391" s="170" t="str">
        <f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 xml:space="preserve"> </v>
      </c>
      <c r="L391" s="171" t="str">
        <f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 xml:space="preserve"> </v>
      </c>
      <c r="M391" s="171" t="str">
        <f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 xml:space="preserve"> </v>
      </c>
      <c r="N391" s="155" t="str">
        <f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 xml:space="preserve"> </v>
      </c>
      <c r="O391" s="171" t="str">
        <f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 xml:space="preserve"> </v>
      </c>
      <c r="P391" s="171" t="str">
        <f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 xml:space="preserve"> </v>
      </c>
      <c r="Q391" s="155" t="str">
        <f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 xml:space="preserve"> </v>
      </c>
      <c r="R391" s="155" t="str">
        <f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 xml:space="preserve"> </v>
      </c>
      <c r="S391" s="155" t="str">
        <f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 xml:space="preserve"> </v>
      </c>
    </row>
    <row r="392" spans="1:19" ht="14.1" customHeight="1" x14ac:dyDescent="0.2">
      <c r="A392" s="180" t="s">
        <v>1191</v>
      </c>
      <c r="B392" s="154" t="e">
        <f>IF($U$16=1,(VLOOKUP(A392,$AC$44:$AH$80,2,FALSE)),IF((IF($X$1=1,'X1'!B351,(IF($X$1=2,'X2'!B351,(IF($X$1=3,'X3'!B351,(IF($X$1=4,'X4'!B351,(IF($X$1=5,'X5'!B351,'X6'!B351))))))))))="","",(IF($X$1=1,'X1'!B351,(IF($X$1=2,'X2'!B351,(IF($X$1=3,'X3'!B351,(IF($X$1=4,'X4'!B351,(IF($X$1=5,'X5'!B351,'X6'!B351))))))))))))</f>
        <v>#N/A</v>
      </c>
      <c r="C392" s="154" t="str">
        <f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 xml:space="preserve"> </v>
      </c>
      <c r="D392" s="154" t="str">
        <f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 xml:space="preserve"> </v>
      </c>
      <c r="E392" s="169" t="str">
        <f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 xml:space="preserve"> </v>
      </c>
      <c r="F392" s="169" t="str">
        <f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 xml:space="preserve"> </v>
      </c>
      <c r="G392" s="138" t="str">
        <f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 xml:space="preserve"> </v>
      </c>
      <c r="H392" s="169" t="str">
        <f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 xml:space="preserve"> </v>
      </c>
      <c r="I392" s="170" t="str">
        <f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 xml:space="preserve"> </v>
      </c>
      <c r="J392" s="170" t="str">
        <f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 xml:space="preserve"> </v>
      </c>
      <c r="K392" s="170" t="str">
        <f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 xml:space="preserve"> </v>
      </c>
      <c r="L392" s="171" t="str">
        <f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 xml:space="preserve"> </v>
      </c>
      <c r="M392" s="171" t="str">
        <f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 xml:space="preserve"> </v>
      </c>
      <c r="N392" s="155" t="str">
        <f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 xml:space="preserve"> </v>
      </c>
      <c r="O392" s="171" t="str">
        <f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 xml:space="preserve"> </v>
      </c>
      <c r="P392" s="171" t="str">
        <f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 xml:space="preserve"> </v>
      </c>
      <c r="Q392" s="155" t="str">
        <f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 xml:space="preserve"> </v>
      </c>
      <c r="R392" s="155" t="str">
        <f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 xml:space="preserve"> </v>
      </c>
      <c r="S392" s="155" t="str">
        <f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 xml:space="preserve"> </v>
      </c>
    </row>
    <row r="393" spans="1:19" ht="14.1" customHeight="1" x14ac:dyDescent="0.2">
      <c r="A393" s="180" t="s">
        <v>1191</v>
      </c>
      <c r="B393" s="154" t="e">
        <f>IF($U$16=1,(VLOOKUP(A393,$AC$44:$AH$80,2,FALSE)),IF((IF($X$1=1,'X1'!B352,(IF($X$1=2,'X2'!B352,(IF($X$1=3,'X3'!B352,(IF($X$1=4,'X4'!B352,(IF($X$1=5,'X5'!B352,'X6'!B352))))))))))="","",(IF($X$1=1,'X1'!B352,(IF($X$1=2,'X2'!B352,(IF($X$1=3,'X3'!B352,(IF($X$1=4,'X4'!B352,(IF($X$1=5,'X5'!B352,'X6'!B352))))))))))))</f>
        <v>#N/A</v>
      </c>
      <c r="C393" s="154" t="str">
        <f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 xml:space="preserve"> </v>
      </c>
      <c r="D393" s="154" t="str">
        <f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 xml:space="preserve"> </v>
      </c>
      <c r="E393" s="169" t="str">
        <f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 xml:space="preserve"> </v>
      </c>
      <c r="F393" s="169" t="str">
        <f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 xml:space="preserve"> </v>
      </c>
      <c r="G393" s="138" t="str">
        <f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 xml:space="preserve"> </v>
      </c>
      <c r="H393" s="169" t="str">
        <f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 xml:space="preserve"> </v>
      </c>
      <c r="I393" s="170" t="str">
        <f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 xml:space="preserve"> </v>
      </c>
      <c r="J393" s="170" t="str">
        <f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 xml:space="preserve"> </v>
      </c>
      <c r="K393" s="170" t="str">
        <f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 xml:space="preserve"> </v>
      </c>
      <c r="L393" s="171" t="str">
        <f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 xml:space="preserve"> </v>
      </c>
      <c r="M393" s="171" t="str">
        <f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 xml:space="preserve"> </v>
      </c>
      <c r="N393" s="155" t="str">
        <f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 xml:space="preserve"> </v>
      </c>
      <c r="O393" s="171" t="str">
        <f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 xml:space="preserve"> </v>
      </c>
      <c r="P393" s="171" t="str">
        <f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 xml:space="preserve"> </v>
      </c>
      <c r="Q393" s="155" t="str">
        <f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 xml:space="preserve"> </v>
      </c>
      <c r="R393" s="155" t="str">
        <f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 xml:space="preserve"> </v>
      </c>
      <c r="S393" s="155" t="str">
        <f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 xml:space="preserve"> </v>
      </c>
    </row>
    <row r="394" spans="1:19" ht="14.1" customHeight="1" x14ac:dyDescent="0.2">
      <c r="A394" s="180" t="s">
        <v>1191</v>
      </c>
      <c r="B394" s="154" t="e">
        <f>IF($U$16=1,(VLOOKUP(A394,$AC$44:$AH$80,2,FALSE)),IF((IF($X$1=1,'X1'!B353,(IF($X$1=2,'X2'!B353,(IF($X$1=3,'X3'!B353,(IF($X$1=4,'X4'!B353,(IF($X$1=5,'X5'!B353,'X6'!B353))))))))))="","",(IF($X$1=1,'X1'!B353,(IF($X$1=2,'X2'!B353,(IF($X$1=3,'X3'!B353,(IF($X$1=4,'X4'!B353,(IF($X$1=5,'X5'!B353,'X6'!B353))))))))))))</f>
        <v>#N/A</v>
      </c>
      <c r="C394" s="154" t="str">
        <f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 xml:space="preserve"> </v>
      </c>
      <c r="D394" s="154" t="str">
        <f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 xml:space="preserve"> </v>
      </c>
      <c r="E394" s="169" t="str">
        <f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 xml:space="preserve"> </v>
      </c>
      <c r="F394" s="169" t="str">
        <f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 xml:space="preserve"> </v>
      </c>
      <c r="G394" s="138" t="str">
        <f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 xml:space="preserve"> </v>
      </c>
      <c r="H394" s="169" t="str">
        <f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 xml:space="preserve"> </v>
      </c>
      <c r="I394" s="170" t="str">
        <f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 xml:space="preserve"> </v>
      </c>
      <c r="J394" s="170" t="str">
        <f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 xml:space="preserve"> </v>
      </c>
      <c r="K394" s="170" t="str">
        <f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 xml:space="preserve"> </v>
      </c>
      <c r="L394" s="171" t="str">
        <f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 xml:space="preserve"> </v>
      </c>
      <c r="M394" s="171" t="str">
        <f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 xml:space="preserve"> </v>
      </c>
      <c r="N394" s="155" t="str">
        <f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 xml:space="preserve"> </v>
      </c>
      <c r="O394" s="171" t="str">
        <f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 xml:space="preserve"> </v>
      </c>
      <c r="P394" s="171" t="str">
        <f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 xml:space="preserve"> </v>
      </c>
      <c r="Q394" s="155" t="str">
        <f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 xml:space="preserve"> </v>
      </c>
      <c r="R394" s="155" t="str">
        <f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 xml:space="preserve"> </v>
      </c>
      <c r="S394" s="155" t="str">
        <f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 xml:space="preserve"> </v>
      </c>
    </row>
    <row r="395" spans="1:19" ht="14.1" customHeight="1" x14ac:dyDescent="0.2">
      <c r="A395" s="180" t="s">
        <v>1191</v>
      </c>
      <c r="B395" s="154" t="e">
        <f>IF($U$16=1,(VLOOKUP(A395,$AC$44:$AH$80,2,FALSE)),IF((IF($X$1=1,'X1'!B354,(IF($X$1=2,'X2'!B354,(IF($X$1=3,'X3'!B354,(IF($X$1=4,'X4'!B354,(IF($X$1=5,'X5'!B354,'X6'!B354))))))))))="","",(IF($X$1=1,'X1'!B354,(IF($X$1=2,'X2'!B354,(IF($X$1=3,'X3'!B354,(IF($X$1=4,'X4'!B354,(IF($X$1=5,'X5'!B354,'X6'!B354))))))))))))</f>
        <v>#N/A</v>
      </c>
      <c r="C395" s="154" t="str">
        <f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 xml:space="preserve"> </v>
      </c>
      <c r="D395" s="154" t="str">
        <f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 xml:space="preserve"> </v>
      </c>
      <c r="E395" s="169" t="str">
        <f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 xml:space="preserve"> </v>
      </c>
      <c r="F395" s="169" t="str">
        <f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 xml:space="preserve"> </v>
      </c>
      <c r="G395" s="138" t="str">
        <f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 xml:space="preserve"> </v>
      </c>
      <c r="H395" s="169" t="str">
        <f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 xml:space="preserve"> </v>
      </c>
      <c r="I395" s="170" t="str">
        <f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 xml:space="preserve"> </v>
      </c>
      <c r="J395" s="170" t="str">
        <f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 xml:space="preserve"> </v>
      </c>
      <c r="K395" s="170" t="str">
        <f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 xml:space="preserve"> </v>
      </c>
      <c r="L395" s="171" t="str">
        <f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 xml:space="preserve"> </v>
      </c>
      <c r="M395" s="171" t="str">
        <f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 xml:space="preserve"> </v>
      </c>
      <c r="N395" s="155" t="str">
        <f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 xml:space="preserve"> </v>
      </c>
      <c r="O395" s="171" t="str">
        <f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 xml:space="preserve"> </v>
      </c>
      <c r="P395" s="171" t="str">
        <f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 xml:space="preserve"> </v>
      </c>
      <c r="Q395" s="155" t="str">
        <f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 xml:space="preserve"> </v>
      </c>
      <c r="R395" s="155" t="str">
        <f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 xml:space="preserve"> </v>
      </c>
      <c r="S395" s="155" t="str">
        <f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 xml:space="preserve"> </v>
      </c>
    </row>
    <row r="396" spans="1:19" ht="14.1" customHeight="1" x14ac:dyDescent="0.2">
      <c r="A396" s="180" t="s">
        <v>1191</v>
      </c>
      <c r="B396" s="154" t="e">
        <f>IF($U$16=1,(VLOOKUP(A396,$AC$44:$AH$80,2,FALSE)),IF((IF($X$1=1,'X1'!B355,(IF($X$1=2,'X2'!B355,(IF($X$1=3,'X3'!B355,(IF($X$1=4,'X4'!B355,(IF($X$1=5,'X5'!B355,'X6'!B355))))))))))="","",(IF($X$1=1,'X1'!B355,(IF($X$1=2,'X2'!B355,(IF($X$1=3,'X3'!B355,(IF($X$1=4,'X4'!B355,(IF($X$1=5,'X5'!B355,'X6'!B355))))))))))))</f>
        <v>#N/A</v>
      </c>
      <c r="C396" s="154" t="str">
        <f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 xml:space="preserve"> </v>
      </c>
      <c r="D396" s="154" t="str">
        <f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 xml:space="preserve"> </v>
      </c>
      <c r="E396" s="169" t="str">
        <f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 xml:space="preserve"> </v>
      </c>
      <c r="F396" s="169" t="str">
        <f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 xml:space="preserve"> </v>
      </c>
      <c r="G396" s="138" t="str">
        <f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 xml:space="preserve"> </v>
      </c>
      <c r="H396" s="169" t="str">
        <f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 xml:space="preserve"> </v>
      </c>
      <c r="I396" s="170" t="str">
        <f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 xml:space="preserve"> </v>
      </c>
      <c r="J396" s="170" t="str">
        <f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 xml:space="preserve"> </v>
      </c>
      <c r="K396" s="170" t="str">
        <f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 xml:space="preserve"> </v>
      </c>
      <c r="L396" s="171" t="str">
        <f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 xml:space="preserve"> </v>
      </c>
      <c r="M396" s="171" t="str">
        <f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 xml:space="preserve"> </v>
      </c>
      <c r="N396" s="155" t="str">
        <f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 xml:space="preserve"> </v>
      </c>
      <c r="O396" s="171" t="str">
        <f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 xml:space="preserve"> </v>
      </c>
      <c r="P396" s="171" t="str">
        <f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 xml:space="preserve"> </v>
      </c>
      <c r="Q396" s="155" t="str">
        <f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 xml:space="preserve"> </v>
      </c>
      <c r="R396" s="155" t="str">
        <f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 xml:space="preserve"> </v>
      </c>
      <c r="S396" s="155" t="str">
        <f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 xml:space="preserve"> </v>
      </c>
    </row>
    <row r="397" spans="1:19" ht="14.1" customHeight="1" x14ac:dyDescent="0.2">
      <c r="A397" s="180" t="s">
        <v>1191</v>
      </c>
      <c r="B397" s="154" t="e">
        <f>IF($U$16=1,(VLOOKUP(A397,$AC$44:$AH$80,2,FALSE)),IF((IF($X$1=1,'X1'!B356,(IF($X$1=2,'X2'!B356,(IF($X$1=3,'X3'!B356,(IF($X$1=4,'X4'!B356,(IF($X$1=5,'X5'!B356,'X6'!B356))))))))))="","",(IF($X$1=1,'X1'!B356,(IF($X$1=2,'X2'!B356,(IF($X$1=3,'X3'!B356,(IF($X$1=4,'X4'!B356,(IF($X$1=5,'X5'!B356,'X6'!B356))))))))))))</f>
        <v>#N/A</v>
      </c>
      <c r="C397" s="154" t="str">
        <f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 xml:space="preserve"> </v>
      </c>
      <c r="D397" s="154" t="str">
        <f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 xml:space="preserve"> </v>
      </c>
      <c r="E397" s="169" t="str">
        <f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 xml:space="preserve"> </v>
      </c>
      <c r="F397" s="169" t="str">
        <f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 xml:space="preserve"> </v>
      </c>
      <c r="G397" s="138" t="str">
        <f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 xml:space="preserve"> </v>
      </c>
      <c r="H397" s="169" t="str">
        <f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 xml:space="preserve"> </v>
      </c>
      <c r="I397" s="170" t="str">
        <f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 xml:space="preserve"> </v>
      </c>
      <c r="J397" s="170" t="str">
        <f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 xml:space="preserve"> </v>
      </c>
      <c r="K397" s="170" t="str">
        <f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 xml:space="preserve"> </v>
      </c>
      <c r="L397" s="171" t="str">
        <f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 xml:space="preserve"> </v>
      </c>
      <c r="M397" s="171" t="str">
        <f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 xml:space="preserve"> </v>
      </c>
      <c r="N397" s="155" t="str">
        <f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 xml:space="preserve"> </v>
      </c>
      <c r="O397" s="171" t="str">
        <f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 xml:space="preserve"> </v>
      </c>
      <c r="P397" s="171" t="str">
        <f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 xml:space="preserve"> </v>
      </c>
      <c r="Q397" s="155" t="str">
        <f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 xml:space="preserve"> </v>
      </c>
      <c r="R397" s="155" t="str">
        <f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 xml:space="preserve"> </v>
      </c>
      <c r="S397" s="155" t="str">
        <f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 xml:space="preserve"> </v>
      </c>
    </row>
    <row r="398" spans="1:19" ht="14.1" customHeight="1" x14ac:dyDescent="0.2">
      <c r="A398" s="180" t="s">
        <v>1191</v>
      </c>
      <c r="B398" s="154" t="e">
        <f>IF($U$16=1,(VLOOKUP(A398,$AC$44:$AH$80,2,FALSE)),IF((IF($X$1=1,'X1'!B357,(IF($X$1=2,'X2'!B357,(IF($X$1=3,'X3'!B357,(IF($X$1=4,'X4'!B357,(IF($X$1=5,'X5'!B357,'X6'!B357))))))))))="","",(IF($X$1=1,'X1'!B357,(IF($X$1=2,'X2'!B357,(IF($X$1=3,'X3'!B357,(IF($X$1=4,'X4'!B357,(IF($X$1=5,'X5'!B357,'X6'!B357))))))))))))</f>
        <v>#N/A</v>
      </c>
      <c r="C398" s="154" t="str">
        <f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 xml:space="preserve"> </v>
      </c>
      <c r="D398" s="154" t="str">
        <f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 xml:space="preserve"> </v>
      </c>
      <c r="E398" s="169" t="str">
        <f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 xml:space="preserve"> </v>
      </c>
      <c r="F398" s="169" t="str">
        <f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 xml:space="preserve"> </v>
      </c>
      <c r="G398" s="138" t="str">
        <f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 xml:space="preserve"> </v>
      </c>
      <c r="H398" s="169" t="str">
        <f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 xml:space="preserve"> </v>
      </c>
      <c r="I398" s="170" t="str">
        <f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 xml:space="preserve"> </v>
      </c>
      <c r="J398" s="170" t="str">
        <f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 xml:space="preserve"> </v>
      </c>
      <c r="K398" s="170" t="str">
        <f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 xml:space="preserve"> </v>
      </c>
      <c r="L398" s="171" t="str">
        <f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 xml:space="preserve"> </v>
      </c>
      <c r="M398" s="171" t="str">
        <f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 xml:space="preserve"> </v>
      </c>
      <c r="N398" s="155" t="str">
        <f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 xml:space="preserve"> </v>
      </c>
      <c r="O398" s="171" t="str">
        <f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 xml:space="preserve"> </v>
      </c>
      <c r="P398" s="171" t="str">
        <f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 xml:space="preserve"> </v>
      </c>
      <c r="Q398" s="155" t="str">
        <f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 xml:space="preserve"> </v>
      </c>
      <c r="R398" s="155" t="str">
        <f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 xml:space="preserve"> </v>
      </c>
      <c r="S398" s="155" t="str">
        <f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 xml:space="preserve"> </v>
      </c>
    </row>
    <row r="399" spans="1:19" ht="14.1" customHeight="1" x14ac:dyDescent="0.2">
      <c r="A399" s="180" t="s">
        <v>1191</v>
      </c>
      <c r="B399" s="154" t="e">
        <f>IF($U$16=1,(VLOOKUP(A399,$AC$44:$AH$80,2,FALSE)),IF((IF($X$1=1,'X1'!B358,(IF($X$1=2,'X2'!B358,(IF($X$1=3,'X3'!B358,(IF($X$1=4,'X4'!B358,(IF($X$1=5,'X5'!B358,'X6'!B358))))))))))="","",(IF($X$1=1,'X1'!B358,(IF($X$1=2,'X2'!B358,(IF($X$1=3,'X3'!B358,(IF($X$1=4,'X4'!B358,(IF($X$1=5,'X5'!B358,'X6'!B358))))))))))))</f>
        <v>#N/A</v>
      </c>
      <c r="C399" s="154" t="str">
        <f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 xml:space="preserve"> </v>
      </c>
      <c r="D399" s="154" t="str">
        <f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 xml:space="preserve"> </v>
      </c>
      <c r="E399" s="169" t="str">
        <f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 xml:space="preserve"> </v>
      </c>
      <c r="F399" s="169" t="str">
        <f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 xml:space="preserve"> </v>
      </c>
      <c r="G399" s="138" t="str">
        <f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 xml:space="preserve"> </v>
      </c>
      <c r="H399" s="169" t="str">
        <f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 xml:space="preserve"> </v>
      </c>
      <c r="I399" s="170" t="str">
        <f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 xml:space="preserve"> </v>
      </c>
      <c r="J399" s="170" t="str">
        <f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 xml:space="preserve"> </v>
      </c>
      <c r="K399" s="170" t="str">
        <f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 xml:space="preserve"> </v>
      </c>
      <c r="L399" s="171" t="str">
        <f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 xml:space="preserve"> </v>
      </c>
      <c r="M399" s="171" t="str">
        <f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 xml:space="preserve"> </v>
      </c>
      <c r="N399" s="155" t="str">
        <f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 xml:space="preserve"> </v>
      </c>
      <c r="O399" s="171" t="str">
        <f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 xml:space="preserve"> </v>
      </c>
      <c r="P399" s="171" t="str">
        <f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 xml:space="preserve"> </v>
      </c>
      <c r="Q399" s="155" t="str">
        <f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 xml:space="preserve"> </v>
      </c>
      <c r="R399" s="155" t="str">
        <f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 xml:space="preserve"> </v>
      </c>
      <c r="S399" s="155" t="str">
        <f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 xml:space="preserve"> </v>
      </c>
    </row>
    <row r="400" spans="1:19" ht="14.1" customHeight="1" x14ac:dyDescent="0.2">
      <c r="A400" s="180" t="s">
        <v>1191</v>
      </c>
      <c r="B400" s="154" t="e">
        <f>IF($U$16=1,(VLOOKUP(A400,$AC$44:$AH$80,2,FALSE)),IF((IF($X$1=1,'X1'!B359,(IF($X$1=2,'X2'!B359,(IF($X$1=3,'X3'!B359,(IF($X$1=4,'X4'!B359,(IF($X$1=5,'X5'!B359,'X6'!B359))))))))))="","",(IF($X$1=1,'X1'!B359,(IF($X$1=2,'X2'!B359,(IF($X$1=3,'X3'!B359,(IF($X$1=4,'X4'!B359,(IF($X$1=5,'X5'!B359,'X6'!B359))))))))))))</f>
        <v>#N/A</v>
      </c>
      <c r="C400" s="154" t="str">
        <f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 xml:space="preserve"> </v>
      </c>
      <c r="D400" s="154" t="str">
        <f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 xml:space="preserve"> </v>
      </c>
      <c r="E400" s="169" t="str">
        <f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 xml:space="preserve"> </v>
      </c>
      <c r="F400" s="169" t="str">
        <f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 xml:space="preserve"> </v>
      </c>
      <c r="G400" s="138" t="str">
        <f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 xml:space="preserve"> </v>
      </c>
      <c r="H400" s="169" t="str">
        <f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 xml:space="preserve"> </v>
      </c>
      <c r="I400" s="170" t="str">
        <f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 xml:space="preserve"> </v>
      </c>
      <c r="J400" s="170" t="str">
        <f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 xml:space="preserve"> </v>
      </c>
      <c r="K400" s="170" t="str">
        <f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 xml:space="preserve"> </v>
      </c>
      <c r="L400" s="171" t="str">
        <f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 xml:space="preserve"> </v>
      </c>
      <c r="M400" s="171" t="str">
        <f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 xml:space="preserve"> </v>
      </c>
      <c r="N400" s="155" t="str">
        <f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 xml:space="preserve"> </v>
      </c>
      <c r="O400" s="171" t="str">
        <f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 xml:space="preserve"> </v>
      </c>
      <c r="P400" s="171" t="str">
        <f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 xml:space="preserve"> </v>
      </c>
      <c r="Q400" s="155" t="str">
        <f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 xml:space="preserve"> </v>
      </c>
      <c r="R400" s="155" t="str">
        <f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 xml:space="preserve"> </v>
      </c>
      <c r="S400" s="155" t="str">
        <f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 xml:space="preserve"> </v>
      </c>
    </row>
    <row r="401" spans="1:19" ht="14.1" customHeight="1" x14ac:dyDescent="0.2">
      <c r="A401" s="180" t="s">
        <v>1191</v>
      </c>
      <c r="B401" s="154" t="e">
        <f>IF($U$16=1,(VLOOKUP(A401,$AC$44:$AH$80,2,FALSE)),IF((IF($X$1=1,'X1'!B360,(IF($X$1=2,'X2'!B360,(IF($X$1=3,'X3'!B360,(IF($X$1=4,'X4'!B360,(IF($X$1=5,'X5'!B360,'X6'!B360))))))))))="","",(IF($X$1=1,'X1'!B360,(IF($X$1=2,'X2'!B360,(IF($X$1=3,'X3'!B360,(IF($X$1=4,'X4'!B360,(IF($X$1=5,'X5'!B360,'X6'!B360))))))))))))</f>
        <v>#N/A</v>
      </c>
      <c r="C401" s="154" t="str">
        <f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 xml:space="preserve"> </v>
      </c>
      <c r="D401" s="154" t="str">
        <f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 xml:space="preserve"> </v>
      </c>
      <c r="E401" s="169" t="str">
        <f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 xml:space="preserve"> </v>
      </c>
      <c r="F401" s="169" t="str">
        <f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 xml:space="preserve"> </v>
      </c>
      <c r="G401" s="138" t="str">
        <f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 xml:space="preserve"> </v>
      </c>
      <c r="H401" s="169" t="str">
        <f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 xml:space="preserve"> </v>
      </c>
      <c r="I401" s="170" t="str">
        <f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 xml:space="preserve"> </v>
      </c>
      <c r="J401" s="170" t="str">
        <f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 xml:space="preserve"> </v>
      </c>
      <c r="K401" s="170" t="str">
        <f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 xml:space="preserve"> </v>
      </c>
      <c r="L401" s="171" t="str">
        <f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 xml:space="preserve"> </v>
      </c>
      <c r="M401" s="171" t="str">
        <f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 xml:space="preserve"> </v>
      </c>
      <c r="N401" s="155" t="str">
        <f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 xml:space="preserve"> </v>
      </c>
      <c r="O401" s="171" t="str">
        <f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 xml:space="preserve"> </v>
      </c>
      <c r="P401" s="171" t="str">
        <f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 xml:space="preserve"> </v>
      </c>
      <c r="Q401" s="155" t="str">
        <f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 xml:space="preserve"> </v>
      </c>
      <c r="R401" s="155" t="str">
        <f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 xml:space="preserve"> </v>
      </c>
      <c r="S401" s="155" t="str">
        <f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 xml:space="preserve"> </v>
      </c>
    </row>
    <row r="402" spans="1:19" ht="14.1" customHeight="1" x14ac:dyDescent="0.2">
      <c r="A402" s="180" t="s">
        <v>1191</v>
      </c>
      <c r="B402" s="154" t="e">
        <f>IF($U$16=1,(VLOOKUP(A402,$AC$44:$AH$80,2,FALSE)),IF((IF($X$1=1,'X1'!B361,(IF($X$1=2,'X2'!B361,(IF($X$1=3,'X3'!B361,(IF($X$1=4,'X4'!B361,(IF($X$1=5,'X5'!B361,'X6'!B361))))))))))="","",(IF($X$1=1,'X1'!B361,(IF($X$1=2,'X2'!B361,(IF($X$1=3,'X3'!B361,(IF($X$1=4,'X4'!B361,(IF($X$1=5,'X5'!B361,'X6'!B361))))))))))))</f>
        <v>#N/A</v>
      </c>
      <c r="C402" s="154" t="str">
        <f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 xml:space="preserve"> </v>
      </c>
      <c r="D402" s="154" t="str">
        <f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 xml:space="preserve"> </v>
      </c>
      <c r="E402" s="169" t="str">
        <f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 xml:space="preserve"> </v>
      </c>
      <c r="F402" s="169" t="str">
        <f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 xml:space="preserve"> </v>
      </c>
      <c r="G402" s="138" t="str">
        <f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 xml:space="preserve"> </v>
      </c>
      <c r="H402" s="169" t="str">
        <f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 xml:space="preserve"> </v>
      </c>
      <c r="I402" s="170" t="str">
        <f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 xml:space="preserve"> </v>
      </c>
      <c r="J402" s="170" t="str">
        <f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 xml:space="preserve"> </v>
      </c>
      <c r="K402" s="170" t="str">
        <f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 xml:space="preserve"> </v>
      </c>
      <c r="L402" s="171" t="str">
        <f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 xml:space="preserve"> </v>
      </c>
      <c r="M402" s="171" t="str">
        <f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 xml:space="preserve"> </v>
      </c>
      <c r="N402" s="155" t="str">
        <f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 xml:space="preserve"> </v>
      </c>
      <c r="O402" s="171" t="str">
        <f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 xml:space="preserve"> </v>
      </c>
      <c r="P402" s="171" t="str">
        <f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 xml:space="preserve"> </v>
      </c>
      <c r="Q402" s="155" t="str">
        <f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 xml:space="preserve"> </v>
      </c>
      <c r="R402" s="155" t="str">
        <f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 xml:space="preserve"> </v>
      </c>
      <c r="S402" s="155" t="str">
        <f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 xml:space="preserve"> </v>
      </c>
    </row>
    <row r="403" spans="1:19" ht="14.1" customHeight="1" x14ac:dyDescent="0.2">
      <c r="A403" s="180" t="s">
        <v>1191</v>
      </c>
      <c r="B403" s="154" t="e">
        <f>IF($U$16=1,(VLOOKUP(A403,$AC$44:$AH$80,2,FALSE)),IF((IF($X$1=1,'X1'!B362,(IF($X$1=2,'X2'!B362,(IF($X$1=3,'X3'!B362,(IF($X$1=4,'X4'!B362,(IF($X$1=5,'X5'!B362,'X6'!B362))))))))))="","",(IF($X$1=1,'X1'!B362,(IF($X$1=2,'X2'!B362,(IF($X$1=3,'X3'!B362,(IF($X$1=4,'X4'!B362,(IF($X$1=5,'X5'!B362,'X6'!B362))))))))))))</f>
        <v>#N/A</v>
      </c>
      <c r="C403" s="154" t="str">
        <f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 xml:space="preserve"> </v>
      </c>
      <c r="D403" s="154" t="str">
        <f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 xml:space="preserve"> </v>
      </c>
      <c r="E403" s="169" t="str">
        <f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 xml:space="preserve"> </v>
      </c>
      <c r="F403" s="169" t="str">
        <f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 xml:space="preserve"> </v>
      </c>
      <c r="G403" s="138" t="str">
        <f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 xml:space="preserve"> </v>
      </c>
      <c r="H403" s="169" t="str">
        <f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 xml:space="preserve"> </v>
      </c>
      <c r="I403" s="170" t="str">
        <f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 xml:space="preserve"> </v>
      </c>
      <c r="J403" s="170" t="str">
        <f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 xml:space="preserve"> </v>
      </c>
      <c r="K403" s="170" t="str">
        <f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 xml:space="preserve"> </v>
      </c>
      <c r="L403" s="171" t="str">
        <f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 xml:space="preserve"> </v>
      </c>
      <c r="M403" s="171" t="str">
        <f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 xml:space="preserve"> </v>
      </c>
      <c r="N403" s="155" t="str">
        <f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 xml:space="preserve"> </v>
      </c>
      <c r="O403" s="171" t="str">
        <f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 xml:space="preserve"> </v>
      </c>
      <c r="P403" s="171" t="str">
        <f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 xml:space="preserve"> </v>
      </c>
      <c r="Q403" s="155" t="str">
        <f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 xml:space="preserve"> </v>
      </c>
      <c r="R403" s="155" t="str">
        <f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 xml:space="preserve"> </v>
      </c>
      <c r="S403" s="155" t="str">
        <f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 xml:space="preserve"> </v>
      </c>
    </row>
    <row r="404" spans="1:19" ht="14.1" customHeight="1" x14ac:dyDescent="0.2">
      <c r="A404" s="180" t="s">
        <v>1191</v>
      </c>
      <c r="B404" s="154" t="e">
        <f>IF($U$16=1,(VLOOKUP(A404,$AC$44:$AH$80,2,FALSE)),IF((IF($X$1=1,'X1'!B363,(IF($X$1=2,'X2'!B363,(IF($X$1=3,'X3'!B363,(IF($X$1=4,'X4'!B363,(IF($X$1=5,'X5'!B363,'X6'!B363))))))))))="","",(IF($X$1=1,'X1'!B363,(IF($X$1=2,'X2'!B363,(IF($X$1=3,'X3'!B363,(IF($X$1=4,'X4'!B363,(IF($X$1=5,'X5'!B363,'X6'!B363))))))))))))</f>
        <v>#N/A</v>
      </c>
      <c r="C404" s="154" t="str">
        <f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 xml:space="preserve"> </v>
      </c>
      <c r="D404" s="154" t="str">
        <f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 xml:space="preserve"> </v>
      </c>
      <c r="E404" s="169" t="str">
        <f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 xml:space="preserve"> </v>
      </c>
      <c r="F404" s="169" t="str">
        <f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 xml:space="preserve"> </v>
      </c>
      <c r="G404" s="138" t="str">
        <f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 xml:space="preserve"> </v>
      </c>
      <c r="H404" s="169" t="str">
        <f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 xml:space="preserve"> </v>
      </c>
      <c r="I404" s="170" t="str">
        <f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 xml:space="preserve"> </v>
      </c>
      <c r="J404" s="170" t="str">
        <f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 xml:space="preserve"> </v>
      </c>
      <c r="K404" s="170" t="str">
        <f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 xml:space="preserve"> </v>
      </c>
      <c r="L404" s="171" t="str">
        <f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 xml:space="preserve"> </v>
      </c>
      <c r="M404" s="171" t="str">
        <f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 xml:space="preserve"> </v>
      </c>
      <c r="N404" s="155" t="str">
        <f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 xml:space="preserve"> </v>
      </c>
      <c r="O404" s="171" t="str">
        <f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 xml:space="preserve"> </v>
      </c>
      <c r="P404" s="171" t="str">
        <f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 xml:space="preserve"> </v>
      </c>
      <c r="Q404" s="155" t="str">
        <f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 xml:space="preserve"> </v>
      </c>
      <c r="R404" s="155" t="str">
        <f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 xml:space="preserve"> </v>
      </c>
      <c r="S404" s="155" t="str">
        <f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 xml:space="preserve"> </v>
      </c>
    </row>
    <row r="405" spans="1:19" ht="14.1" customHeight="1" x14ac:dyDescent="0.2">
      <c r="A405" s="180" t="s">
        <v>1191</v>
      </c>
      <c r="B405" s="154" t="e">
        <f>IF($U$16=1,(VLOOKUP(A405,$AC$44:$AH$80,2,FALSE)),IF((IF($X$1=1,'X1'!B364,(IF($X$1=2,'X2'!B364,(IF($X$1=3,'X3'!B364,(IF($X$1=4,'X4'!B364,(IF($X$1=5,'X5'!B364,'X6'!B364))))))))))="","",(IF($X$1=1,'X1'!B364,(IF($X$1=2,'X2'!B364,(IF($X$1=3,'X3'!B364,(IF($X$1=4,'X4'!B364,(IF($X$1=5,'X5'!B364,'X6'!B364))))))))))))</f>
        <v>#N/A</v>
      </c>
      <c r="C405" s="154" t="str">
        <f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 xml:space="preserve"> </v>
      </c>
      <c r="D405" s="154" t="str">
        <f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 xml:space="preserve"> </v>
      </c>
      <c r="E405" s="169" t="str">
        <f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 xml:space="preserve"> </v>
      </c>
      <c r="F405" s="169" t="str">
        <f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 xml:space="preserve"> </v>
      </c>
      <c r="G405" s="138" t="str">
        <f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 xml:space="preserve"> </v>
      </c>
      <c r="H405" s="169" t="str">
        <f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 xml:space="preserve"> </v>
      </c>
      <c r="I405" s="170" t="str">
        <f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 xml:space="preserve"> </v>
      </c>
      <c r="J405" s="170" t="str">
        <f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 xml:space="preserve"> </v>
      </c>
      <c r="K405" s="170" t="str">
        <f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 xml:space="preserve"> </v>
      </c>
      <c r="L405" s="171" t="str">
        <f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 xml:space="preserve"> </v>
      </c>
      <c r="M405" s="171" t="str">
        <f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 xml:space="preserve"> </v>
      </c>
      <c r="N405" s="155" t="str">
        <f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 xml:space="preserve"> </v>
      </c>
      <c r="O405" s="171" t="str">
        <f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 xml:space="preserve"> </v>
      </c>
      <c r="P405" s="171" t="str">
        <f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 xml:space="preserve"> </v>
      </c>
      <c r="Q405" s="155" t="str">
        <f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 xml:space="preserve"> </v>
      </c>
      <c r="R405" s="155" t="str">
        <f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 xml:space="preserve"> </v>
      </c>
      <c r="S405" s="155" t="str">
        <f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 xml:space="preserve"> </v>
      </c>
    </row>
    <row r="406" spans="1:19" ht="14.1" customHeight="1" x14ac:dyDescent="0.2">
      <c r="A406" s="180" t="s">
        <v>1191</v>
      </c>
      <c r="B406" s="154" t="e">
        <f>IF($U$16=1,(VLOOKUP(A406,$AC$44:$AH$80,2,FALSE)),IF((IF($X$1=1,'X1'!B365,(IF($X$1=2,'X2'!B365,(IF($X$1=3,'X3'!B365,(IF($X$1=4,'X4'!B365,(IF($X$1=5,'X5'!B365,'X6'!B365))))))))))="","",(IF($X$1=1,'X1'!B365,(IF($X$1=2,'X2'!B365,(IF($X$1=3,'X3'!B365,(IF($X$1=4,'X4'!B365,(IF($X$1=5,'X5'!B365,'X6'!B365))))))))))))</f>
        <v>#N/A</v>
      </c>
      <c r="C406" s="154" t="str">
        <f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 xml:space="preserve"> </v>
      </c>
      <c r="D406" s="154" t="str">
        <f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 xml:space="preserve"> </v>
      </c>
      <c r="E406" s="169" t="str">
        <f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 xml:space="preserve"> </v>
      </c>
      <c r="F406" s="169" t="str">
        <f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 xml:space="preserve"> </v>
      </c>
      <c r="G406" s="138" t="str">
        <f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 xml:space="preserve"> </v>
      </c>
      <c r="H406" s="169" t="str">
        <f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 xml:space="preserve"> </v>
      </c>
      <c r="I406" s="170" t="str">
        <f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 xml:space="preserve"> </v>
      </c>
      <c r="J406" s="170" t="str">
        <f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 xml:space="preserve"> </v>
      </c>
      <c r="K406" s="170" t="str">
        <f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 xml:space="preserve"> </v>
      </c>
      <c r="L406" s="171" t="str">
        <f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 xml:space="preserve"> </v>
      </c>
      <c r="M406" s="171" t="str">
        <f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 xml:space="preserve"> </v>
      </c>
      <c r="N406" s="155" t="str">
        <f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 xml:space="preserve"> </v>
      </c>
      <c r="O406" s="171" t="str">
        <f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 xml:space="preserve"> </v>
      </c>
      <c r="P406" s="171" t="str">
        <f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 xml:space="preserve"> </v>
      </c>
      <c r="Q406" s="155" t="str">
        <f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 xml:space="preserve"> </v>
      </c>
      <c r="R406" s="155" t="str">
        <f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 xml:space="preserve"> </v>
      </c>
      <c r="S406" s="155" t="str">
        <f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 xml:space="preserve"> </v>
      </c>
    </row>
    <row r="407" spans="1:19" ht="14.1" customHeight="1" x14ac:dyDescent="0.2">
      <c r="A407" s="180" t="s">
        <v>1191</v>
      </c>
      <c r="B407" s="154" t="e">
        <f>IF($U$16=1,(VLOOKUP(A407,$AC$44:$AH$80,2,FALSE)),IF((IF($X$1=1,'X1'!B366,(IF($X$1=2,'X2'!B366,(IF($X$1=3,'X3'!B366,(IF($X$1=4,'X4'!B366,(IF($X$1=5,'X5'!B366,'X6'!B366))))))))))="","",(IF($X$1=1,'X1'!B366,(IF($X$1=2,'X2'!B366,(IF($X$1=3,'X3'!B366,(IF($X$1=4,'X4'!B366,(IF($X$1=5,'X5'!B366,'X6'!B366))))))))))))</f>
        <v>#N/A</v>
      </c>
      <c r="C407" s="154" t="str">
        <f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 xml:space="preserve"> </v>
      </c>
      <c r="D407" s="154" t="str">
        <f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 xml:space="preserve"> </v>
      </c>
      <c r="E407" s="169" t="str">
        <f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 xml:space="preserve"> </v>
      </c>
      <c r="F407" s="169" t="str">
        <f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 xml:space="preserve"> </v>
      </c>
      <c r="G407" s="138" t="str">
        <f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 xml:space="preserve"> </v>
      </c>
      <c r="H407" s="169" t="str">
        <f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 xml:space="preserve"> </v>
      </c>
      <c r="I407" s="170" t="str">
        <f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 xml:space="preserve"> </v>
      </c>
      <c r="J407" s="170" t="str">
        <f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 xml:space="preserve"> </v>
      </c>
      <c r="K407" s="170" t="str">
        <f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 xml:space="preserve"> </v>
      </c>
      <c r="L407" s="171" t="str">
        <f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 xml:space="preserve"> </v>
      </c>
      <c r="M407" s="171" t="str">
        <f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 xml:space="preserve"> </v>
      </c>
      <c r="N407" s="155" t="str">
        <f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 xml:space="preserve"> </v>
      </c>
      <c r="O407" s="171" t="str">
        <f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 xml:space="preserve"> </v>
      </c>
      <c r="P407" s="171" t="str">
        <f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 xml:space="preserve"> </v>
      </c>
      <c r="Q407" s="155" t="str">
        <f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 xml:space="preserve"> </v>
      </c>
      <c r="R407" s="155" t="str">
        <f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 xml:space="preserve"> </v>
      </c>
      <c r="S407" s="155" t="str">
        <f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 xml:space="preserve"> </v>
      </c>
    </row>
    <row r="408" spans="1:19" ht="14.1" customHeight="1" x14ac:dyDescent="0.2">
      <c r="A408" s="180" t="s">
        <v>1191</v>
      </c>
      <c r="B408" s="154" t="e">
        <f>IF($U$16=1,(VLOOKUP(A408,$AC$44:$AH$80,2,FALSE)),IF((IF($X$1=1,'X1'!B367,(IF($X$1=2,'X2'!B367,(IF($X$1=3,'X3'!B367,(IF($X$1=4,'X4'!B367,(IF($X$1=5,'X5'!B367,'X6'!B367))))))))))="","",(IF($X$1=1,'X1'!B367,(IF($X$1=2,'X2'!B367,(IF($X$1=3,'X3'!B367,(IF($X$1=4,'X4'!B367,(IF($X$1=5,'X5'!B367,'X6'!B367))))))))))))</f>
        <v>#N/A</v>
      </c>
      <c r="C408" s="154" t="str">
        <f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 xml:space="preserve"> </v>
      </c>
      <c r="D408" s="154" t="str">
        <f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 xml:space="preserve"> </v>
      </c>
      <c r="E408" s="169" t="str">
        <f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 xml:space="preserve"> </v>
      </c>
      <c r="F408" s="169" t="str">
        <f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 xml:space="preserve"> </v>
      </c>
      <c r="G408" s="138" t="str">
        <f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 xml:space="preserve"> </v>
      </c>
      <c r="H408" s="169" t="str">
        <f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 xml:space="preserve"> </v>
      </c>
      <c r="I408" s="170" t="str">
        <f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 xml:space="preserve"> </v>
      </c>
      <c r="J408" s="170" t="str">
        <f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 xml:space="preserve"> </v>
      </c>
      <c r="K408" s="170" t="str">
        <f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 xml:space="preserve"> </v>
      </c>
      <c r="L408" s="171" t="str">
        <f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 xml:space="preserve"> </v>
      </c>
      <c r="M408" s="171" t="str">
        <f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 xml:space="preserve"> </v>
      </c>
      <c r="N408" s="155" t="str">
        <f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 xml:space="preserve"> </v>
      </c>
      <c r="O408" s="171" t="str">
        <f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 xml:space="preserve"> </v>
      </c>
      <c r="P408" s="171" t="str">
        <f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 xml:space="preserve"> </v>
      </c>
      <c r="Q408" s="155" t="str">
        <f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55" t="str">
        <f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 xml:space="preserve"> </v>
      </c>
      <c r="S408" s="155" t="str">
        <f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 xml:space="preserve"> </v>
      </c>
    </row>
    <row r="409" spans="1:19" ht="14.1" customHeight="1" x14ac:dyDescent="0.2">
      <c r="A409" s="180" t="s">
        <v>1191</v>
      </c>
      <c r="B409" s="154" t="e">
        <f>IF($U$16=1,(VLOOKUP(A409,$AC$44:$AH$80,2,FALSE)),IF((IF($X$1=1,'X1'!B368,(IF($X$1=2,'X2'!B368,(IF($X$1=3,'X3'!B368,(IF($X$1=4,'X4'!B368,(IF($X$1=5,'X5'!B368,'X6'!B368))))))))))="","",(IF($X$1=1,'X1'!B368,(IF($X$1=2,'X2'!B368,(IF($X$1=3,'X3'!B368,(IF($X$1=4,'X4'!B368,(IF($X$1=5,'X5'!B368,'X6'!B368))))))))))))</f>
        <v>#N/A</v>
      </c>
      <c r="C409" s="154" t="str">
        <f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 xml:space="preserve"> </v>
      </c>
      <c r="D409" s="154" t="str">
        <f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 xml:space="preserve"> </v>
      </c>
      <c r="E409" s="169" t="str">
        <f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 xml:space="preserve"> </v>
      </c>
      <c r="F409" s="169" t="str">
        <f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 xml:space="preserve"> </v>
      </c>
      <c r="G409" s="138" t="str">
        <f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 xml:space="preserve"> </v>
      </c>
      <c r="H409" s="169" t="str">
        <f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 xml:space="preserve"> </v>
      </c>
      <c r="I409" s="170" t="str">
        <f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 xml:space="preserve"> </v>
      </c>
      <c r="J409" s="170" t="str">
        <f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 xml:space="preserve"> </v>
      </c>
      <c r="K409" s="170" t="str">
        <f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 xml:space="preserve"> </v>
      </c>
      <c r="L409" s="171" t="str">
        <f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 xml:space="preserve"> </v>
      </c>
      <c r="M409" s="171" t="str">
        <f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 xml:space="preserve"> </v>
      </c>
      <c r="N409" s="155" t="str">
        <f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 xml:space="preserve"> </v>
      </c>
      <c r="O409" s="171" t="str">
        <f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 xml:space="preserve"> </v>
      </c>
      <c r="P409" s="171" t="str">
        <f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 xml:space="preserve"> </v>
      </c>
      <c r="Q409" s="155" t="str">
        <f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 xml:space="preserve"> </v>
      </c>
      <c r="R409" s="155" t="str">
        <f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 xml:space="preserve"> </v>
      </c>
      <c r="S409" s="155" t="str">
        <f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 xml:space="preserve"> </v>
      </c>
    </row>
    <row r="410" spans="1:19" ht="14.1" customHeight="1" x14ac:dyDescent="0.2">
      <c r="A410" s="180" t="s">
        <v>1191</v>
      </c>
      <c r="B410" s="154" t="e">
        <f>IF($U$16=1,(VLOOKUP(A410,$AC$44:$AH$80,2,FALSE)),IF((IF($X$1=1,'X1'!B369,(IF($X$1=2,'X2'!B369,(IF($X$1=3,'X3'!B369,(IF($X$1=4,'X4'!B369,(IF($X$1=5,'X5'!B369,'X6'!B369))))))))))="","",(IF($X$1=1,'X1'!B369,(IF($X$1=2,'X2'!B369,(IF($X$1=3,'X3'!B369,(IF($X$1=4,'X4'!B369,(IF($X$1=5,'X5'!B369,'X6'!B369))))))))))))</f>
        <v>#N/A</v>
      </c>
      <c r="C410" s="154" t="str">
        <f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 xml:space="preserve"> </v>
      </c>
      <c r="D410" s="154" t="str">
        <f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 xml:space="preserve"> </v>
      </c>
      <c r="E410" s="169" t="str">
        <f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 xml:space="preserve"> </v>
      </c>
      <c r="F410" s="169" t="str">
        <f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 xml:space="preserve"> </v>
      </c>
      <c r="G410" s="138" t="str">
        <f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 xml:space="preserve"> </v>
      </c>
      <c r="H410" s="169" t="str">
        <f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 xml:space="preserve"> </v>
      </c>
      <c r="I410" s="170" t="str">
        <f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 xml:space="preserve"> </v>
      </c>
      <c r="J410" s="170" t="str">
        <f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 xml:space="preserve"> </v>
      </c>
      <c r="K410" s="170" t="str">
        <f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 xml:space="preserve"> </v>
      </c>
      <c r="L410" s="171" t="str">
        <f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 xml:space="preserve"> </v>
      </c>
      <c r="M410" s="171" t="str">
        <f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 xml:space="preserve"> </v>
      </c>
      <c r="N410" s="155" t="str">
        <f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 xml:space="preserve"> </v>
      </c>
      <c r="O410" s="171" t="str">
        <f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 xml:space="preserve"> </v>
      </c>
      <c r="P410" s="171" t="str">
        <f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 xml:space="preserve"> </v>
      </c>
      <c r="Q410" s="155" t="str">
        <f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 xml:space="preserve"> </v>
      </c>
      <c r="R410" s="155" t="str">
        <f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 xml:space="preserve"> </v>
      </c>
      <c r="S410" s="155" t="str">
        <f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 xml:space="preserve"> </v>
      </c>
    </row>
    <row r="411" spans="1:19" ht="14.1" customHeight="1" x14ac:dyDescent="0.2">
      <c r="A411" s="180" t="s">
        <v>1191</v>
      </c>
      <c r="B411" s="154" t="e">
        <f>IF($U$16=1,(VLOOKUP(A411,$AC$44:$AH$80,2,FALSE)),IF((IF($X$1=1,'X1'!B370,(IF($X$1=2,'X2'!B370,(IF($X$1=3,'X3'!B370,(IF($X$1=4,'X4'!B370,(IF($X$1=5,'X5'!B370,'X6'!B370))))))))))="","",(IF($X$1=1,'X1'!B370,(IF($X$1=2,'X2'!B370,(IF($X$1=3,'X3'!B370,(IF($X$1=4,'X4'!B370,(IF($X$1=5,'X5'!B370,'X6'!B370))))))))))))</f>
        <v>#N/A</v>
      </c>
      <c r="C411" s="154" t="str">
        <f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 xml:space="preserve"> </v>
      </c>
      <c r="D411" s="154" t="str">
        <f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 xml:space="preserve"> </v>
      </c>
      <c r="E411" s="169" t="str">
        <f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 xml:space="preserve"> </v>
      </c>
      <c r="F411" s="169" t="str">
        <f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 xml:space="preserve"> </v>
      </c>
      <c r="G411" s="138" t="str">
        <f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 xml:space="preserve"> </v>
      </c>
      <c r="H411" s="169" t="str">
        <f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 xml:space="preserve"> </v>
      </c>
      <c r="I411" s="170" t="str">
        <f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 xml:space="preserve"> </v>
      </c>
      <c r="J411" s="170" t="str">
        <f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 xml:space="preserve"> </v>
      </c>
      <c r="K411" s="170" t="str">
        <f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 xml:space="preserve"> </v>
      </c>
      <c r="L411" s="171" t="str">
        <f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 xml:space="preserve"> </v>
      </c>
      <c r="M411" s="171" t="str">
        <f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 xml:space="preserve"> </v>
      </c>
      <c r="N411" s="155" t="str">
        <f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 xml:space="preserve"> </v>
      </c>
      <c r="O411" s="171" t="str">
        <f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 xml:space="preserve"> </v>
      </c>
      <c r="P411" s="171" t="str">
        <f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 xml:space="preserve"> </v>
      </c>
      <c r="Q411" s="155" t="str">
        <f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 xml:space="preserve"> </v>
      </c>
      <c r="R411" s="155" t="str">
        <f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 xml:space="preserve"> </v>
      </c>
      <c r="S411" s="155" t="str">
        <f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 xml:space="preserve"> </v>
      </c>
    </row>
    <row r="412" spans="1:19" ht="14.1" customHeight="1" x14ac:dyDescent="0.2">
      <c r="A412" s="180" t="s">
        <v>1191</v>
      </c>
      <c r="B412" s="154" t="e">
        <f>IF($U$16=1,(VLOOKUP(A412,$AC$44:$AH$80,2,FALSE)),IF((IF($X$1=1,'X1'!B371,(IF($X$1=2,'X2'!B371,(IF($X$1=3,'X3'!B371,(IF($X$1=4,'X4'!B371,(IF($X$1=5,'X5'!B371,'X6'!B371))))))))))="","",(IF($X$1=1,'X1'!B371,(IF($X$1=2,'X2'!B371,(IF($X$1=3,'X3'!B371,(IF($X$1=4,'X4'!B371,(IF($X$1=5,'X5'!B371,'X6'!B371))))))))))))</f>
        <v>#N/A</v>
      </c>
      <c r="C412" s="154" t="str">
        <f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 xml:space="preserve"> </v>
      </c>
      <c r="D412" s="154" t="str">
        <f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 xml:space="preserve"> </v>
      </c>
      <c r="E412" s="169" t="str">
        <f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 xml:space="preserve"> </v>
      </c>
      <c r="F412" s="169" t="str">
        <f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 xml:space="preserve"> </v>
      </c>
      <c r="G412" s="138" t="str">
        <f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 xml:space="preserve"> </v>
      </c>
      <c r="H412" s="169" t="str">
        <f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 xml:space="preserve"> </v>
      </c>
      <c r="I412" s="170" t="str">
        <f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 xml:space="preserve"> </v>
      </c>
      <c r="J412" s="170" t="str">
        <f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 xml:space="preserve"> </v>
      </c>
      <c r="K412" s="170" t="str">
        <f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 xml:space="preserve"> </v>
      </c>
      <c r="L412" s="171" t="str">
        <f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 xml:space="preserve"> </v>
      </c>
      <c r="M412" s="171" t="str">
        <f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 xml:space="preserve"> </v>
      </c>
      <c r="N412" s="155" t="str">
        <f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 xml:space="preserve"> </v>
      </c>
      <c r="O412" s="171" t="str">
        <f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 xml:space="preserve"> </v>
      </c>
      <c r="P412" s="171" t="str">
        <f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 xml:space="preserve"> </v>
      </c>
      <c r="Q412" s="155" t="str">
        <f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 xml:space="preserve"> </v>
      </c>
      <c r="R412" s="155" t="str">
        <f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 xml:space="preserve"> </v>
      </c>
      <c r="S412" s="155" t="str">
        <f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 xml:space="preserve"> </v>
      </c>
    </row>
    <row r="413" spans="1:19" ht="14.1" customHeight="1" x14ac:dyDescent="0.2">
      <c r="A413" s="180" t="s">
        <v>1191</v>
      </c>
      <c r="B413" s="154" t="e">
        <f>IF($U$16=1,(VLOOKUP(A413,$AC$44:$AH$80,2,FALSE)),IF((IF($X$1=1,'X1'!B372,(IF($X$1=2,'X2'!B372,(IF($X$1=3,'X3'!B372,(IF($X$1=4,'X4'!B372,(IF($X$1=5,'X5'!B372,'X6'!B372))))))))))="","",(IF($X$1=1,'X1'!B372,(IF($X$1=2,'X2'!B372,(IF($X$1=3,'X3'!B372,(IF($X$1=4,'X4'!B372,(IF($X$1=5,'X5'!B372,'X6'!B372))))))))))))</f>
        <v>#N/A</v>
      </c>
      <c r="C413" s="154" t="str">
        <f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 xml:space="preserve"> </v>
      </c>
      <c r="D413" s="154" t="str">
        <f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 xml:space="preserve"> </v>
      </c>
      <c r="E413" s="169" t="str">
        <f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 xml:space="preserve"> </v>
      </c>
      <c r="F413" s="169" t="str">
        <f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 xml:space="preserve"> </v>
      </c>
      <c r="G413" s="138" t="str">
        <f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 xml:space="preserve"> </v>
      </c>
      <c r="H413" s="169" t="str">
        <f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 xml:space="preserve"> </v>
      </c>
      <c r="I413" s="170" t="str">
        <f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 xml:space="preserve"> </v>
      </c>
      <c r="J413" s="170" t="str">
        <f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 xml:space="preserve"> </v>
      </c>
      <c r="K413" s="170" t="str">
        <f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 xml:space="preserve"> </v>
      </c>
      <c r="L413" s="171" t="str">
        <f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 xml:space="preserve"> </v>
      </c>
      <c r="M413" s="171" t="str">
        <f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 xml:space="preserve"> </v>
      </c>
      <c r="N413" s="155" t="str">
        <f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 xml:space="preserve"> </v>
      </c>
      <c r="O413" s="171" t="str">
        <f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 xml:space="preserve"> </v>
      </c>
      <c r="P413" s="171" t="str">
        <f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 xml:space="preserve"> </v>
      </c>
      <c r="Q413" s="155" t="str">
        <f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 xml:space="preserve"> </v>
      </c>
      <c r="R413" s="155" t="str">
        <f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 xml:space="preserve"> </v>
      </c>
      <c r="S413" s="155" t="str">
        <f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 xml:space="preserve"> </v>
      </c>
    </row>
    <row r="414" spans="1:19" ht="14.1" customHeight="1" x14ac:dyDescent="0.2">
      <c r="A414" s="180" t="s">
        <v>1191</v>
      </c>
      <c r="B414" s="154" t="e">
        <f>IF($U$16=1,(VLOOKUP(A414,$AC$44:$AH$80,2,FALSE)),IF((IF($X$1=1,'X1'!B373,(IF($X$1=2,'X2'!B373,(IF($X$1=3,'X3'!B373,(IF($X$1=4,'X4'!B373,(IF($X$1=5,'X5'!B373,'X6'!B373))))))))))="","",(IF($X$1=1,'X1'!B373,(IF($X$1=2,'X2'!B373,(IF($X$1=3,'X3'!B373,(IF($X$1=4,'X4'!B373,(IF($X$1=5,'X5'!B373,'X6'!B373))))))))))))</f>
        <v>#N/A</v>
      </c>
      <c r="C414" s="154" t="str">
        <f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 xml:space="preserve"> </v>
      </c>
      <c r="D414" s="154" t="str">
        <f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 xml:space="preserve"> </v>
      </c>
      <c r="E414" s="169" t="str">
        <f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 xml:space="preserve"> </v>
      </c>
      <c r="F414" s="169" t="str">
        <f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 xml:space="preserve"> </v>
      </c>
      <c r="G414" s="138" t="str">
        <f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 xml:space="preserve"> </v>
      </c>
      <c r="H414" s="169" t="str">
        <f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 xml:space="preserve"> </v>
      </c>
      <c r="I414" s="170" t="str">
        <f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 xml:space="preserve"> </v>
      </c>
      <c r="J414" s="170" t="str">
        <f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 xml:space="preserve"> </v>
      </c>
      <c r="K414" s="170" t="str">
        <f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 xml:space="preserve"> </v>
      </c>
      <c r="L414" s="171" t="str">
        <f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 xml:space="preserve"> </v>
      </c>
      <c r="M414" s="171" t="str">
        <f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 xml:space="preserve"> </v>
      </c>
      <c r="N414" s="155" t="str">
        <f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 xml:space="preserve"> </v>
      </c>
      <c r="O414" s="171" t="str">
        <f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 xml:space="preserve"> </v>
      </c>
      <c r="P414" s="171" t="str">
        <f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 xml:space="preserve"> </v>
      </c>
      <c r="Q414" s="155" t="str">
        <f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 xml:space="preserve"> </v>
      </c>
      <c r="R414" s="155" t="str">
        <f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 xml:space="preserve"> </v>
      </c>
      <c r="S414" s="155" t="str">
        <f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 xml:space="preserve"> </v>
      </c>
    </row>
    <row r="415" spans="1:19" ht="14.1" customHeight="1" x14ac:dyDescent="0.2">
      <c r="A415" s="180" t="s">
        <v>1191</v>
      </c>
      <c r="B415" s="154" t="e">
        <f>IF($U$16=1,(VLOOKUP(A415,$AC$44:$AH$80,2,FALSE)),IF((IF($X$1=1,'X1'!B374,(IF($X$1=2,'X2'!B374,(IF($X$1=3,'X3'!B374,(IF($X$1=4,'X4'!B374,(IF($X$1=5,'X5'!B374,'X6'!B374))))))))))="","",(IF($X$1=1,'X1'!B374,(IF($X$1=2,'X2'!B374,(IF($X$1=3,'X3'!B374,(IF($X$1=4,'X4'!B374,(IF($X$1=5,'X5'!B374,'X6'!B374))))))))))))</f>
        <v>#N/A</v>
      </c>
      <c r="C415" s="154" t="str">
        <f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 xml:space="preserve"> </v>
      </c>
      <c r="D415" s="154" t="str">
        <f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 xml:space="preserve"> </v>
      </c>
      <c r="E415" s="169" t="str">
        <f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 xml:space="preserve"> </v>
      </c>
      <c r="F415" s="169" t="str">
        <f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 xml:space="preserve"> </v>
      </c>
      <c r="G415" s="138" t="str">
        <f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 xml:space="preserve"> </v>
      </c>
      <c r="H415" s="169" t="str">
        <f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 xml:space="preserve"> </v>
      </c>
      <c r="I415" s="170" t="str">
        <f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 xml:space="preserve"> </v>
      </c>
      <c r="J415" s="170" t="str">
        <f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 xml:space="preserve"> </v>
      </c>
      <c r="K415" s="170" t="str">
        <f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 xml:space="preserve"> </v>
      </c>
      <c r="L415" s="171" t="str">
        <f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 xml:space="preserve"> </v>
      </c>
      <c r="M415" s="171" t="str">
        <f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 xml:space="preserve"> </v>
      </c>
      <c r="N415" s="155" t="str">
        <f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 xml:space="preserve"> </v>
      </c>
      <c r="O415" s="171" t="str">
        <f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 xml:space="preserve"> </v>
      </c>
      <c r="P415" s="171" t="str">
        <f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 xml:space="preserve"> </v>
      </c>
      <c r="Q415" s="155" t="str">
        <f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 xml:space="preserve"> </v>
      </c>
      <c r="R415" s="155" t="str">
        <f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 xml:space="preserve"> </v>
      </c>
      <c r="S415" s="155" t="str">
        <f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 xml:space="preserve"> </v>
      </c>
    </row>
    <row r="416" spans="1:19" ht="14.1" customHeight="1" x14ac:dyDescent="0.2">
      <c r="A416" s="180" t="s">
        <v>1191</v>
      </c>
      <c r="B416" s="154" t="e">
        <f>IF($U$16=1,(VLOOKUP(A416,$AC$44:$AH$80,2,FALSE)),IF((IF($X$1=1,'X1'!B375,(IF($X$1=2,'X2'!B375,(IF($X$1=3,'X3'!B375,(IF($X$1=4,'X4'!B375,(IF($X$1=5,'X5'!B375,'X6'!B375))))))))))="","",(IF($X$1=1,'X1'!B375,(IF($X$1=2,'X2'!B375,(IF($X$1=3,'X3'!B375,(IF($X$1=4,'X4'!B375,(IF($X$1=5,'X5'!B375,'X6'!B375))))))))))))</f>
        <v>#N/A</v>
      </c>
      <c r="C416" s="154" t="str">
        <f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 xml:space="preserve"> </v>
      </c>
      <c r="D416" s="154" t="str">
        <f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 xml:space="preserve"> </v>
      </c>
      <c r="E416" s="169" t="str">
        <f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 xml:space="preserve"> </v>
      </c>
      <c r="F416" s="169" t="str">
        <f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 xml:space="preserve"> </v>
      </c>
      <c r="G416" s="138" t="str">
        <f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 xml:space="preserve"> </v>
      </c>
      <c r="H416" s="169" t="str">
        <f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 xml:space="preserve"> </v>
      </c>
      <c r="I416" s="170" t="str">
        <f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 xml:space="preserve"> </v>
      </c>
      <c r="J416" s="170" t="str">
        <f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 xml:space="preserve"> </v>
      </c>
      <c r="K416" s="170" t="str">
        <f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 xml:space="preserve"> </v>
      </c>
      <c r="L416" s="171" t="str">
        <f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 xml:space="preserve"> </v>
      </c>
      <c r="M416" s="171" t="str">
        <f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 xml:space="preserve"> </v>
      </c>
      <c r="N416" s="155" t="str">
        <f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 xml:space="preserve"> </v>
      </c>
      <c r="O416" s="171" t="str">
        <f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 xml:space="preserve"> </v>
      </c>
      <c r="P416" s="171" t="str">
        <f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 xml:space="preserve"> </v>
      </c>
      <c r="Q416" s="155" t="str">
        <f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 xml:space="preserve"> </v>
      </c>
      <c r="R416" s="155" t="str">
        <f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 xml:space="preserve"> </v>
      </c>
      <c r="S416" s="155" t="str">
        <f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 xml:space="preserve"> </v>
      </c>
    </row>
    <row r="417" spans="1:19" ht="14.1" customHeight="1" x14ac:dyDescent="0.2">
      <c r="A417" s="180" t="s">
        <v>1191</v>
      </c>
      <c r="B417" s="154" t="e">
        <f>IF($U$16=1,(VLOOKUP(A417,$AC$44:$AH$80,2,FALSE)),IF((IF($X$1=1,'X1'!B376,(IF($X$1=2,'X2'!B376,(IF($X$1=3,'X3'!B376,(IF($X$1=4,'X4'!B376,(IF($X$1=5,'X5'!B376,'X6'!B376))))))))))="","",(IF($X$1=1,'X1'!B376,(IF($X$1=2,'X2'!B376,(IF($X$1=3,'X3'!B376,(IF($X$1=4,'X4'!B376,(IF($X$1=5,'X5'!B376,'X6'!B376))))))))))))</f>
        <v>#N/A</v>
      </c>
      <c r="C417" s="154" t="str">
        <f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 xml:space="preserve"> </v>
      </c>
      <c r="D417" s="154" t="str">
        <f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 xml:space="preserve"> </v>
      </c>
      <c r="E417" s="169" t="str">
        <f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 xml:space="preserve"> </v>
      </c>
      <c r="F417" s="169" t="str">
        <f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 xml:space="preserve"> </v>
      </c>
      <c r="G417" s="138" t="str">
        <f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 xml:space="preserve"> </v>
      </c>
      <c r="H417" s="169" t="str">
        <f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 xml:space="preserve"> </v>
      </c>
      <c r="I417" s="170" t="str">
        <f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 xml:space="preserve"> </v>
      </c>
      <c r="J417" s="170" t="str">
        <f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 xml:space="preserve"> </v>
      </c>
      <c r="K417" s="170" t="str">
        <f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 xml:space="preserve"> </v>
      </c>
      <c r="L417" s="171" t="str">
        <f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 xml:space="preserve"> </v>
      </c>
      <c r="M417" s="171" t="str">
        <f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 xml:space="preserve"> </v>
      </c>
      <c r="N417" s="155" t="str">
        <f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 xml:space="preserve"> </v>
      </c>
      <c r="O417" s="171" t="str">
        <f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 xml:space="preserve"> </v>
      </c>
      <c r="P417" s="171" t="str">
        <f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 xml:space="preserve"> </v>
      </c>
      <c r="Q417" s="155" t="str">
        <f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 xml:space="preserve"> </v>
      </c>
      <c r="R417" s="155" t="str">
        <f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 xml:space="preserve"> </v>
      </c>
      <c r="S417" s="155" t="str">
        <f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 xml:space="preserve"> </v>
      </c>
    </row>
    <row r="418" spans="1:19" ht="14.1" customHeight="1" x14ac:dyDescent="0.2">
      <c r="A418" s="180" t="s">
        <v>1191</v>
      </c>
      <c r="B418" s="154" t="e">
        <f>IF($U$16=1,(VLOOKUP(A418,$AC$44:$AH$80,2,FALSE)),IF((IF($X$1=1,'X1'!B377,(IF($X$1=2,'X2'!B377,(IF($X$1=3,'X3'!B377,(IF($X$1=4,'X4'!B377,(IF($X$1=5,'X5'!B377,'X6'!B377))))))))))="","",(IF($X$1=1,'X1'!B377,(IF($X$1=2,'X2'!B377,(IF($X$1=3,'X3'!B377,(IF($X$1=4,'X4'!B377,(IF($X$1=5,'X5'!B377,'X6'!B377))))))))))))</f>
        <v>#N/A</v>
      </c>
      <c r="C418" s="154" t="str">
        <f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 xml:space="preserve"> </v>
      </c>
      <c r="D418" s="154" t="str">
        <f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 xml:space="preserve"> </v>
      </c>
      <c r="E418" s="169" t="str">
        <f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 xml:space="preserve"> </v>
      </c>
      <c r="F418" s="169" t="str">
        <f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 xml:space="preserve"> </v>
      </c>
      <c r="G418" s="138" t="str">
        <f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 xml:space="preserve"> </v>
      </c>
      <c r="H418" s="169" t="str">
        <f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 xml:space="preserve"> </v>
      </c>
      <c r="I418" s="170" t="str">
        <f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 xml:space="preserve"> </v>
      </c>
      <c r="J418" s="170" t="str">
        <f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 xml:space="preserve"> </v>
      </c>
      <c r="K418" s="170" t="str">
        <f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 xml:space="preserve"> </v>
      </c>
      <c r="L418" s="171" t="str">
        <f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 xml:space="preserve"> </v>
      </c>
      <c r="M418" s="171" t="str">
        <f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 xml:space="preserve"> </v>
      </c>
      <c r="N418" s="155" t="str">
        <f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 xml:space="preserve"> </v>
      </c>
      <c r="O418" s="171" t="str">
        <f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 xml:space="preserve"> </v>
      </c>
      <c r="P418" s="171" t="str">
        <f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 xml:space="preserve"> </v>
      </c>
      <c r="Q418" s="155" t="str">
        <f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 xml:space="preserve"> </v>
      </c>
      <c r="R418" s="155" t="str">
        <f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 xml:space="preserve"> </v>
      </c>
      <c r="S418" s="155" t="str">
        <f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 xml:space="preserve"> </v>
      </c>
    </row>
    <row r="419" spans="1:19" ht="14.1" customHeight="1" x14ac:dyDescent="0.2">
      <c r="A419" s="180" t="s">
        <v>1191</v>
      </c>
      <c r="B419" s="154" t="e">
        <f>IF($U$16=1,(VLOOKUP(A419,$AC$44:$AH$80,2,FALSE)),IF((IF($X$1=1,'X1'!B378,(IF($X$1=2,'X2'!B378,(IF($X$1=3,'X3'!B378,(IF($X$1=4,'X4'!B378,(IF($X$1=5,'X5'!B378,'X6'!B378))))))))))="","",(IF($X$1=1,'X1'!B378,(IF($X$1=2,'X2'!B378,(IF($X$1=3,'X3'!B378,(IF($X$1=4,'X4'!B378,(IF($X$1=5,'X5'!B378,'X6'!B378))))))))))))</f>
        <v>#N/A</v>
      </c>
      <c r="C419" s="154" t="str">
        <f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 xml:space="preserve"> </v>
      </c>
      <c r="D419" s="154" t="str">
        <f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 xml:space="preserve"> </v>
      </c>
      <c r="E419" s="169" t="str">
        <f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 xml:space="preserve"> </v>
      </c>
      <c r="F419" s="169" t="str">
        <f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 xml:space="preserve"> </v>
      </c>
      <c r="G419" s="138" t="str">
        <f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 xml:space="preserve"> </v>
      </c>
      <c r="H419" s="169" t="str">
        <f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 xml:space="preserve"> </v>
      </c>
      <c r="I419" s="170" t="str">
        <f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 xml:space="preserve"> </v>
      </c>
      <c r="J419" s="170" t="str">
        <f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 xml:space="preserve"> </v>
      </c>
      <c r="K419" s="170" t="str">
        <f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 xml:space="preserve"> </v>
      </c>
      <c r="L419" s="171" t="str">
        <f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 xml:space="preserve"> </v>
      </c>
      <c r="M419" s="171" t="str">
        <f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 xml:space="preserve"> </v>
      </c>
      <c r="N419" s="155" t="str">
        <f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 xml:space="preserve"> </v>
      </c>
      <c r="O419" s="171" t="str">
        <f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 xml:space="preserve"> </v>
      </c>
      <c r="P419" s="171" t="str">
        <f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 xml:space="preserve"> </v>
      </c>
      <c r="Q419" s="155" t="str">
        <f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 xml:space="preserve"> </v>
      </c>
      <c r="R419" s="155" t="str">
        <f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 xml:space="preserve"> </v>
      </c>
      <c r="S419" s="155" t="str">
        <f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 xml:space="preserve"> </v>
      </c>
    </row>
    <row r="420" spans="1:19" ht="14.1" customHeight="1" x14ac:dyDescent="0.2">
      <c r="A420" s="180" t="s">
        <v>1191</v>
      </c>
      <c r="B420" s="154" t="e">
        <f>IF($U$16=1,(VLOOKUP(A420,$AC$44:$AH$80,2,FALSE)),IF((IF($X$1=1,'X1'!B379,(IF($X$1=2,'X2'!B379,(IF($X$1=3,'X3'!B379,(IF($X$1=4,'X4'!B379,(IF($X$1=5,'X5'!B379,'X6'!B379))))))))))="","",(IF($X$1=1,'X1'!B379,(IF($X$1=2,'X2'!B379,(IF($X$1=3,'X3'!B379,(IF($X$1=4,'X4'!B379,(IF($X$1=5,'X5'!B379,'X6'!B379))))))))))))</f>
        <v>#N/A</v>
      </c>
      <c r="C420" s="154" t="str">
        <f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 xml:space="preserve"> </v>
      </c>
      <c r="D420" s="154" t="str">
        <f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 xml:space="preserve"> </v>
      </c>
      <c r="E420" s="169" t="str">
        <f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 xml:space="preserve"> </v>
      </c>
      <c r="F420" s="169" t="str">
        <f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 xml:space="preserve"> </v>
      </c>
      <c r="G420" s="138" t="str">
        <f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 xml:space="preserve"> </v>
      </c>
      <c r="H420" s="169" t="str">
        <f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 xml:space="preserve"> </v>
      </c>
      <c r="I420" s="170" t="str">
        <f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 xml:space="preserve"> </v>
      </c>
      <c r="J420" s="170" t="str">
        <f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 xml:space="preserve"> </v>
      </c>
      <c r="K420" s="170" t="str">
        <f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 xml:space="preserve"> </v>
      </c>
      <c r="L420" s="171" t="str">
        <f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 xml:space="preserve"> </v>
      </c>
      <c r="M420" s="171" t="str">
        <f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 xml:space="preserve"> </v>
      </c>
      <c r="N420" s="155" t="str">
        <f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 xml:space="preserve"> </v>
      </c>
      <c r="O420" s="171" t="str">
        <f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 xml:space="preserve"> </v>
      </c>
      <c r="P420" s="171" t="str">
        <f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 xml:space="preserve"> </v>
      </c>
      <c r="Q420" s="155" t="str">
        <f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 xml:space="preserve"> </v>
      </c>
      <c r="R420" s="155" t="str">
        <f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 xml:space="preserve"> </v>
      </c>
      <c r="S420" s="155" t="str">
        <f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 xml:space="preserve"> </v>
      </c>
    </row>
    <row r="421" spans="1:19" ht="14.1" customHeight="1" x14ac:dyDescent="0.2">
      <c r="A421" s="180" t="s">
        <v>1191</v>
      </c>
      <c r="B421" s="154" t="e">
        <f>IF($U$16=1,(VLOOKUP(A421,$AC$44:$AH$80,2,FALSE)),IF((IF($X$1=1,'X1'!B380,(IF($X$1=2,'X2'!B380,(IF($X$1=3,'X3'!B380,(IF($X$1=4,'X4'!B380,(IF($X$1=5,'X5'!B380,'X6'!B380))))))))))="","",(IF($X$1=1,'X1'!B380,(IF($X$1=2,'X2'!B380,(IF($X$1=3,'X3'!B380,(IF($X$1=4,'X4'!B380,(IF($X$1=5,'X5'!B380,'X6'!B380))))))))))))</f>
        <v>#N/A</v>
      </c>
      <c r="C421" s="154" t="str">
        <f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 xml:space="preserve"> </v>
      </c>
      <c r="D421" s="154" t="str">
        <f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 xml:space="preserve"> </v>
      </c>
      <c r="E421" s="169" t="str">
        <f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 xml:space="preserve"> </v>
      </c>
      <c r="F421" s="169" t="str">
        <f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 xml:space="preserve"> </v>
      </c>
      <c r="G421" s="138" t="str">
        <f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 xml:space="preserve"> </v>
      </c>
      <c r="H421" s="169" t="str">
        <f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 xml:space="preserve"> </v>
      </c>
      <c r="I421" s="170" t="str">
        <f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 xml:space="preserve"> </v>
      </c>
      <c r="J421" s="170" t="str">
        <f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 xml:space="preserve"> </v>
      </c>
      <c r="K421" s="170" t="str">
        <f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 xml:space="preserve"> </v>
      </c>
      <c r="L421" s="171" t="str">
        <f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 xml:space="preserve"> </v>
      </c>
      <c r="M421" s="171" t="str">
        <f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 xml:space="preserve"> </v>
      </c>
      <c r="N421" s="155" t="str">
        <f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 xml:space="preserve"> </v>
      </c>
      <c r="O421" s="171" t="str">
        <f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 xml:space="preserve"> </v>
      </c>
      <c r="P421" s="171" t="str">
        <f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 xml:space="preserve"> </v>
      </c>
      <c r="Q421" s="155" t="str">
        <f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 xml:space="preserve"> </v>
      </c>
      <c r="R421" s="155" t="str">
        <f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 xml:space="preserve"> </v>
      </c>
      <c r="S421" s="155" t="str">
        <f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 xml:space="preserve"> </v>
      </c>
    </row>
    <row r="422" spans="1:19" ht="14.1" customHeight="1" x14ac:dyDescent="0.2">
      <c r="A422" s="180" t="s">
        <v>1191</v>
      </c>
      <c r="B422" s="154" t="e">
        <f>IF($U$16=1,(VLOOKUP(A422,$AC$44:$AH$80,2,FALSE)),IF((IF($X$1=1,'X1'!B381,(IF($X$1=2,'X2'!B381,(IF($X$1=3,'X3'!B381,(IF($X$1=4,'X4'!B381,(IF($X$1=5,'X5'!B381,'X6'!B381))))))))))="","",(IF($X$1=1,'X1'!B381,(IF($X$1=2,'X2'!B381,(IF($X$1=3,'X3'!B381,(IF($X$1=4,'X4'!B381,(IF($X$1=5,'X5'!B381,'X6'!B381))))))))))))</f>
        <v>#N/A</v>
      </c>
      <c r="C422" s="154" t="str">
        <f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 xml:space="preserve"> </v>
      </c>
      <c r="D422" s="154" t="str">
        <f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 xml:space="preserve"> </v>
      </c>
      <c r="E422" s="169" t="str">
        <f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 xml:space="preserve"> </v>
      </c>
      <c r="F422" s="169" t="str">
        <f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 xml:space="preserve"> </v>
      </c>
      <c r="G422" s="138" t="str">
        <f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 xml:space="preserve"> </v>
      </c>
      <c r="H422" s="169" t="str">
        <f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 xml:space="preserve"> </v>
      </c>
      <c r="I422" s="170" t="str">
        <f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 xml:space="preserve"> </v>
      </c>
      <c r="J422" s="170" t="str">
        <f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 xml:space="preserve"> </v>
      </c>
      <c r="K422" s="170" t="str">
        <f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 xml:space="preserve"> </v>
      </c>
      <c r="L422" s="171" t="str">
        <f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 xml:space="preserve"> </v>
      </c>
      <c r="M422" s="171" t="str">
        <f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 xml:space="preserve"> </v>
      </c>
      <c r="N422" s="155" t="str">
        <f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 xml:space="preserve"> </v>
      </c>
      <c r="O422" s="171" t="str">
        <f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 xml:space="preserve"> </v>
      </c>
      <c r="P422" s="171" t="str">
        <f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 xml:space="preserve"> </v>
      </c>
      <c r="Q422" s="155" t="str">
        <f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 xml:space="preserve"> </v>
      </c>
      <c r="R422" s="155" t="str">
        <f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 xml:space="preserve"> </v>
      </c>
      <c r="S422" s="155" t="str">
        <f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 xml:space="preserve"> </v>
      </c>
    </row>
    <row r="423" spans="1:19" ht="14.1" customHeight="1" x14ac:dyDescent="0.2">
      <c r="A423" s="180" t="s">
        <v>1191</v>
      </c>
      <c r="B423" s="154" t="e">
        <f>IF($U$16=1,(VLOOKUP(A423,$AC$44:$AH$80,2,FALSE)),IF((IF($X$1=1,'X1'!B382,(IF($X$1=2,'X2'!B382,(IF($X$1=3,'X3'!B382,(IF($X$1=4,'X4'!B382,(IF($X$1=5,'X5'!B382,'X6'!B382))))))))))="","",(IF($X$1=1,'X1'!B382,(IF($X$1=2,'X2'!B382,(IF($X$1=3,'X3'!B382,(IF($X$1=4,'X4'!B382,(IF($X$1=5,'X5'!B382,'X6'!B382))))))))))))</f>
        <v>#N/A</v>
      </c>
      <c r="C423" s="154" t="str">
        <f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 xml:space="preserve"> </v>
      </c>
      <c r="D423" s="154" t="str">
        <f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 xml:space="preserve"> </v>
      </c>
      <c r="E423" s="169" t="str">
        <f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 xml:space="preserve"> </v>
      </c>
      <c r="F423" s="169" t="str">
        <f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 xml:space="preserve"> </v>
      </c>
      <c r="G423" s="138" t="str">
        <f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 xml:space="preserve"> </v>
      </c>
      <c r="H423" s="169" t="str">
        <f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 xml:space="preserve"> </v>
      </c>
      <c r="I423" s="170" t="str">
        <f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 xml:space="preserve"> </v>
      </c>
      <c r="J423" s="170" t="str">
        <f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 xml:space="preserve"> </v>
      </c>
      <c r="K423" s="170" t="str">
        <f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 xml:space="preserve"> </v>
      </c>
      <c r="L423" s="171" t="str">
        <f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 xml:space="preserve"> </v>
      </c>
      <c r="M423" s="171" t="str">
        <f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 xml:space="preserve"> </v>
      </c>
      <c r="N423" s="155" t="str">
        <f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 xml:space="preserve"> </v>
      </c>
      <c r="O423" s="171" t="str">
        <f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 xml:space="preserve"> </v>
      </c>
      <c r="P423" s="171" t="str">
        <f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 xml:space="preserve"> </v>
      </c>
      <c r="Q423" s="155" t="str">
        <f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 xml:space="preserve"> </v>
      </c>
      <c r="R423" s="155" t="str">
        <f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 xml:space="preserve"> </v>
      </c>
      <c r="S423" s="155" t="str">
        <f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 xml:space="preserve"> </v>
      </c>
    </row>
    <row r="424" spans="1:19" ht="14.1" customHeight="1" x14ac:dyDescent="0.2">
      <c r="A424" s="180" t="s">
        <v>1191</v>
      </c>
      <c r="B424" s="154" t="e">
        <f>IF($U$16=1,(VLOOKUP(A424,$AC$44:$AH$80,2,FALSE)),IF((IF($X$1=1,'X1'!B383,(IF($X$1=2,'X2'!B383,(IF($X$1=3,'X3'!B383,(IF($X$1=4,'X4'!B383,(IF($X$1=5,'X5'!B383,'X6'!B383))))))))))="","",(IF($X$1=1,'X1'!B383,(IF($X$1=2,'X2'!B383,(IF($X$1=3,'X3'!B383,(IF($X$1=4,'X4'!B383,(IF($X$1=5,'X5'!B383,'X6'!B383))))))))))))</f>
        <v>#N/A</v>
      </c>
      <c r="C424" s="154" t="str">
        <f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 xml:space="preserve"> </v>
      </c>
      <c r="D424" s="154" t="str">
        <f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 xml:space="preserve"> </v>
      </c>
      <c r="E424" s="169" t="str">
        <f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 xml:space="preserve"> </v>
      </c>
      <c r="F424" s="169" t="str">
        <f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 xml:space="preserve"> </v>
      </c>
      <c r="G424" s="138" t="str">
        <f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 xml:space="preserve"> </v>
      </c>
      <c r="H424" s="169" t="str">
        <f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 xml:space="preserve"> </v>
      </c>
      <c r="I424" s="170" t="str">
        <f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 xml:space="preserve"> </v>
      </c>
      <c r="J424" s="170" t="str">
        <f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 xml:space="preserve"> </v>
      </c>
      <c r="K424" s="170" t="str">
        <f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 xml:space="preserve"> </v>
      </c>
      <c r="L424" s="171" t="str">
        <f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 xml:space="preserve"> </v>
      </c>
      <c r="M424" s="171" t="str">
        <f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 xml:space="preserve"> </v>
      </c>
      <c r="N424" s="155" t="str">
        <f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 xml:space="preserve"> </v>
      </c>
      <c r="O424" s="171" t="str">
        <f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 xml:space="preserve"> </v>
      </c>
      <c r="P424" s="171" t="str">
        <f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 xml:space="preserve"> </v>
      </c>
      <c r="Q424" s="155" t="str">
        <f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 xml:space="preserve"> </v>
      </c>
      <c r="R424" s="155" t="str">
        <f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 xml:space="preserve"> </v>
      </c>
      <c r="S424" s="155" t="str">
        <f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 xml:space="preserve"> </v>
      </c>
    </row>
    <row r="425" spans="1:19" ht="14.1" customHeight="1" x14ac:dyDescent="0.2">
      <c r="A425" s="180" t="s">
        <v>1191</v>
      </c>
      <c r="B425" s="154" t="e">
        <f>IF($U$16=1,(VLOOKUP(A425,$AC$44:$AH$80,2,FALSE)),IF((IF($X$1=1,'X1'!B384,(IF($X$1=2,'X2'!B384,(IF($X$1=3,'X3'!B384,(IF($X$1=4,'X4'!B384,(IF($X$1=5,'X5'!B384,'X6'!B384))))))))))="","",(IF($X$1=1,'X1'!B384,(IF($X$1=2,'X2'!B384,(IF($X$1=3,'X3'!B384,(IF($X$1=4,'X4'!B384,(IF($X$1=5,'X5'!B384,'X6'!B384))))))))))))</f>
        <v>#N/A</v>
      </c>
      <c r="C425" s="154" t="str">
        <f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 xml:space="preserve"> </v>
      </c>
      <c r="D425" s="154" t="str">
        <f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 xml:space="preserve"> </v>
      </c>
      <c r="E425" s="169" t="str">
        <f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 xml:space="preserve"> </v>
      </c>
      <c r="F425" s="169" t="str">
        <f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 xml:space="preserve"> </v>
      </c>
      <c r="G425" s="138" t="str">
        <f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 xml:space="preserve"> </v>
      </c>
      <c r="H425" s="169" t="str">
        <f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 xml:space="preserve"> </v>
      </c>
      <c r="I425" s="170" t="str">
        <f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 xml:space="preserve"> </v>
      </c>
      <c r="J425" s="170" t="str">
        <f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 xml:space="preserve"> </v>
      </c>
      <c r="K425" s="170" t="str">
        <f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 xml:space="preserve"> </v>
      </c>
      <c r="L425" s="171" t="str">
        <f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 xml:space="preserve"> </v>
      </c>
      <c r="M425" s="171" t="str">
        <f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 xml:space="preserve"> </v>
      </c>
      <c r="N425" s="155" t="str">
        <f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 xml:space="preserve"> </v>
      </c>
      <c r="O425" s="171" t="str">
        <f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 xml:space="preserve"> </v>
      </c>
      <c r="P425" s="171" t="str">
        <f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 xml:space="preserve"> </v>
      </c>
      <c r="Q425" s="155" t="str">
        <f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 xml:space="preserve"> </v>
      </c>
      <c r="R425" s="155" t="str">
        <f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 xml:space="preserve"> </v>
      </c>
      <c r="S425" s="155" t="str">
        <f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 xml:space="preserve"> </v>
      </c>
    </row>
    <row r="426" spans="1:19" ht="14.1" customHeight="1" x14ac:dyDescent="0.2">
      <c r="A426" s="180" t="s">
        <v>1191</v>
      </c>
      <c r="B426" s="154" t="e">
        <f>IF($U$16=1,(VLOOKUP(A426,$AC$44:$AH$80,2,FALSE)),IF((IF($X$1=1,'X1'!B385,(IF($X$1=2,'X2'!B385,(IF($X$1=3,'X3'!B385,(IF($X$1=4,'X4'!B385,(IF($X$1=5,'X5'!B385,'X6'!B385))))))))))="","",(IF($X$1=1,'X1'!B385,(IF($X$1=2,'X2'!B385,(IF($X$1=3,'X3'!B385,(IF($X$1=4,'X4'!B385,(IF($X$1=5,'X5'!B385,'X6'!B385))))))))))))</f>
        <v>#N/A</v>
      </c>
      <c r="C426" s="154" t="str">
        <f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 xml:space="preserve"> </v>
      </c>
      <c r="D426" s="154" t="str">
        <f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 xml:space="preserve"> </v>
      </c>
      <c r="E426" s="169" t="str">
        <f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 xml:space="preserve"> </v>
      </c>
      <c r="F426" s="169" t="str">
        <f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 xml:space="preserve"> </v>
      </c>
      <c r="G426" s="138" t="str">
        <f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 xml:space="preserve"> </v>
      </c>
      <c r="H426" s="169" t="str">
        <f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 xml:space="preserve"> </v>
      </c>
      <c r="I426" s="170" t="str">
        <f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 xml:space="preserve"> </v>
      </c>
      <c r="J426" s="170" t="str">
        <f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 xml:space="preserve"> </v>
      </c>
      <c r="K426" s="170" t="str">
        <f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 xml:space="preserve"> </v>
      </c>
      <c r="L426" s="171" t="str">
        <f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 xml:space="preserve"> </v>
      </c>
      <c r="M426" s="171" t="str">
        <f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 xml:space="preserve"> </v>
      </c>
      <c r="N426" s="155" t="str">
        <f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 xml:space="preserve"> </v>
      </c>
      <c r="O426" s="171" t="str">
        <f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 xml:space="preserve"> </v>
      </c>
      <c r="P426" s="171" t="str">
        <f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 xml:space="preserve"> </v>
      </c>
      <c r="Q426" s="155" t="str">
        <f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 xml:space="preserve"> </v>
      </c>
      <c r="R426" s="155" t="str">
        <f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 xml:space="preserve"> </v>
      </c>
      <c r="S426" s="155" t="str">
        <f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 xml:space="preserve"> </v>
      </c>
    </row>
    <row r="427" spans="1:19" ht="14.1" customHeight="1" x14ac:dyDescent="0.2">
      <c r="A427" s="180" t="s">
        <v>1191</v>
      </c>
      <c r="B427" s="154" t="e">
        <f>IF($U$16=1,(VLOOKUP(A427,$AC$44:$AH$80,2,FALSE)),IF((IF($X$1=1,'X1'!B386,(IF($X$1=2,'X2'!B386,(IF($X$1=3,'X3'!B386,(IF($X$1=4,'X4'!B386,(IF($X$1=5,'X5'!B386,'X6'!B386))))))))))="","",(IF($X$1=1,'X1'!B386,(IF($X$1=2,'X2'!B386,(IF($X$1=3,'X3'!B386,(IF($X$1=4,'X4'!B386,(IF($X$1=5,'X5'!B386,'X6'!B386))))))))))))</f>
        <v>#N/A</v>
      </c>
      <c r="C427" s="154" t="str">
        <f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 xml:space="preserve"> </v>
      </c>
      <c r="D427" s="154" t="str">
        <f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 xml:space="preserve"> </v>
      </c>
      <c r="E427" s="169" t="str">
        <f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 xml:space="preserve"> </v>
      </c>
      <c r="F427" s="169" t="str">
        <f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 xml:space="preserve"> </v>
      </c>
      <c r="G427" s="138" t="str">
        <f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 xml:space="preserve"> </v>
      </c>
      <c r="H427" s="169" t="str">
        <f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 xml:space="preserve"> </v>
      </c>
      <c r="I427" s="170" t="str">
        <f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 xml:space="preserve"> </v>
      </c>
      <c r="J427" s="170" t="str">
        <f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 xml:space="preserve"> </v>
      </c>
      <c r="K427" s="170" t="str">
        <f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 xml:space="preserve"> </v>
      </c>
      <c r="L427" s="171" t="str">
        <f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 xml:space="preserve"> </v>
      </c>
      <c r="M427" s="171" t="str">
        <f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 xml:space="preserve"> </v>
      </c>
      <c r="N427" s="155" t="str">
        <f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 xml:space="preserve"> </v>
      </c>
      <c r="O427" s="171" t="str">
        <f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 xml:space="preserve"> </v>
      </c>
      <c r="P427" s="171" t="str">
        <f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 xml:space="preserve"> </v>
      </c>
      <c r="Q427" s="155" t="str">
        <f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 xml:space="preserve"> </v>
      </c>
      <c r="R427" s="155" t="str">
        <f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 xml:space="preserve"> </v>
      </c>
      <c r="S427" s="155" t="str">
        <f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 xml:space="preserve"> </v>
      </c>
    </row>
    <row r="428" spans="1:19" ht="14.1" customHeight="1" x14ac:dyDescent="0.2">
      <c r="A428" s="180" t="s">
        <v>1191</v>
      </c>
      <c r="B428" s="154" t="e">
        <f>IF($U$16=1,(VLOOKUP(A428,$AC$44:$AH$80,2,FALSE)),IF((IF($X$1=1,'X1'!B387,(IF($X$1=2,'X2'!B387,(IF($X$1=3,'X3'!B387,(IF($X$1=4,'X4'!B387,(IF($X$1=5,'X5'!B387,'X6'!B387))))))))))="","",(IF($X$1=1,'X1'!B387,(IF($X$1=2,'X2'!B387,(IF($X$1=3,'X3'!B387,(IF($X$1=4,'X4'!B387,(IF($X$1=5,'X5'!B387,'X6'!B387))))))))))))</f>
        <v>#N/A</v>
      </c>
      <c r="C428" s="154" t="str">
        <f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 xml:space="preserve"> </v>
      </c>
      <c r="D428" s="154" t="str">
        <f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 xml:space="preserve"> </v>
      </c>
      <c r="E428" s="169" t="str">
        <f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 xml:space="preserve"> </v>
      </c>
      <c r="F428" s="169" t="str">
        <f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 xml:space="preserve"> </v>
      </c>
      <c r="G428" s="138" t="str">
        <f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 xml:space="preserve"> </v>
      </c>
      <c r="H428" s="169" t="str">
        <f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 xml:space="preserve"> </v>
      </c>
      <c r="I428" s="170" t="str">
        <f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 xml:space="preserve"> </v>
      </c>
      <c r="J428" s="170" t="str">
        <f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 xml:space="preserve"> </v>
      </c>
      <c r="K428" s="170" t="str">
        <f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 xml:space="preserve"> </v>
      </c>
      <c r="L428" s="171" t="str">
        <f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 xml:space="preserve"> </v>
      </c>
      <c r="M428" s="171" t="str">
        <f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 xml:space="preserve"> </v>
      </c>
      <c r="N428" s="155" t="str">
        <f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 xml:space="preserve"> </v>
      </c>
      <c r="O428" s="171" t="str">
        <f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 xml:space="preserve"> </v>
      </c>
      <c r="P428" s="171" t="str">
        <f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 xml:space="preserve"> </v>
      </c>
      <c r="Q428" s="155" t="str">
        <f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 xml:space="preserve"> </v>
      </c>
      <c r="R428" s="155" t="str">
        <f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 xml:space="preserve"> </v>
      </c>
      <c r="S428" s="155" t="str">
        <f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 xml:space="preserve"> </v>
      </c>
    </row>
    <row r="429" spans="1:19" ht="14.1" customHeight="1" x14ac:dyDescent="0.2">
      <c r="A429" s="180" t="s">
        <v>1191</v>
      </c>
      <c r="B429" s="154" t="e">
        <f>IF($U$16=1,(VLOOKUP(A429,$AC$44:$AH$80,2,FALSE)),IF((IF($X$1=1,'X1'!B388,(IF($X$1=2,'X2'!B388,(IF($X$1=3,'X3'!B388,(IF($X$1=4,'X4'!B388,(IF($X$1=5,'X5'!B388,'X6'!B388))))))))))="","",(IF($X$1=1,'X1'!B388,(IF($X$1=2,'X2'!B388,(IF($X$1=3,'X3'!B388,(IF($X$1=4,'X4'!B388,(IF($X$1=5,'X5'!B388,'X6'!B388))))))))))))</f>
        <v>#N/A</v>
      </c>
      <c r="C429" s="154" t="str">
        <f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 xml:space="preserve"> </v>
      </c>
      <c r="D429" s="154" t="str">
        <f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 xml:space="preserve"> </v>
      </c>
      <c r="E429" s="169" t="str">
        <f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 xml:space="preserve"> </v>
      </c>
      <c r="F429" s="169" t="str">
        <f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 xml:space="preserve"> </v>
      </c>
      <c r="G429" s="138" t="str">
        <f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 xml:space="preserve"> </v>
      </c>
      <c r="H429" s="169" t="str">
        <f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 xml:space="preserve"> </v>
      </c>
      <c r="I429" s="170" t="str">
        <f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 xml:space="preserve"> </v>
      </c>
      <c r="J429" s="170" t="str">
        <f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 xml:space="preserve"> </v>
      </c>
      <c r="K429" s="170" t="str">
        <f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 xml:space="preserve"> </v>
      </c>
      <c r="L429" s="171" t="str">
        <f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 xml:space="preserve"> </v>
      </c>
      <c r="M429" s="171" t="str">
        <f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 xml:space="preserve"> </v>
      </c>
      <c r="N429" s="155" t="str">
        <f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 xml:space="preserve"> </v>
      </c>
      <c r="O429" s="171" t="str">
        <f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 xml:space="preserve"> </v>
      </c>
      <c r="P429" s="171" t="str">
        <f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 xml:space="preserve"> </v>
      </c>
      <c r="Q429" s="155" t="str">
        <f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 xml:space="preserve"> </v>
      </c>
      <c r="R429" s="155" t="str">
        <f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 xml:space="preserve"> </v>
      </c>
      <c r="S429" s="155" t="str">
        <f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 xml:space="preserve"> </v>
      </c>
    </row>
    <row r="430" spans="1:19" ht="14.1" customHeight="1" x14ac:dyDescent="0.2">
      <c r="A430" s="180" t="s">
        <v>1191</v>
      </c>
      <c r="B430" s="154" t="e">
        <f>IF($U$16=1,(VLOOKUP(A430,$AC$44:$AH$80,2,FALSE)),IF((IF($X$1=1,'X1'!B389,(IF($X$1=2,'X2'!B389,(IF($X$1=3,'X3'!B389,(IF($X$1=4,'X4'!B389,(IF($X$1=5,'X5'!B389,'X6'!B389))))))))))="","",(IF($X$1=1,'X1'!B389,(IF($X$1=2,'X2'!B389,(IF($X$1=3,'X3'!B389,(IF($X$1=4,'X4'!B389,(IF($X$1=5,'X5'!B389,'X6'!B389))))))))))))</f>
        <v>#N/A</v>
      </c>
      <c r="C430" s="154" t="str">
        <f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 xml:space="preserve"> </v>
      </c>
      <c r="D430" s="154" t="str">
        <f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 xml:space="preserve"> </v>
      </c>
      <c r="E430" s="169" t="str">
        <f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 xml:space="preserve"> </v>
      </c>
      <c r="F430" s="169" t="str">
        <f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 xml:space="preserve"> </v>
      </c>
      <c r="G430" s="138" t="str">
        <f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 xml:space="preserve"> </v>
      </c>
      <c r="H430" s="169" t="str">
        <f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 xml:space="preserve"> </v>
      </c>
      <c r="I430" s="170" t="str">
        <f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 xml:space="preserve"> </v>
      </c>
      <c r="J430" s="170" t="str">
        <f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 xml:space="preserve"> </v>
      </c>
      <c r="K430" s="170" t="str">
        <f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 xml:space="preserve"> </v>
      </c>
      <c r="L430" s="171" t="str">
        <f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 xml:space="preserve"> </v>
      </c>
      <c r="M430" s="171" t="str">
        <f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 xml:space="preserve"> </v>
      </c>
      <c r="N430" s="155" t="str">
        <f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 xml:space="preserve"> </v>
      </c>
      <c r="O430" s="171" t="str">
        <f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 xml:space="preserve"> </v>
      </c>
      <c r="P430" s="171" t="str">
        <f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 xml:space="preserve"> </v>
      </c>
      <c r="Q430" s="155" t="str">
        <f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 xml:space="preserve"> </v>
      </c>
      <c r="R430" s="155" t="str">
        <f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 xml:space="preserve"> </v>
      </c>
      <c r="S430" s="155" t="str">
        <f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 xml:space="preserve"> </v>
      </c>
    </row>
    <row r="431" spans="1:19" ht="14.1" customHeight="1" x14ac:dyDescent="0.2">
      <c r="A431" s="180" t="s">
        <v>1191</v>
      </c>
      <c r="B431" s="154" t="e">
        <f>IF($U$16=1,(VLOOKUP(A431,$AC$44:$AH$80,2,FALSE)),IF((IF($X$1=1,'X1'!B390,(IF($X$1=2,'X2'!B390,(IF($X$1=3,'X3'!B390,(IF($X$1=4,'X4'!B390,(IF($X$1=5,'X5'!B390,'X6'!B390))))))))))="","",(IF($X$1=1,'X1'!B390,(IF($X$1=2,'X2'!B390,(IF($X$1=3,'X3'!B390,(IF($X$1=4,'X4'!B390,(IF($X$1=5,'X5'!B390,'X6'!B390))))))))))))</f>
        <v>#N/A</v>
      </c>
      <c r="C431" s="154" t="str">
        <f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 xml:space="preserve"> </v>
      </c>
      <c r="D431" s="154" t="str">
        <f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 xml:space="preserve"> </v>
      </c>
      <c r="E431" s="169" t="str">
        <f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 xml:space="preserve"> </v>
      </c>
      <c r="F431" s="169" t="str">
        <f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 xml:space="preserve"> </v>
      </c>
      <c r="G431" s="138" t="str">
        <f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 xml:space="preserve"> </v>
      </c>
      <c r="H431" s="169" t="str">
        <f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 xml:space="preserve"> </v>
      </c>
      <c r="I431" s="170" t="str">
        <f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 xml:space="preserve"> </v>
      </c>
      <c r="J431" s="170" t="str">
        <f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 xml:space="preserve"> </v>
      </c>
      <c r="K431" s="170" t="str">
        <f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 xml:space="preserve"> </v>
      </c>
      <c r="L431" s="171" t="str">
        <f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 xml:space="preserve"> </v>
      </c>
      <c r="M431" s="171" t="str">
        <f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 xml:space="preserve"> </v>
      </c>
      <c r="N431" s="155" t="str">
        <f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 xml:space="preserve"> </v>
      </c>
      <c r="O431" s="171" t="str">
        <f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 xml:space="preserve"> </v>
      </c>
      <c r="P431" s="171" t="str">
        <f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 xml:space="preserve"> </v>
      </c>
      <c r="Q431" s="155" t="str">
        <f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 xml:space="preserve"> </v>
      </c>
      <c r="R431" s="155" t="str">
        <f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 xml:space="preserve"> </v>
      </c>
      <c r="S431" s="155" t="str">
        <f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 xml:space="preserve"> </v>
      </c>
    </row>
    <row r="432" spans="1:19" ht="14.1" customHeight="1" x14ac:dyDescent="0.2">
      <c r="A432" s="180" t="s">
        <v>1191</v>
      </c>
      <c r="B432" s="154" t="e">
        <f>IF($U$16=1,(VLOOKUP(A432,$AC$44:$AH$80,2,FALSE)),IF((IF($X$1=1,'X1'!B391,(IF($X$1=2,'X2'!B391,(IF($X$1=3,'X3'!B391,(IF($X$1=4,'X4'!B391,(IF($X$1=5,'X5'!B391,'X6'!B391))))))))))="","",(IF($X$1=1,'X1'!B391,(IF($X$1=2,'X2'!B391,(IF($X$1=3,'X3'!B391,(IF($X$1=4,'X4'!B391,(IF($X$1=5,'X5'!B391,'X6'!B391))))))))))))</f>
        <v>#N/A</v>
      </c>
      <c r="C432" s="154" t="str">
        <f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 xml:space="preserve"> </v>
      </c>
      <c r="D432" s="154" t="str">
        <f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 xml:space="preserve"> </v>
      </c>
      <c r="E432" s="169" t="str">
        <f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 xml:space="preserve"> </v>
      </c>
      <c r="F432" s="169" t="str">
        <f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 xml:space="preserve"> </v>
      </c>
      <c r="G432" s="138" t="str">
        <f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 xml:space="preserve"> </v>
      </c>
      <c r="H432" s="169" t="str">
        <f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 xml:space="preserve"> </v>
      </c>
      <c r="I432" s="170" t="str">
        <f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 xml:space="preserve"> </v>
      </c>
      <c r="J432" s="170" t="str">
        <f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 xml:space="preserve"> </v>
      </c>
      <c r="K432" s="170" t="str">
        <f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 xml:space="preserve"> </v>
      </c>
      <c r="L432" s="171" t="str">
        <f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 xml:space="preserve"> </v>
      </c>
      <c r="M432" s="171" t="str">
        <f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 xml:space="preserve"> </v>
      </c>
      <c r="N432" s="155" t="str">
        <f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 xml:space="preserve"> </v>
      </c>
      <c r="O432" s="171" t="str">
        <f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 xml:space="preserve"> </v>
      </c>
      <c r="P432" s="171" t="str">
        <f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 xml:space="preserve"> </v>
      </c>
      <c r="Q432" s="155" t="str">
        <f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 xml:space="preserve"> </v>
      </c>
      <c r="R432" s="155" t="str">
        <f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 xml:space="preserve"> </v>
      </c>
      <c r="S432" s="155" t="str">
        <f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 xml:space="preserve"> </v>
      </c>
    </row>
    <row r="433" spans="1:19" ht="14.1" customHeight="1" x14ac:dyDescent="0.2">
      <c r="A433" s="180" t="s">
        <v>1191</v>
      </c>
      <c r="B433" s="154" t="e">
        <f>IF($U$16=1,(VLOOKUP(A433,$AC$44:$AH$80,2,FALSE)),IF((IF($X$1=1,'X1'!B392,(IF($X$1=2,'X2'!B392,(IF($X$1=3,'X3'!B392,(IF($X$1=4,'X4'!B392,(IF($X$1=5,'X5'!B392,'X6'!B392))))))))))="","",(IF($X$1=1,'X1'!B392,(IF($X$1=2,'X2'!B392,(IF($X$1=3,'X3'!B392,(IF($X$1=4,'X4'!B392,(IF($X$1=5,'X5'!B392,'X6'!B392))))))))))))</f>
        <v>#N/A</v>
      </c>
      <c r="C433" s="154" t="str">
        <f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 xml:space="preserve"> </v>
      </c>
      <c r="D433" s="154" t="str">
        <f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 xml:space="preserve"> </v>
      </c>
      <c r="E433" s="169" t="str">
        <f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 xml:space="preserve"> </v>
      </c>
      <c r="F433" s="169" t="str">
        <f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 xml:space="preserve"> </v>
      </c>
      <c r="G433" s="138" t="str">
        <f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 xml:space="preserve"> </v>
      </c>
      <c r="H433" s="169" t="str">
        <f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 xml:space="preserve"> </v>
      </c>
      <c r="I433" s="170" t="str">
        <f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 xml:space="preserve"> </v>
      </c>
      <c r="J433" s="170" t="str">
        <f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 xml:space="preserve"> </v>
      </c>
      <c r="K433" s="170" t="str">
        <f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 xml:space="preserve"> </v>
      </c>
      <c r="L433" s="171" t="str">
        <f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 xml:space="preserve"> </v>
      </c>
      <c r="M433" s="171" t="str">
        <f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 xml:space="preserve"> </v>
      </c>
      <c r="N433" s="155" t="str">
        <f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 xml:space="preserve"> </v>
      </c>
      <c r="O433" s="171" t="str">
        <f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 xml:space="preserve"> </v>
      </c>
      <c r="P433" s="171" t="str">
        <f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 xml:space="preserve"> </v>
      </c>
      <c r="Q433" s="155" t="str">
        <f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 xml:space="preserve"> </v>
      </c>
      <c r="R433" s="155" t="str">
        <f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 xml:space="preserve"> </v>
      </c>
      <c r="S433" s="155" t="str">
        <f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 xml:space="preserve"> </v>
      </c>
    </row>
    <row r="434" spans="1:19" ht="14.1" customHeight="1" x14ac:dyDescent="0.2">
      <c r="A434" s="180" t="s">
        <v>1191</v>
      </c>
      <c r="B434" s="154" t="e">
        <f>IF($U$16=1,(VLOOKUP(A434,$AC$44:$AH$80,2,FALSE)),IF((IF($X$1=1,'X1'!B393,(IF($X$1=2,'X2'!B393,(IF($X$1=3,'X3'!B393,(IF($X$1=4,'X4'!B393,(IF($X$1=5,'X5'!B393,'X6'!B393))))))))))="","",(IF($X$1=1,'X1'!B393,(IF($X$1=2,'X2'!B393,(IF($X$1=3,'X3'!B393,(IF($X$1=4,'X4'!B393,(IF($X$1=5,'X5'!B393,'X6'!B393))))))))))))</f>
        <v>#N/A</v>
      </c>
      <c r="C434" s="154" t="str">
        <f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 xml:space="preserve"> </v>
      </c>
      <c r="D434" s="154" t="str">
        <f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 xml:space="preserve"> </v>
      </c>
      <c r="E434" s="169" t="str">
        <f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 xml:space="preserve"> </v>
      </c>
      <c r="F434" s="169" t="str">
        <f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 xml:space="preserve"> </v>
      </c>
      <c r="G434" s="138" t="str">
        <f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 xml:space="preserve"> </v>
      </c>
      <c r="H434" s="169" t="str">
        <f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 xml:space="preserve"> </v>
      </c>
      <c r="I434" s="170" t="str">
        <f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 xml:space="preserve"> </v>
      </c>
      <c r="J434" s="170" t="str">
        <f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 xml:space="preserve"> </v>
      </c>
      <c r="K434" s="170" t="str">
        <f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 xml:space="preserve"> </v>
      </c>
      <c r="L434" s="171" t="str">
        <f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 xml:space="preserve"> </v>
      </c>
      <c r="M434" s="171" t="str">
        <f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 xml:space="preserve"> </v>
      </c>
      <c r="N434" s="155" t="str">
        <f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 xml:space="preserve"> </v>
      </c>
      <c r="O434" s="171" t="str">
        <f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 xml:space="preserve"> </v>
      </c>
      <c r="P434" s="171" t="str">
        <f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 xml:space="preserve"> </v>
      </c>
      <c r="Q434" s="155" t="str">
        <f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 xml:space="preserve"> </v>
      </c>
      <c r="R434" s="155" t="str">
        <f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 xml:space="preserve"> </v>
      </c>
      <c r="S434" s="155" t="str">
        <f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 xml:space="preserve"> </v>
      </c>
    </row>
    <row r="435" spans="1:19" ht="14.1" customHeight="1" x14ac:dyDescent="0.2">
      <c r="A435" s="180" t="s">
        <v>1191</v>
      </c>
      <c r="B435" s="154" t="e">
        <f>IF($U$16=1,(VLOOKUP(A435,$AC$44:$AH$80,2,FALSE)),IF((IF($X$1=1,'X1'!B394,(IF($X$1=2,'X2'!B394,(IF($X$1=3,'X3'!B394,(IF($X$1=4,'X4'!B394,(IF($X$1=5,'X5'!B394,'X6'!B394))))))))))="","",(IF($X$1=1,'X1'!B394,(IF($X$1=2,'X2'!B394,(IF($X$1=3,'X3'!B394,(IF($X$1=4,'X4'!B394,(IF($X$1=5,'X5'!B394,'X6'!B394))))))))))))</f>
        <v>#N/A</v>
      </c>
      <c r="C435" s="154" t="str">
        <f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 xml:space="preserve"> </v>
      </c>
      <c r="D435" s="154" t="str">
        <f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 xml:space="preserve"> </v>
      </c>
      <c r="E435" s="169" t="str">
        <f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 xml:space="preserve"> </v>
      </c>
      <c r="F435" s="169" t="str">
        <f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 xml:space="preserve"> </v>
      </c>
      <c r="G435" s="138" t="str">
        <f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 xml:space="preserve"> </v>
      </c>
      <c r="H435" s="169" t="str">
        <f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 xml:space="preserve"> </v>
      </c>
      <c r="I435" s="170" t="str">
        <f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 xml:space="preserve"> </v>
      </c>
      <c r="J435" s="170" t="str">
        <f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 xml:space="preserve"> </v>
      </c>
      <c r="K435" s="170" t="str">
        <f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 xml:space="preserve"> </v>
      </c>
      <c r="L435" s="171" t="str">
        <f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 xml:space="preserve"> </v>
      </c>
      <c r="M435" s="171" t="str">
        <f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 xml:space="preserve"> </v>
      </c>
      <c r="N435" s="155" t="str">
        <f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 xml:space="preserve"> </v>
      </c>
      <c r="O435" s="171" t="str">
        <f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 xml:space="preserve"> </v>
      </c>
      <c r="P435" s="171" t="str">
        <f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 xml:space="preserve"> </v>
      </c>
      <c r="Q435" s="155" t="str">
        <f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 xml:space="preserve"> </v>
      </c>
      <c r="R435" s="155" t="str">
        <f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 xml:space="preserve"> </v>
      </c>
      <c r="S435" s="155" t="str">
        <f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 xml:space="preserve"> </v>
      </c>
    </row>
    <row r="436" spans="1:19" ht="14.1" customHeight="1" x14ac:dyDescent="0.2">
      <c r="A436" s="180" t="s">
        <v>1191</v>
      </c>
      <c r="B436" s="154" t="e">
        <f>IF($U$16=1,(VLOOKUP(A436,$AC$44:$AH$80,2,FALSE)),IF((IF($X$1=1,'X1'!B395,(IF($X$1=2,'X2'!B395,(IF($X$1=3,'X3'!B395,(IF($X$1=4,'X4'!B395,(IF($X$1=5,'X5'!B395,'X6'!B395))))))))))="","",(IF($X$1=1,'X1'!B395,(IF($X$1=2,'X2'!B395,(IF($X$1=3,'X3'!B395,(IF($X$1=4,'X4'!B395,(IF($X$1=5,'X5'!B395,'X6'!B395))))))))))))</f>
        <v>#N/A</v>
      </c>
      <c r="C436" s="154" t="str">
        <f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 xml:space="preserve"> </v>
      </c>
      <c r="D436" s="154" t="str">
        <f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 xml:space="preserve"> </v>
      </c>
      <c r="E436" s="169" t="str">
        <f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 xml:space="preserve"> </v>
      </c>
      <c r="F436" s="169" t="str">
        <f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 xml:space="preserve"> </v>
      </c>
      <c r="G436" s="138" t="str">
        <f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 xml:space="preserve"> </v>
      </c>
      <c r="H436" s="169" t="str">
        <f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 xml:space="preserve"> </v>
      </c>
      <c r="I436" s="170" t="str">
        <f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 xml:space="preserve"> </v>
      </c>
      <c r="J436" s="170" t="str">
        <f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 xml:space="preserve"> </v>
      </c>
      <c r="K436" s="170" t="str">
        <f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 xml:space="preserve"> </v>
      </c>
      <c r="L436" s="171" t="str">
        <f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 xml:space="preserve"> </v>
      </c>
      <c r="M436" s="171" t="str">
        <f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 xml:space="preserve"> </v>
      </c>
      <c r="N436" s="155" t="str">
        <f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 xml:space="preserve"> </v>
      </c>
      <c r="O436" s="171" t="str">
        <f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 xml:space="preserve"> </v>
      </c>
      <c r="P436" s="171" t="str">
        <f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 xml:space="preserve"> </v>
      </c>
      <c r="Q436" s="155" t="str">
        <f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 xml:space="preserve"> </v>
      </c>
      <c r="R436" s="155" t="str">
        <f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 xml:space="preserve"> </v>
      </c>
      <c r="S436" s="155" t="str">
        <f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 xml:space="preserve"> </v>
      </c>
    </row>
    <row r="437" spans="1:19" ht="14.1" customHeight="1" x14ac:dyDescent="0.2">
      <c r="A437" s="180" t="s">
        <v>1191</v>
      </c>
      <c r="B437" s="154" t="e">
        <f>IF($U$16=1,(VLOOKUP(A437,$AC$44:$AH$80,2,FALSE)),IF((IF($X$1=1,'X1'!B396,(IF($X$1=2,'X2'!B396,(IF($X$1=3,'X3'!B396,(IF($X$1=4,'X4'!B396,(IF($X$1=5,'X5'!B396,'X6'!B396))))))))))="","",(IF($X$1=1,'X1'!B396,(IF($X$1=2,'X2'!B396,(IF($X$1=3,'X3'!B396,(IF($X$1=4,'X4'!B396,(IF($X$1=5,'X5'!B396,'X6'!B396))))))))))))</f>
        <v>#N/A</v>
      </c>
      <c r="C437" s="154" t="str">
        <f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 xml:space="preserve"> </v>
      </c>
      <c r="D437" s="154" t="str">
        <f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 xml:space="preserve"> </v>
      </c>
      <c r="E437" s="169" t="str">
        <f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 xml:space="preserve"> </v>
      </c>
      <c r="F437" s="169" t="str">
        <f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 xml:space="preserve"> </v>
      </c>
      <c r="G437" s="138" t="str">
        <f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 xml:space="preserve"> </v>
      </c>
      <c r="H437" s="169" t="str">
        <f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 xml:space="preserve"> </v>
      </c>
      <c r="I437" s="170" t="str">
        <f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 xml:space="preserve"> </v>
      </c>
      <c r="J437" s="170" t="str">
        <f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 xml:space="preserve"> </v>
      </c>
      <c r="K437" s="170" t="str">
        <f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 xml:space="preserve"> </v>
      </c>
      <c r="L437" s="171" t="str">
        <f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 xml:space="preserve"> </v>
      </c>
      <c r="M437" s="171" t="str">
        <f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 xml:space="preserve"> </v>
      </c>
      <c r="N437" s="155" t="str">
        <f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 xml:space="preserve"> </v>
      </c>
      <c r="O437" s="171" t="str">
        <f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 xml:space="preserve"> </v>
      </c>
      <c r="P437" s="171" t="str">
        <f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 xml:space="preserve"> </v>
      </c>
      <c r="Q437" s="155" t="str">
        <f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 xml:space="preserve"> </v>
      </c>
      <c r="R437" s="155" t="str">
        <f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 xml:space="preserve"> </v>
      </c>
      <c r="S437" s="155" t="str">
        <f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 xml:space="preserve"> </v>
      </c>
    </row>
    <row r="438" spans="1:19" ht="14.1" customHeight="1" x14ac:dyDescent="0.2">
      <c r="A438" s="180" t="s">
        <v>1191</v>
      </c>
      <c r="B438" s="154" t="e">
        <f>IF($U$16=1,(VLOOKUP(A438,$AC$44:$AH$80,2,FALSE)),IF((IF($X$1=1,'X1'!B397,(IF($X$1=2,'X2'!B397,(IF($X$1=3,'X3'!B397,(IF($X$1=4,'X4'!B397,(IF($X$1=5,'X5'!B397,'X6'!B397))))))))))="","",(IF($X$1=1,'X1'!B397,(IF($X$1=2,'X2'!B397,(IF($X$1=3,'X3'!B397,(IF($X$1=4,'X4'!B397,(IF($X$1=5,'X5'!B397,'X6'!B397))))))))))))</f>
        <v>#N/A</v>
      </c>
      <c r="C438" s="154" t="str">
        <f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 xml:space="preserve"> </v>
      </c>
      <c r="D438" s="154" t="str">
        <f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 xml:space="preserve"> </v>
      </c>
      <c r="E438" s="169" t="str">
        <f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 xml:space="preserve"> </v>
      </c>
      <c r="F438" s="169" t="str">
        <f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 xml:space="preserve"> </v>
      </c>
      <c r="G438" s="138" t="str">
        <f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 xml:space="preserve"> </v>
      </c>
      <c r="H438" s="169" t="str">
        <f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 xml:space="preserve"> </v>
      </c>
      <c r="I438" s="170" t="str">
        <f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 xml:space="preserve"> </v>
      </c>
      <c r="J438" s="170" t="str">
        <f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 xml:space="preserve"> </v>
      </c>
      <c r="K438" s="170" t="str">
        <f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 xml:space="preserve"> </v>
      </c>
      <c r="L438" s="171" t="str">
        <f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 xml:space="preserve"> </v>
      </c>
      <c r="M438" s="171" t="str">
        <f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 xml:space="preserve"> </v>
      </c>
      <c r="N438" s="155" t="str">
        <f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 xml:space="preserve"> </v>
      </c>
      <c r="O438" s="171" t="str">
        <f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 xml:space="preserve"> </v>
      </c>
      <c r="P438" s="171" t="str">
        <f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 xml:space="preserve"> </v>
      </c>
      <c r="Q438" s="155" t="str">
        <f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 xml:space="preserve"> </v>
      </c>
      <c r="R438" s="155" t="str">
        <f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 xml:space="preserve"> </v>
      </c>
      <c r="S438" s="155" t="str">
        <f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 xml:space="preserve"> </v>
      </c>
    </row>
    <row r="439" spans="1:19" ht="14.1" customHeight="1" x14ac:dyDescent="0.2">
      <c r="A439" s="180" t="s">
        <v>1191</v>
      </c>
      <c r="B439" s="154" t="e">
        <f>IF($U$16=1,(VLOOKUP(A439,$AC$44:$AH$80,2,FALSE)),IF((IF($X$1=1,'X1'!B398,(IF($X$1=2,'X2'!B398,(IF($X$1=3,'X3'!B398,(IF($X$1=4,'X4'!B398,(IF($X$1=5,'X5'!B398,'X6'!B398))))))))))="","",(IF($X$1=1,'X1'!B398,(IF($X$1=2,'X2'!B398,(IF($X$1=3,'X3'!B398,(IF($X$1=4,'X4'!B398,(IF($X$1=5,'X5'!B398,'X6'!B398))))))))))))</f>
        <v>#N/A</v>
      </c>
      <c r="C439" s="154" t="str">
        <f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 xml:space="preserve"> </v>
      </c>
      <c r="D439" s="154" t="str">
        <f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 xml:space="preserve"> </v>
      </c>
      <c r="E439" s="169" t="str">
        <f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 xml:space="preserve"> </v>
      </c>
      <c r="F439" s="169" t="str">
        <f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 xml:space="preserve"> </v>
      </c>
      <c r="G439" s="138" t="str">
        <f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 xml:space="preserve"> </v>
      </c>
      <c r="H439" s="169" t="str">
        <f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 xml:space="preserve"> </v>
      </c>
      <c r="I439" s="170" t="str">
        <f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 xml:space="preserve"> </v>
      </c>
      <c r="J439" s="170" t="str">
        <f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 xml:space="preserve"> </v>
      </c>
      <c r="K439" s="170" t="str">
        <f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 xml:space="preserve"> </v>
      </c>
      <c r="L439" s="171" t="str">
        <f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 xml:space="preserve"> </v>
      </c>
      <c r="M439" s="171" t="str">
        <f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 xml:space="preserve"> </v>
      </c>
      <c r="N439" s="155" t="str">
        <f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 xml:space="preserve"> </v>
      </c>
      <c r="O439" s="171" t="str">
        <f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 xml:space="preserve"> </v>
      </c>
      <c r="P439" s="171" t="str">
        <f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 xml:space="preserve"> </v>
      </c>
      <c r="Q439" s="155" t="str">
        <f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 xml:space="preserve"> </v>
      </c>
      <c r="R439" s="155" t="str">
        <f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 xml:space="preserve"> </v>
      </c>
      <c r="S439" s="155" t="str">
        <f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 xml:space="preserve"> </v>
      </c>
    </row>
    <row r="440" spans="1:19" ht="14.1" customHeight="1" x14ac:dyDescent="0.2">
      <c r="A440" s="180" t="s">
        <v>1191</v>
      </c>
      <c r="B440" s="154" t="e">
        <f>IF($U$16=1,(VLOOKUP(A440,$AC$44:$AH$80,2,FALSE)),IF((IF($X$1=1,'X1'!B399,(IF($X$1=2,'X2'!B399,(IF($X$1=3,'X3'!B399,(IF($X$1=4,'X4'!B399,(IF($X$1=5,'X5'!B399,'X6'!B399))))))))))="","",(IF($X$1=1,'X1'!B399,(IF($X$1=2,'X2'!B399,(IF($X$1=3,'X3'!B399,(IF($X$1=4,'X4'!B399,(IF($X$1=5,'X5'!B399,'X6'!B399))))))))))))</f>
        <v>#N/A</v>
      </c>
      <c r="C440" s="154" t="str">
        <f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 xml:space="preserve"> </v>
      </c>
      <c r="D440" s="154" t="str">
        <f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 xml:space="preserve"> </v>
      </c>
      <c r="E440" s="169" t="str">
        <f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 xml:space="preserve"> </v>
      </c>
      <c r="F440" s="169" t="str">
        <f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 xml:space="preserve"> </v>
      </c>
      <c r="G440" s="138" t="str">
        <f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 xml:space="preserve"> </v>
      </c>
      <c r="H440" s="169" t="str">
        <f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 xml:space="preserve"> </v>
      </c>
      <c r="I440" s="170" t="str">
        <f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 xml:space="preserve"> </v>
      </c>
      <c r="J440" s="170" t="str">
        <f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 xml:space="preserve"> </v>
      </c>
      <c r="K440" s="170" t="str">
        <f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 xml:space="preserve"> </v>
      </c>
      <c r="L440" s="171" t="str">
        <f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 xml:space="preserve"> </v>
      </c>
      <c r="M440" s="171" t="str">
        <f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 xml:space="preserve"> </v>
      </c>
      <c r="N440" s="155" t="str">
        <f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 xml:space="preserve"> </v>
      </c>
      <c r="O440" s="171" t="str">
        <f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 xml:space="preserve"> </v>
      </c>
      <c r="P440" s="171" t="str">
        <f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 xml:space="preserve"> </v>
      </c>
      <c r="Q440" s="155" t="str">
        <f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 xml:space="preserve"> </v>
      </c>
      <c r="R440" s="155" t="str">
        <f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 xml:space="preserve"> </v>
      </c>
      <c r="S440" s="155" t="str">
        <f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 xml:space="preserve"> </v>
      </c>
    </row>
    <row r="441" spans="1:19" ht="14.1" customHeight="1" x14ac:dyDescent="0.2">
      <c r="A441" s="180" t="s">
        <v>1191</v>
      </c>
      <c r="B441" s="154" t="e">
        <f>IF($U$16=1,(VLOOKUP(A441,$AC$44:$AH$80,2,FALSE)),IF((IF($X$1=1,'X1'!B400,(IF($X$1=2,'X2'!B400,(IF($X$1=3,'X3'!B400,(IF($X$1=4,'X4'!B400,(IF($X$1=5,'X5'!B400,'X6'!B400))))))))))="","",(IF($X$1=1,'X1'!B400,(IF($X$1=2,'X2'!B400,(IF($X$1=3,'X3'!B400,(IF($X$1=4,'X4'!B400,(IF($X$1=5,'X5'!B400,'X6'!B400))))))))))))</f>
        <v>#N/A</v>
      </c>
      <c r="C441" s="154" t="str">
        <f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 xml:space="preserve"> </v>
      </c>
      <c r="D441" s="154" t="str">
        <f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 xml:space="preserve"> </v>
      </c>
      <c r="E441" s="169" t="str">
        <f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 xml:space="preserve"> </v>
      </c>
      <c r="F441" s="169" t="str">
        <f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 xml:space="preserve"> </v>
      </c>
      <c r="G441" s="138" t="str">
        <f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 xml:space="preserve"> </v>
      </c>
      <c r="H441" s="169" t="str">
        <f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 xml:space="preserve"> </v>
      </c>
      <c r="I441" s="170" t="str">
        <f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 xml:space="preserve"> </v>
      </c>
      <c r="J441" s="170" t="str">
        <f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 xml:space="preserve"> </v>
      </c>
      <c r="K441" s="170" t="str">
        <f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 xml:space="preserve"> </v>
      </c>
      <c r="L441" s="171" t="str">
        <f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 xml:space="preserve"> </v>
      </c>
      <c r="M441" s="171" t="str">
        <f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 xml:space="preserve"> </v>
      </c>
      <c r="N441" s="155" t="str">
        <f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 xml:space="preserve"> </v>
      </c>
      <c r="O441" s="171" t="str">
        <f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 xml:space="preserve"> </v>
      </c>
      <c r="P441" s="171" t="str">
        <f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 xml:space="preserve"> </v>
      </c>
      <c r="Q441" s="155" t="str">
        <f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 xml:space="preserve"> </v>
      </c>
      <c r="R441" s="155" t="str">
        <f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 xml:space="preserve"> </v>
      </c>
      <c r="S441" s="155" t="str">
        <f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 xml:space="preserve"> </v>
      </c>
    </row>
    <row r="442" spans="1:19" ht="14.1" customHeight="1" x14ac:dyDescent="0.2">
      <c r="A442" s="180" t="s">
        <v>1191</v>
      </c>
      <c r="B442" s="154" t="e">
        <f>IF($U$16=1,(VLOOKUP(A442,$AC$44:$AH$80,2,FALSE)),IF((IF($X$1=1,'X1'!B401,(IF($X$1=2,'X2'!B401,(IF($X$1=3,'X3'!B401,(IF($X$1=4,'X4'!B401,(IF($X$1=5,'X5'!B401,'X6'!B401))))))))))="","",(IF($X$1=1,'X1'!B401,(IF($X$1=2,'X2'!B401,(IF($X$1=3,'X3'!B401,(IF($X$1=4,'X4'!B401,(IF($X$1=5,'X5'!B401,'X6'!B401))))))))))))</f>
        <v>#N/A</v>
      </c>
      <c r="C442" s="154" t="str">
        <f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 xml:space="preserve"> </v>
      </c>
      <c r="D442" s="154" t="str">
        <f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 xml:space="preserve"> </v>
      </c>
      <c r="E442" s="169" t="str">
        <f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 xml:space="preserve"> </v>
      </c>
      <c r="F442" s="169" t="str">
        <f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 xml:space="preserve"> </v>
      </c>
      <c r="G442" s="138" t="str">
        <f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 xml:space="preserve"> </v>
      </c>
      <c r="H442" s="169" t="str">
        <f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 xml:space="preserve"> </v>
      </c>
      <c r="I442" s="170" t="str">
        <f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 xml:space="preserve"> </v>
      </c>
      <c r="J442" s="170" t="str">
        <f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 xml:space="preserve"> </v>
      </c>
      <c r="K442" s="170" t="str">
        <f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 xml:space="preserve"> </v>
      </c>
      <c r="L442" s="171" t="str">
        <f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 xml:space="preserve"> </v>
      </c>
      <c r="M442" s="171" t="str">
        <f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 xml:space="preserve"> </v>
      </c>
      <c r="N442" s="155" t="str">
        <f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 xml:space="preserve"> </v>
      </c>
      <c r="O442" s="171" t="str">
        <f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 xml:space="preserve"> </v>
      </c>
      <c r="P442" s="171" t="str">
        <f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 xml:space="preserve"> </v>
      </c>
      <c r="Q442" s="155" t="str">
        <f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 xml:space="preserve"> </v>
      </c>
      <c r="R442" s="155" t="str">
        <f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 xml:space="preserve"> </v>
      </c>
      <c r="S442" s="155" t="str">
        <f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 xml:space="preserve"> </v>
      </c>
    </row>
    <row r="443" spans="1:19" ht="14.1" customHeight="1" x14ac:dyDescent="0.2">
      <c r="A443" s="180" t="s">
        <v>1191</v>
      </c>
      <c r="B443" s="154" t="e">
        <f>IF($U$16=1,(VLOOKUP(A443,$AC$44:$AH$80,2,FALSE)),IF((IF($X$1=1,'X1'!B402,(IF($X$1=2,'X2'!B402,(IF($X$1=3,'X3'!B402,(IF($X$1=4,'X4'!B402,(IF($X$1=5,'X5'!B402,'X6'!B402))))))))))="","",(IF($X$1=1,'X1'!B402,(IF($X$1=2,'X2'!B402,(IF($X$1=3,'X3'!B402,(IF($X$1=4,'X4'!B402,(IF($X$1=5,'X5'!B402,'X6'!B402))))))))))))</f>
        <v>#N/A</v>
      </c>
      <c r="C443" s="154" t="str">
        <f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 xml:space="preserve"> </v>
      </c>
      <c r="D443" s="154" t="str">
        <f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 xml:space="preserve"> </v>
      </c>
      <c r="E443" s="169" t="str">
        <f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 xml:space="preserve"> </v>
      </c>
      <c r="F443" s="169" t="str">
        <f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 xml:space="preserve"> </v>
      </c>
      <c r="G443" s="138" t="str">
        <f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 xml:space="preserve"> </v>
      </c>
      <c r="H443" s="169" t="str">
        <f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 xml:space="preserve"> </v>
      </c>
      <c r="I443" s="170" t="str">
        <f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 xml:space="preserve"> </v>
      </c>
      <c r="J443" s="170" t="str">
        <f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 xml:space="preserve"> </v>
      </c>
      <c r="K443" s="170" t="str">
        <f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 xml:space="preserve"> </v>
      </c>
      <c r="L443" s="171" t="str">
        <f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 xml:space="preserve"> </v>
      </c>
      <c r="M443" s="171" t="str">
        <f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 xml:space="preserve"> </v>
      </c>
      <c r="N443" s="155" t="str">
        <f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 xml:space="preserve"> </v>
      </c>
      <c r="O443" s="171" t="str">
        <f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 xml:space="preserve"> </v>
      </c>
      <c r="P443" s="171" t="str">
        <f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 xml:space="preserve"> </v>
      </c>
      <c r="Q443" s="155" t="str">
        <f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 xml:space="preserve"> </v>
      </c>
      <c r="R443" s="155" t="str">
        <f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 xml:space="preserve"> </v>
      </c>
      <c r="S443" s="155" t="str">
        <f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 xml:space="preserve"> </v>
      </c>
    </row>
    <row r="444" spans="1:19" ht="14.1" customHeight="1" x14ac:dyDescent="0.2">
      <c r="A444" s="180" t="s">
        <v>1191</v>
      </c>
      <c r="B444" s="154" t="e">
        <f>IF($U$16=1,(VLOOKUP(A444,$AC$44:$AH$80,2,FALSE)),IF((IF($X$1=1,'X1'!B403,(IF($X$1=2,'X2'!B403,(IF($X$1=3,'X3'!B403,(IF($X$1=4,'X4'!B403,(IF($X$1=5,'X5'!B403,'X6'!B403))))))))))="","",(IF($X$1=1,'X1'!B403,(IF($X$1=2,'X2'!B403,(IF($X$1=3,'X3'!B403,(IF($X$1=4,'X4'!B403,(IF($X$1=5,'X5'!B403,'X6'!B403))))))))))))</f>
        <v>#N/A</v>
      </c>
      <c r="C444" s="154" t="str">
        <f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 xml:space="preserve"> </v>
      </c>
      <c r="D444" s="154" t="str">
        <f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 xml:space="preserve"> </v>
      </c>
      <c r="E444" s="169" t="str">
        <f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 xml:space="preserve"> </v>
      </c>
      <c r="F444" s="169" t="str">
        <f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 xml:space="preserve"> </v>
      </c>
      <c r="G444" s="138" t="str">
        <f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 xml:space="preserve"> </v>
      </c>
      <c r="H444" s="169" t="str">
        <f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 xml:space="preserve"> </v>
      </c>
      <c r="I444" s="170" t="str">
        <f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 xml:space="preserve"> </v>
      </c>
      <c r="J444" s="170" t="str">
        <f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 xml:space="preserve"> </v>
      </c>
      <c r="K444" s="170" t="str">
        <f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 xml:space="preserve"> </v>
      </c>
      <c r="L444" s="171" t="str">
        <f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 xml:space="preserve"> </v>
      </c>
      <c r="M444" s="171" t="str">
        <f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 xml:space="preserve"> </v>
      </c>
      <c r="N444" s="155" t="str">
        <f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 xml:space="preserve"> </v>
      </c>
      <c r="O444" s="171" t="str">
        <f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 xml:space="preserve"> </v>
      </c>
      <c r="P444" s="171" t="str">
        <f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 xml:space="preserve"> </v>
      </c>
      <c r="Q444" s="155" t="str">
        <f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 xml:space="preserve"> </v>
      </c>
      <c r="R444" s="155" t="str">
        <f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 xml:space="preserve"> </v>
      </c>
      <c r="S444" s="155" t="str">
        <f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 xml:space="preserve"> </v>
      </c>
    </row>
    <row r="445" spans="1:19" ht="14.1" customHeight="1" x14ac:dyDescent="0.2">
      <c r="A445" s="180" t="s">
        <v>1191</v>
      </c>
      <c r="B445" s="154" t="e">
        <f>IF($U$16=1,(VLOOKUP(A445,$AC$44:$AH$80,2,FALSE)),IF((IF($X$1=1,'X1'!B404,(IF($X$1=2,'X2'!B404,(IF($X$1=3,'X3'!B404,(IF($X$1=4,'X4'!B404,(IF($X$1=5,'X5'!B404,'X6'!B404))))))))))="","",(IF($X$1=1,'X1'!B404,(IF($X$1=2,'X2'!B404,(IF($X$1=3,'X3'!B404,(IF($X$1=4,'X4'!B404,(IF($X$1=5,'X5'!B404,'X6'!B404))))))))))))</f>
        <v>#N/A</v>
      </c>
      <c r="C445" s="154" t="str">
        <f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 xml:space="preserve"> </v>
      </c>
      <c r="D445" s="154" t="str">
        <f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 xml:space="preserve"> </v>
      </c>
      <c r="E445" s="169" t="str">
        <f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 xml:space="preserve"> </v>
      </c>
      <c r="F445" s="169" t="str">
        <f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 xml:space="preserve"> </v>
      </c>
      <c r="G445" s="138" t="str">
        <f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 xml:space="preserve"> </v>
      </c>
      <c r="H445" s="169" t="str">
        <f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 xml:space="preserve"> </v>
      </c>
      <c r="I445" s="170" t="str">
        <f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 xml:space="preserve"> </v>
      </c>
      <c r="J445" s="170" t="str">
        <f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 xml:space="preserve"> </v>
      </c>
      <c r="K445" s="170" t="str">
        <f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 xml:space="preserve"> </v>
      </c>
      <c r="L445" s="171" t="str">
        <f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 xml:space="preserve"> </v>
      </c>
      <c r="M445" s="171" t="str">
        <f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 xml:space="preserve"> </v>
      </c>
      <c r="N445" s="155" t="str">
        <f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 xml:space="preserve"> </v>
      </c>
      <c r="O445" s="171" t="str">
        <f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 xml:space="preserve"> </v>
      </c>
      <c r="P445" s="171" t="str">
        <f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 xml:space="preserve"> </v>
      </c>
      <c r="Q445" s="155" t="str">
        <f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 xml:space="preserve"> </v>
      </c>
      <c r="R445" s="155" t="str">
        <f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 xml:space="preserve"> </v>
      </c>
      <c r="S445" s="155" t="str">
        <f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 xml:space="preserve"> </v>
      </c>
    </row>
    <row r="446" spans="1:19" ht="14.1" customHeight="1" x14ac:dyDescent="0.2">
      <c r="A446" s="180" t="s">
        <v>1191</v>
      </c>
      <c r="B446" s="154" t="e">
        <f>IF($U$16=1,(VLOOKUP(A446,$AC$44:$AH$80,2,FALSE)),IF((IF($X$1=1,'X1'!B405,(IF($X$1=2,'X2'!B405,(IF($X$1=3,'X3'!B405,(IF($X$1=4,'X4'!B405,(IF($X$1=5,'X5'!B405,'X6'!B405))))))))))="","",(IF($X$1=1,'X1'!B405,(IF($X$1=2,'X2'!B405,(IF($X$1=3,'X3'!B405,(IF($X$1=4,'X4'!B405,(IF($X$1=5,'X5'!B405,'X6'!B405))))))))))))</f>
        <v>#N/A</v>
      </c>
      <c r="C446" s="154" t="str">
        <f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 xml:space="preserve"> </v>
      </c>
      <c r="D446" s="154" t="str">
        <f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 xml:space="preserve"> </v>
      </c>
      <c r="E446" s="169" t="str">
        <f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 xml:space="preserve"> </v>
      </c>
      <c r="F446" s="169" t="str">
        <f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 xml:space="preserve"> </v>
      </c>
      <c r="G446" s="138" t="str">
        <f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 xml:space="preserve"> </v>
      </c>
      <c r="H446" s="169" t="str">
        <f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 xml:space="preserve"> </v>
      </c>
      <c r="I446" s="170" t="str">
        <f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 xml:space="preserve"> </v>
      </c>
      <c r="J446" s="170" t="str">
        <f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 xml:space="preserve"> </v>
      </c>
      <c r="K446" s="170" t="str">
        <f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 xml:space="preserve"> </v>
      </c>
      <c r="L446" s="171" t="str">
        <f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 xml:space="preserve"> </v>
      </c>
      <c r="M446" s="171" t="str">
        <f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 xml:space="preserve"> </v>
      </c>
      <c r="N446" s="155" t="str">
        <f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 xml:space="preserve"> </v>
      </c>
      <c r="O446" s="171" t="str">
        <f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 xml:space="preserve"> </v>
      </c>
      <c r="P446" s="171" t="str">
        <f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 xml:space="preserve"> </v>
      </c>
      <c r="Q446" s="155" t="str">
        <f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 xml:space="preserve"> </v>
      </c>
      <c r="R446" s="155" t="str">
        <f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 xml:space="preserve"> </v>
      </c>
      <c r="S446" s="155" t="str">
        <f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 xml:space="preserve"> </v>
      </c>
    </row>
    <row r="447" spans="1:19" ht="14.1" customHeight="1" x14ac:dyDescent="0.2">
      <c r="A447" s="180" t="s">
        <v>1191</v>
      </c>
      <c r="B447" s="154" t="e">
        <f>IF($U$16=1,(VLOOKUP(A447,$AC$44:$AH$80,2,FALSE)),IF((IF($X$1=1,'X1'!B406,(IF($X$1=2,'X2'!B406,(IF($X$1=3,'X3'!B406,(IF($X$1=4,'X4'!B406,(IF($X$1=5,'X5'!B406,'X6'!B406))))))))))="","",(IF($X$1=1,'X1'!B406,(IF($X$1=2,'X2'!B406,(IF($X$1=3,'X3'!B406,(IF($X$1=4,'X4'!B406,(IF($X$1=5,'X5'!B406,'X6'!B406))))))))))))</f>
        <v>#N/A</v>
      </c>
      <c r="C447" s="154" t="str">
        <f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 xml:space="preserve"> </v>
      </c>
      <c r="D447" s="154" t="str">
        <f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 xml:space="preserve"> </v>
      </c>
      <c r="E447" s="169" t="str">
        <f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 xml:space="preserve"> </v>
      </c>
      <c r="F447" s="169" t="str">
        <f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 xml:space="preserve"> </v>
      </c>
      <c r="G447" s="138" t="str">
        <f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 xml:space="preserve"> </v>
      </c>
      <c r="H447" s="169" t="str">
        <f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 xml:space="preserve"> </v>
      </c>
      <c r="I447" s="170" t="str">
        <f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 xml:space="preserve"> </v>
      </c>
      <c r="J447" s="170" t="str">
        <f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 xml:space="preserve"> </v>
      </c>
      <c r="K447" s="170" t="str">
        <f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 xml:space="preserve"> </v>
      </c>
      <c r="L447" s="171" t="str">
        <f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 xml:space="preserve"> </v>
      </c>
      <c r="M447" s="171" t="str">
        <f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 xml:space="preserve"> </v>
      </c>
      <c r="N447" s="155" t="str">
        <f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 xml:space="preserve"> </v>
      </c>
      <c r="O447" s="171" t="str">
        <f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 xml:space="preserve"> </v>
      </c>
      <c r="P447" s="171" t="str">
        <f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 xml:space="preserve"> </v>
      </c>
      <c r="Q447" s="155" t="str">
        <f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 xml:space="preserve"> </v>
      </c>
      <c r="R447" s="155" t="str">
        <f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 xml:space="preserve"> </v>
      </c>
      <c r="S447" s="155" t="str">
        <f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 xml:space="preserve"> </v>
      </c>
    </row>
    <row r="448" spans="1:19" ht="14.1" customHeight="1" x14ac:dyDescent="0.2">
      <c r="A448" s="180" t="s">
        <v>1191</v>
      </c>
      <c r="B448" s="154" t="e">
        <f>IF($U$16=1,(VLOOKUP(A448,$AC$44:$AH$80,2,FALSE)),IF((IF($X$1=1,'X1'!B407,(IF($X$1=2,'X2'!B407,(IF($X$1=3,'X3'!B407,(IF($X$1=4,'X4'!B407,(IF($X$1=5,'X5'!B407,'X6'!B407))))))))))="","",(IF($X$1=1,'X1'!B407,(IF($X$1=2,'X2'!B407,(IF($X$1=3,'X3'!B407,(IF($X$1=4,'X4'!B407,(IF($X$1=5,'X5'!B407,'X6'!B407))))))))))))</f>
        <v>#N/A</v>
      </c>
      <c r="C448" s="154" t="str">
        <f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 xml:space="preserve"> </v>
      </c>
      <c r="D448" s="154" t="str">
        <f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 xml:space="preserve"> </v>
      </c>
      <c r="E448" s="169" t="str">
        <f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 xml:space="preserve"> </v>
      </c>
      <c r="F448" s="169" t="str">
        <f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 xml:space="preserve"> </v>
      </c>
      <c r="G448" s="138" t="str">
        <f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 xml:space="preserve"> </v>
      </c>
      <c r="H448" s="169" t="str">
        <f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 xml:space="preserve"> </v>
      </c>
      <c r="I448" s="170" t="str">
        <f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 xml:space="preserve"> </v>
      </c>
      <c r="J448" s="170" t="str">
        <f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 xml:space="preserve"> </v>
      </c>
      <c r="K448" s="170" t="str">
        <f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 xml:space="preserve"> </v>
      </c>
      <c r="L448" s="171" t="str">
        <f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 xml:space="preserve"> </v>
      </c>
      <c r="M448" s="171" t="str">
        <f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 xml:space="preserve"> </v>
      </c>
      <c r="N448" s="155" t="str">
        <f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 xml:space="preserve"> </v>
      </c>
      <c r="O448" s="171" t="str">
        <f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 xml:space="preserve"> </v>
      </c>
      <c r="P448" s="171" t="str">
        <f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 xml:space="preserve"> </v>
      </c>
      <c r="Q448" s="155" t="str">
        <f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 xml:space="preserve"> </v>
      </c>
      <c r="R448" s="155" t="str">
        <f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 xml:space="preserve"> </v>
      </c>
      <c r="S448" s="155" t="str">
        <f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 xml:space="preserve"> </v>
      </c>
    </row>
    <row r="449" spans="1:19" ht="14.1" customHeight="1" x14ac:dyDescent="0.2">
      <c r="A449" s="180" t="s">
        <v>1191</v>
      </c>
      <c r="B449" s="154" t="e">
        <f>IF($U$16=1,(VLOOKUP(A449,$AC$44:$AH$80,2,FALSE)),IF((IF($X$1=1,'X1'!B408,(IF($X$1=2,'X2'!B408,(IF($X$1=3,'X3'!B408,(IF($X$1=4,'X4'!B408,(IF($X$1=5,'X5'!B408,'X6'!B408))))))))))="","",(IF($X$1=1,'X1'!B408,(IF($X$1=2,'X2'!B408,(IF($X$1=3,'X3'!B408,(IF($X$1=4,'X4'!B408,(IF($X$1=5,'X5'!B408,'X6'!B408))))))))))))</f>
        <v>#N/A</v>
      </c>
      <c r="C449" s="154" t="str">
        <f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 xml:space="preserve"> </v>
      </c>
      <c r="D449" s="154" t="str">
        <f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 xml:space="preserve"> </v>
      </c>
      <c r="E449" s="169" t="str">
        <f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 xml:space="preserve"> </v>
      </c>
      <c r="F449" s="169" t="str">
        <f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 xml:space="preserve"> </v>
      </c>
      <c r="G449" s="138" t="str">
        <f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 xml:space="preserve"> </v>
      </c>
      <c r="H449" s="169" t="str">
        <f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 xml:space="preserve"> </v>
      </c>
      <c r="I449" s="170" t="str">
        <f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 xml:space="preserve"> </v>
      </c>
      <c r="J449" s="170" t="str">
        <f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 xml:space="preserve"> </v>
      </c>
      <c r="K449" s="170" t="str">
        <f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 xml:space="preserve"> </v>
      </c>
      <c r="L449" s="171" t="str">
        <f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 xml:space="preserve"> </v>
      </c>
      <c r="M449" s="171" t="str">
        <f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 xml:space="preserve"> </v>
      </c>
      <c r="N449" s="155" t="str">
        <f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 xml:space="preserve"> </v>
      </c>
      <c r="O449" s="171" t="str">
        <f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 xml:space="preserve"> </v>
      </c>
      <c r="P449" s="171" t="str">
        <f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 xml:space="preserve"> </v>
      </c>
      <c r="Q449" s="155" t="str">
        <f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 xml:space="preserve"> </v>
      </c>
      <c r="R449" s="155" t="str">
        <f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 xml:space="preserve"> </v>
      </c>
      <c r="S449" s="155" t="str">
        <f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 xml:space="preserve"> </v>
      </c>
    </row>
    <row r="450" spans="1:19" ht="14.1" customHeight="1" x14ac:dyDescent="0.2">
      <c r="A450" s="180" t="s">
        <v>1191</v>
      </c>
      <c r="B450" s="154" t="e">
        <f>IF($U$16=1,(VLOOKUP(A450,$AC$44:$AH$80,2,FALSE)),IF((IF($X$1=1,'X1'!B409,(IF($X$1=2,'X2'!B409,(IF($X$1=3,'X3'!B409,(IF($X$1=4,'X4'!B409,(IF($X$1=5,'X5'!B409,'X6'!B409))))))))))="","",(IF($X$1=1,'X1'!B409,(IF($X$1=2,'X2'!B409,(IF($X$1=3,'X3'!B409,(IF($X$1=4,'X4'!B409,(IF($X$1=5,'X5'!B409,'X6'!B409))))))))))))</f>
        <v>#N/A</v>
      </c>
      <c r="C450" s="154" t="str">
        <f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 xml:space="preserve"> </v>
      </c>
      <c r="D450" s="154" t="str">
        <f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 xml:space="preserve"> </v>
      </c>
      <c r="E450" s="169" t="str">
        <f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 xml:space="preserve"> </v>
      </c>
      <c r="F450" s="169" t="str">
        <f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 xml:space="preserve"> </v>
      </c>
      <c r="G450" s="138" t="str">
        <f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 xml:space="preserve"> </v>
      </c>
      <c r="H450" s="169" t="str">
        <f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 xml:space="preserve"> </v>
      </c>
      <c r="I450" s="170" t="str">
        <f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 xml:space="preserve"> </v>
      </c>
      <c r="J450" s="170" t="str">
        <f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 xml:space="preserve"> </v>
      </c>
      <c r="K450" s="170" t="str">
        <f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 xml:space="preserve"> </v>
      </c>
      <c r="L450" s="171" t="str">
        <f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 xml:space="preserve"> </v>
      </c>
      <c r="M450" s="171" t="str">
        <f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 xml:space="preserve"> </v>
      </c>
      <c r="N450" s="155" t="str">
        <f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 xml:space="preserve"> </v>
      </c>
      <c r="O450" s="171" t="str">
        <f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 xml:space="preserve"> </v>
      </c>
      <c r="P450" s="171" t="str">
        <f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 xml:space="preserve"> </v>
      </c>
      <c r="Q450" s="155" t="str">
        <f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 xml:space="preserve"> </v>
      </c>
      <c r="R450" s="155" t="str">
        <f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 xml:space="preserve"> </v>
      </c>
      <c r="S450" s="155" t="str">
        <f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 xml:space="preserve"> </v>
      </c>
    </row>
    <row r="451" spans="1:19" ht="14.1" customHeight="1" x14ac:dyDescent="0.2">
      <c r="A451" s="180" t="s">
        <v>1191</v>
      </c>
      <c r="B451" s="154" t="e">
        <f>IF($U$16=1,(VLOOKUP(A451,$AC$44:$AH$80,2,FALSE)),IF((IF($X$1=1,'X1'!B410,(IF($X$1=2,'X2'!B410,(IF($X$1=3,'X3'!B410,(IF($X$1=4,'X4'!B410,(IF($X$1=5,'X5'!B410,'X6'!B410))))))))))="","",(IF($X$1=1,'X1'!B410,(IF($X$1=2,'X2'!B410,(IF($X$1=3,'X3'!B410,(IF($X$1=4,'X4'!B410,(IF($X$1=5,'X5'!B410,'X6'!B410))))))))))))</f>
        <v>#N/A</v>
      </c>
      <c r="C451" s="154" t="str">
        <f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 xml:space="preserve"> </v>
      </c>
      <c r="D451" s="154" t="str">
        <f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 xml:space="preserve"> </v>
      </c>
      <c r="E451" s="169" t="str">
        <f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 xml:space="preserve"> </v>
      </c>
      <c r="F451" s="169" t="str">
        <f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 xml:space="preserve"> </v>
      </c>
      <c r="G451" s="138" t="str">
        <f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 xml:space="preserve"> </v>
      </c>
      <c r="H451" s="169" t="str">
        <f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 xml:space="preserve"> </v>
      </c>
      <c r="I451" s="170" t="str">
        <f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 xml:space="preserve"> </v>
      </c>
      <c r="J451" s="170" t="str">
        <f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 xml:space="preserve"> </v>
      </c>
      <c r="K451" s="170" t="str">
        <f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 xml:space="preserve"> </v>
      </c>
      <c r="L451" s="171" t="str">
        <f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 xml:space="preserve"> </v>
      </c>
      <c r="M451" s="171" t="str">
        <f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 xml:space="preserve"> </v>
      </c>
      <c r="N451" s="155" t="str">
        <f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 xml:space="preserve"> </v>
      </c>
      <c r="O451" s="171" t="str">
        <f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 xml:space="preserve"> </v>
      </c>
      <c r="P451" s="171" t="str">
        <f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 xml:space="preserve"> </v>
      </c>
      <c r="Q451" s="155" t="str">
        <f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 xml:space="preserve"> </v>
      </c>
      <c r="R451" s="155" t="str">
        <f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 xml:space="preserve"> </v>
      </c>
      <c r="S451" s="155" t="str">
        <f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 xml:space="preserve"> </v>
      </c>
    </row>
    <row r="452" spans="1:19" ht="14.1" customHeight="1" x14ac:dyDescent="0.2">
      <c r="A452" s="180" t="s">
        <v>1191</v>
      </c>
      <c r="B452" s="154" t="e">
        <f>IF($U$16=1,(VLOOKUP(A452,$AC$44:$AH$80,2,FALSE)),IF((IF($X$1=1,'X1'!B411,(IF($X$1=2,'X2'!B411,(IF($X$1=3,'X3'!B411,(IF($X$1=4,'X4'!B411,(IF($X$1=5,'X5'!B411,'X6'!B411))))))))))="","",(IF($X$1=1,'X1'!B411,(IF($X$1=2,'X2'!B411,(IF($X$1=3,'X3'!B411,(IF($X$1=4,'X4'!B411,(IF($X$1=5,'X5'!B411,'X6'!B411))))))))))))</f>
        <v>#N/A</v>
      </c>
      <c r="C452" s="154" t="str">
        <f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 xml:space="preserve"> </v>
      </c>
      <c r="D452" s="154" t="str">
        <f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 xml:space="preserve"> </v>
      </c>
      <c r="E452" s="169" t="str">
        <f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 xml:space="preserve"> </v>
      </c>
      <c r="F452" s="169" t="str">
        <f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 xml:space="preserve"> </v>
      </c>
      <c r="G452" s="138" t="str">
        <f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 xml:space="preserve"> </v>
      </c>
      <c r="H452" s="169" t="str">
        <f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 xml:space="preserve"> </v>
      </c>
      <c r="I452" s="170" t="str">
        <f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 xml:space="preserve"> </v>
      </c>
      <c r="J452" s="170" t="str">
        <f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 xml:space="preserve"> </v>
      </c>
      <c r="K452" s="170" t="str">
        <f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 xml:space="preserve"> </v>
      </c>
      <c r="L452" s="171" t="str">
        <f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 xml:space="preserve"> </v>
      </c>
      <c r="M452" s="171" t="str">
        <f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 xml:space="preserve"> </v>
      </c>
      <c r="N452" s="155" t="str">
        <f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 xml:space="preserve"> </v>
      </c>
      <c r="O452" s="171" t="str">
        <f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 xml:space="preserve"> </v>
      </c>
      <c r="P452" s="171" t="str">
        <f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 xml:space="preserve"> </v>
      </c>
      <c r="Q452" s="155" t="str">
        <f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 xml:space="preserve"> </v>
      </c>
      <c r="R452" s="155" t="str">
        <f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 xml:space="preserve"> </v>
      </c>
      <c r="S452" s="155" t="str">
        <f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 xml:space="preserve"> </v>
      </c>
    </row>
    <row r="453" spans="1:19" ht="14.1" customHeight="1" x14ac:dyDescent="0.2">
      <c r="A453" s="180" t="s">
        <v>1191</v>
      </c>
      <c r="B453" s="154" t="e">
        <f>IF($U$16=1,(VLOOKUP(A453,$AC$44:$AH$80,2,FALSE)),IF((IF($X$1=1,'X1'!B412,(IF($X$1=2,'X2'!B412,(IF($X$1=3,'X3'!B412,(IF($X$1=4,'X4'!B412,(IF($X$1=5,'X5'!B412,'X6'!B412))))))))))="","",(IF($X$1=1,'X1'!B412,(IF($X$1=2,'X2'!B412,(IF($X$1=3,'X3'!B412,(IF($X$1=4,'X4'!B412,(IF($X$1=5,'X5'!B412,'X6'!B412))))))))))))</f>
        <v>#N/A</v>
      </c>
      <c r="C453" s="154" t="str">
        <f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 xml:space="preserve"> </v>
      </c>
      <c r="D453" s="154" t="str">
        <f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 xml:space="preserve"> </v>
      </c>
      <c r="E453" s="169" t="str">
        <f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 xml:space="preserve"> </v>
      </c>
      <c r="F453" s="169" t="str">
        <f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 xml:space="preserve"> </v>
      </c>
      <c r="G453" s="138" t="str">
        <f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 xml:space="preserve"> </v>
      </c>
      <c r="H453" s="169" t="str">
        <f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 xml:space="preserve"> </v>
      </c>
      <c r="I453" s="170" t="str">
        <f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 xml:space="preserve"> </v>
      </c>
      <c r="J453" s="170" t="str">
        <f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 xml:space="preserve"> </v>
      </c>
      <c r="K453" s="170" t="str">
        <f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 xml:space="preserve"> </v>
      </c>
      <c r="L453" s="171" t="str">
        <f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 xml:space="preserve"> </v>
      </c>
      <c r="M453" s="171" t="str">
        <f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 xml:space="preserve"> </v>
      </c>
      <c r="N453" s="155" t="str">
        <f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 xml:space="preserve"> </v>
      </c>
      <c r="O453" s="171" t="str">
        <f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 xml:space="preserve"> </v>
      </c>
      <c r="P453" s="171" t="str">
        <f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 xml:space="preserve"> </v>
      </c>
      <c r="Q453" s="155" t="str">
        <f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 xml:space="preserve"> </v>
      </c>
      <c r="R453" s="155" t="str">
        <f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 xml:space="preserve"> </v>
      </c>
      <c r="S453" s="155" t="str">
        <f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 xml:space="preserve"> </v>
      </c>
    </row>
    <row r="454" spans="1:19" ht="14.1" customHeight="1" x14ac:dyDescent="0.2">
      <c r="A454" s="180" t="s">
        <v>1191</v>
      </c>
      <c r="B454" s="154" t="e">
        <f>IF($U$16=1,(VLOOKUP(A454,$AC$44:$AH$80,2,FALSE)),IF((IF($X$1=1,'X1'!B413,(IF($X$1=2,'X2'!B413,(IF($X$1=3,'X3'!B413,(IF($X$1=4,'X4'!B413,(IF($X$1=5,'X5'!B413,'X6'!B413))))))))))="","",(IF($X$1=1,'X1'!B413,(IF($X$1=2,'X2'!B413,(IF($X$1=3,'X3'!B413,(IF($X$1=4,'X4'!B413,(IF($X$1=5,'X5'!B413,'X6'!B413))))))))))))</f>
        <v>#N/A</v>
      </c>
      <c r="C454" s="154" t="str">
        <f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 xml:space="preserve"> </v>
      </c>
      <c r="D454" s="154" t="str">
        <f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 xml:space="preserve"> </v>
      </c>
      <c r="E454" s="169" t="str">
        <f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 xml:space="preserve"> </v>
      </c>
      <c r="F454" s="169" t="str">
        <f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 xml:space="preserve"> </v>
      </c>
      <c r="G454" s="138" t="str">
        <f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 xml:space="preserve"> </v>
      </c>
      <c r="H454" s="169" t="str">
        <f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 xml:space="preserve"> </v>
      </c>
      <c r="I454" s="170" t="str">
        <f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 xml:space="preserve"> </v>
      </c>
      <c r="J454" s="170" t="str">
        <f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 xml:space="preserve"> </v>
      </c>
      <c r="K454" s="170" t="str">
        <f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 xml:space="preserve"> </v>
      </c>
      <c r="L454" s="171" t="str">
        <f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 xml:space="preserve"> </v>
      </c>
      <c r="M454" s="171" t="str">
        <f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 xml:space="preserve"> </v>
      </c>
      <c r="N454" s="155" t="str">
        <f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 xml:space="preserve"> </v>
      </c>
      <c r="O454" s="171" t="str">
        <f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 xml:space="preserve"> </v>
      </c>
      <c r="P454" s="171" t="str">
        <f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 xml:space="preserve"> </v>
      </c>
      <c r="Q454" s="155" t="str">
        <f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 xml:space="preserve"> </v>
      </c>
      <c r="R454" s="155" t="str">
        <f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 xml:space="preserve"> </v>
      </c>
      <c r="S454" s="155" t="str">
        <f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 xml:space="preserve"> </v>
      </c>
    </row>
    <row r="455" spans="1:19" ht="14.1" customHeight="1" x14ac:dyDescent="0.2">
      <c r="A455" s="180" t="s">
        <v>1191</v>
      </c>
      <c r="B455" s="154" t="e">
        <f>IF($U$16=1,(VLOOKUP(A455,$AC$44:$AH$80,2,FALSE)),IF((IF($X$1=1,'X1'!B414,(IF($X$1=2,'X2'!B414,(IF($X$1=3,'X3'!B414,(IF($X$1=4,'X4'!B414,(IF($X$1=5,'X5'!B414,'X6'!B414))))))))))="","",(IF($X$1=1,'X1'!B414,(IF($X$1=2,'X2'!B414,(IF($X$1=3,'X3'!B414,(IF($X$1=4,'X4'!B414,(IF($X$1=5,'X5'!B414,'X6'!B414))))))))))))</f>
        <v>#N/A</v>
      </c>
      <c r="C455" s="154" t="str">
        <f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 xml:space="preserve"> </v>
      </c>
      <c r="D455" s="154" t="str">
        <f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 xml:space="preserve"> </v>
      </c>
      <c r="E455" s="169" t="str">
        <f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 xml:space="preserve"> </v>
      </c>
      <c r="F455" s="169" t="str">
        <f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 xml:space="preserve"> </v>
      </c>
      <c r="G455" s="138" t="str">
        <f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 xml:space="preserve"> </v>
      </c>
      <c r="H455" s="169" t="str">
        <f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 xml:space="preserve"> </v>
      </c>
      <c r="I455" s="170" t="str">
        <f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 xml:space="preserve"> </v>
      </c>
      <c r="J455" s="170" t="str">
        <f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 xml:space="preserve"> </v>
      </c>
      <c r="K455" s="170" t="str">
        <f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 xml:space="preserve"> </v>
      </c>
      <c r="L455" s="171" t="str">
        <f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 xml:space="preserve"> </v>
      </c>
      <c r="M455" s="171" t="str">
        <f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 xml:space="preserve"> </v>
      </c>
      <c r="N455" s="155" t="str">
        <f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 xml:space="preserve"> </v>
      </c>
      <c r="O455" s="171" t="str">
        <f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 xml:space="preserve"> </v>
      </c>
      <c r="P455" s="171" t="str">
        <f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 xml:space="preserve"> </v>
      </c>
      <c r="Q455" s="155" t="str">
        <f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 xml:space="preserve"> </v>
      </c>
      <c r="R455" s="155" t="str">
        <f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 xml:space="preserve"> </v>
      </c>
      <c r="S455" s="155" t="str">
        <f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 xml:space="preserve"> </v>
      </c>
    </row>
    <row r="456" spans="1:19" ht="14.1" customHeight="1" x14ac:dyDescent="0.2">
      <c r="A456" s="180" t="s">
        <v>1191</v>
      </c>
      <c r="B456" s="154" t="e">
        <f>IF($U$16=1,(VLOOKUP(A456,$AC$44:$AH$80,2,FALSE)),IF((IF($X$1=1,'X1'!B415,(IF($X$1=2,'X2'!B415,(IF($X$1=3,'X3'!B415,(IF($X$1=4,'X4'!B415,(IF($X$1=5,'X5'!B415,'X6'!B415))))))))))="","",(IF($X$1=1,'X1'!B415,(IF($X$1=2,'X2'!B415,(IF($X$1=3,'X3'!B415,(IF($X$1=4,'X4'!B415,(IF($X$1=5,'X5'!B415,'X6'!B415))))))))))))</f>
        <v>#N/A</v>
      </c>
      <c r="C456" s="154" t="str">
        <f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 xml:space="preserve"> </v>
      </c>
      <c r="D456" s="154" t="str">
        <f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 xml:space="preserve"> </v>
      </c>
      <c r="E456" s="169" t="str">
        <f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 xml:space="preserve"> </v>
      </c>
      <c r="F456" s="169" t="str">
        <f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 xml:space="preserve"> </v>
      </c>
      <c r="G456" s="138" t="str">
        <f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 xml:space="preserve"> </v>
      </c>
      <c r="H456" s="169" t="str">
        <f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 xml:space="preserve"> </v>
      </c>
      <c r="I456" s="170" t="str">
        <f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 xml:space="preserve"> </v>
      </c>
      <c r="J456" s="170" t="str">
        <f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 xml:space="preserve"> </v>
      </c>
      <c r="K456" s="170" t="str">
        <f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 xml:space="preserve"> </v>
      </c>
      <c r="L456" s="171" t="str">
        <f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 xml:space="preserve"> </v>
      </c>
      <c r="M456" s="171" t="str">
        <f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 xml:space="preserve"> </v>
      </c>
      <c r="N456" s="155" t="str">
        <f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 xml:space="preserve"> </v>
      </c>
      <c r="O456" s="171" t="str">
        <f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 xml:space="preserve"> </v>
      </c>
      <c r="P456" s="171" t="str">
        <f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 xml:space="preserve"> </v>
      </c>
      <c r="Q456" s="155" t="str">
        <f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 xml:space="preserve"> </v>
      </c>
      <c r="R456" s="155" t="str">
        <f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 xml:space="preserve"> </v>
      </c>
      <c r="S456" s="155" t="str">
        <f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 xml:space="preserve"> </v>
      </c>
    </row>
    <row r="457" spans="1:19" ht="14.1" customHeight="1" x14ac:dyDescent="0.2">
      <c r="A457" s="180" t="s">
        <v>1191</v>
      </c>
      <c r="B457" s="154" t="e">
        <f>IF($U$16=1,(VLOOKUP(A457,$AC$44:$AH$80,2,FALSE)),IF((IF($X$1=1,'X1'!B416,(IF($X$1=2,'X2'!B416,(IF($X$1=3,'X3'!B416,(IF($X$1=4,'X4'!B416,(IF($X$1=5,'X5'!B416,'X6'!B416))))))))))="","",(IF($X$1=1,'X1'!B416,(IF($X$1=2,'X2'!B416,(IF($X$1=3,'X3'!B416,(IF($X$1=4,'X4'!B416,(IF($X$1=5,'X5'!B416,'X6'!B416))))))))))))</f>
        <v>#N/A</v>
      </c>
      <c r="C457" s="154" t="str">
        <f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 xml:space="preserve"> </v>
      </c>
      <c r="D457" s="154" t="str">
        <f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 xml:space="preserve"> </v>
      </c>
      <c r="E457" s="169" t="str">
        <f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 xml:space="preserve"> </v>
      </c>
      <c r="F457" s="169" t="str">
        <f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 xml:space="preserve"> </v>
      </c>
      <c r="G457" s="138" t="str">
        <f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 xml:space="preserve"> </v>
      </c>
      <c r="H457" s="169" t="str">
        <f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 xml:space="preserve"> </v>
      </c>
      <c r="I457" s="170" t="str">
        <f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 xml:space="preserve"> </v>
      </c>
      <c r="J457" s="170" t="str">
        <f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 xml:space="preserve"> </v>
      </c>
      <c r="K457" s="170" t="str">
        <f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 xml:space="preserve"> </v>
      </c>
      <c r="L457" s="171" t="str">
        <f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 xml:space="preserve"> </v>
      </c>
      <c r="M457" s="171" t="str">
        <f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 xml:space="preserve"> </v>
      </c>
      <c r="N457" s="155" t="str">
        <f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 xml:space="preserve"> </v>
      </c>
      <c r="O457" s="171" t="str">
        <f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 xml:space="preserve"> </v>
      </c>
      <c r="P457" s="171" t="str">
        <f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 xml:space="preserve"> </v>
      </c>
      <c r="Q457" s="155" t="str">
        <f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 xml:space="preserve"> </v>
      </c>
      <c r="R457" s="155" t="str">
        <f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 xml:space="preserve"> </v>
      </c>
      <c r="S457" s="155" t="str">
        <f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 xml:space="preserve"> </v>
      </c>
    </row>
    <row r="458" spans="1:19" ht="14.1" customHeight="1" x14ac:dyDescent="0.2">
      <c r="A458" s="180" t="s">
        <v>1191</v>
      </c>
      <c r="B458" s="154" t="e">
        <f>IF($U$16=1,(VLOOKUP(A458,$AC$44:$AH$80,2,FALSE)),IF((IF($X$1=1,'X1'!B417,(IF($X$1=2,'X2'!B417,(IF($X$1=3,'X3'!B417,(IF($X$1=4,'X4'!B417,(IF($X$1=5,'X5'!B417,'X6'!B417))))))))))="","",(IF($X$1=1,'X1'!B417,(IF($X$1=2,'X2'!B417,(IF($X$1=3,'X3'!B417,(IF($X$1=4,'X4'!B417,(IF($X$1=5,'X5'!B417,'X6'!B417))))))))))))</f>
        <v>#N/A</v>
      </c>
      <c r="C458" s="154" t="str">
        <f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 xml:space="preserve"> </v>
      </c>
      <c r="D458" s="154" t="str">
        <f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 xml:space="preserve"> </v>
      </c>
      <c r="E458" s="169" t="str">
        <f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 xml:space="preserve"> </v>
      </c>
      <c r="F458" s="169" t="str">
        <f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 xml:space="preserve"> </v>
      </c>
      <c r="G458" s="138" t="str">
        <f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 xml:space="preserve"> </v>
      </c>
      <c r="H458" s="169" t="str">
        <f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 xml:space="preserve"> </v>
      </c>
      <c r="I458" s="170" t="str">
        <f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 xml:space="preserve"> </v>
      </c>
      <c r="J458" s="170" t="str">
        <f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 xml:space="preserve"> </v>
      </c>
      <c r="K458" s="170" t="str">
        <f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 xml:space="preserve"> </v>
      </c>
      <c r="L458" s="171" t="str">
        <f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 xml:space="preserve"> </v>
      </c>
      <c r="M458" s="171" t="str">
        <f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 xml:space="preserve"> </v>
      </c>
      <c r="N458" s="155" t="str">
        <f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 xml:space="preserve"> </v>
      </c>
      <c r="O458" s="171" t="str">
        <f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 xml:space="preserve"> </v>
      </c>
      <c r="P458" s="171" t="str">
        <f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 xml:space="preserve"> </v>
      </c>
      <c r="Q458" s="155" t="str">
        <f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 xml:space="preserve"> </v>
      </c>
      <c r="R458" s="155" t="str">
        <f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 xml:space="preserve"> </v>
      </c>
      <c r="S458" s="155" t="str">
        <f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 xml:space="preserve"> </v>
      </c>
    </row>
    <row r="459" spans="1:19" ht="14.1" customHeight="1" x14ac:dyDescent="0.2">
      <c r="A459" s="180" t="s">
        <v>1191</v>
      </c>
      <c r="B459" s="154" t="e">
        <f>IF($U$16=1,(VLOOKUP(A459,$AC$44:$AH$80,2,FALSE)),IF((IF($X$1=1,'X1'!B418,(IF($X$1=2,'X2'!B418,(IF($X$1=3,'X3'!B418,(IF($X$1=4,'X4'!B418,(IF($X$1=5,'X5'!B418,'X6'!B418))))))))))="","",(IF($X$1=1,'X1'!B418,(IF($X$1=2,'X2'!B418,(IF($X$1=3,'X3'!B418,(IF($X$1=4,'X4'!B418,(IF($X$1=5,'X5'!B418,'X6'!B418))))))))))))</f>
        <v>#N/A</v>
      </c>
      <c r="C459" s="154" t="str">
        <f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 xml:space="preserve"> </v>
      </c>
      <c r="D459" s="154" t="str">
        <f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 xml:space="preserve"> </v>
      </c>
      <c r="E459" s="169" t="str">
        <f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 xml:space="preserve"> </v>
      </c>
      <c r="F459" s="169" t="str">
        <f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 xml:space="preserve"> </v>
      </c>
      <c r="G459" s="138" t="str">
        <f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 xml:space="preserve"> </v>
      </c>
      <c r="H459" s="169" t="str">
        <f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 xml:space="preserve"> </v>
      </c>
      <c r="I459" s="170" t="str">
        <f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 xml:space="preserve"> </v>
      </c>
      <c r="J459" s="170" t="str">
        <f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 xml:space="preserve"> </v>
      </c>
      <c r="K459" s="170" t="str">
        <f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 xml:space="preserve"> </v>
      </c>
      <c r="L459" s="171" t="str">
        <f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 xml:space="preserve"> </v>
      </c>
      <c r="M459" s="171" t="str">
        <f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 xml:space="preserve"> </v>
      </c>
      <c r="N459" s="155" t="str">
        <f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 xml:space="preserve"> </v>
      </c>
      <c r="O459" s="171" t="str">
        <f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 xml:space="preserve"> </v>
      </c>
      <c r="P459" s="171" t="str">
        <f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 xml:space="preserve"> </v>
      </c>
      <c r="Q459" s="155" t="str">
        <f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 xml:space="preserve"> </v>
      </c>
      <c r="R459" s="155" t="str">
        <f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 xml:space="preserve"> </v>
      </c>
      <c r="S459" s="155" t="str">
        <f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 xml:space="preserve"> </v>
      </c>
    </row>
    <row r="460" spans="1:19" ht="14.1" customHeight="1" x14ac:dyDescent="0.2">
      <c r="A460" s="180" t="s">
        <v>1191</v>
      </c>
      <c r="B460" s="154" t="e">
        <f>IF($U$16=1,(VLOOKUP(A460,$AC$44:$AH$80,2,FALSE)),IF((IF($X$1=1,'X1'!B419,(IF($X$1=2,'X2'!B419,(IF($X$1=3,'X3'!B419,(IF($X$1=4,'X4'!B419,(IF($X$1=5,'X5'!B419,'X6'!B419))))))))))="","",(IF($X$1=1,'X1'!B419,(IF($X$1=2,'X2'!B419,(IF($X$1=3,'X3'!B419,(IF($X$1=4,'X4'!B419,(IF($X$1=5,'X5'!B419,'X6'!B419))))))))))))</f>
        <v>#N/A</v>
      </c>
      <c r="C460" s="154" t="str">
        <f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 xml:space="preserve"> </v>
      </c>
      <c r="D460" s="154" t="str">
        <f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 xml:space="preserve"> </v>
      </c>
      <c r="E460" s="169" t="str">
        <f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 xml:space="preserve"> </v>
      </c>
      <c r="F460" s="169" t="str">
        <f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 xml:space="preserve"> </v>
      </c>
      <c r="G460" s="138" t="str">
        <f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 xml:space="preserve"> </v>
      </c>
      <c r="H460" s="169" t="str">
        <f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 xml:space="preserve"> </v>
      </c>
      <c r="I460" s="170" t="str">
        <f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 xml:space="preserve"> </v>
      </c>
      <c r="J460" s="170" t="str">
        <f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 xml:space="preserve"> </v>
      </c>
      <c r="K460" s="170" t="str">
        <f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 xml:space="preserve"> </v>
      </c>
      <c r="L460" s="171" t="str">
        <f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 xml:space="preserve"> </v>
      </c>
      <c r="M460" s="171" t="str">
        <f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 xml:space="preserve"> </v>
      </c>
      <c r="N460" s="155" t="str">
        <f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 xml:space="preserve"> </v>
      </c>
      <c r="O460" s="171" t="str">
        <f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 xml:space="preserve"> </v>
      </c>
      <c r="P460" s="171" t="str">
        <f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 xml:space="preserve"> </v>
      </c>
      <c r="Q460" s="155" t="str">
        <f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 xml:space="preserve"> </v>
      </c>
      <c r="R460" s="155" t="str">
        <f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 xml:space="preserve"> </v>
      </c>
      <c r="S460" s="155" t="str">
        <f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 xml:space="preserve"> </v>
      </c>
    </row>
    <row r="461" spans="1:19" ht="14.1" customHeight="1" x14ac:dyDescent="0.2">
      <c r="A461" s="180" t="s">
        <v>1191</v>
      </c>
      <c r="B461" s="154" t="e">
        <f>IF($U$16=1,(VLOOKUP(A461,$AC$44:$AH$80,2,FALSE)),IF((IF($X$1=1,'X1'!B420,(IF($X$1=2,'X2'!B420,(IF($X$1=3,'X3'!B420,(IF($X$1=4,'X4'!B420,(IF($X$1=5,'X5'!B420,'X6'!B420))))))))))="","",(IF($X$1=1,'X1'!B420,(IF($X$1=2,'X2'!B420,(IF($X$1=3,'X3'!B420,(IF($X$1=4,'X4'!B420,(IF($X$1=5,'X5'!B420,'X6'!B420))))))))))))</f>
        <v>#N/A</v>
      </c>
      <c r="C461" s="154" t="str">
        <f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 xml:space="preserve"> </v>
      </c>
      <c r="D461" s="154" t="str">
        <f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 xml:space="preserve"> </v>
      </c>
      <c r="E461" s="169" t="str">
        <f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 xml:space="preserve"> </v>
      </c>
      <c r="F461" s="169" t="str">
        <f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 xml:space="preserve"> </v>
      </c>
      <c r="G461" s="138" t="str">
        <f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 xml:space="preserve"> </v>
      </c>
      <c r="H461" s="169" t="str">
        <f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 xml:space="preserve"> </v>
      </c>
      <c r="I461" s="170" t="str">
        <f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 xml:space="preserve"> </v>
      </c>
      <c r="J461" s="170" t="str">
        <f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 xml:space="preserve"> </v>
      </c>
      <c r="K461" s="170" t="str">
        <f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 xml:space="preserve"> </v>
      </c>
      <c r="L461" s="171" t="str">
        <f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 xml:space="preserve"> </v>
      </c>
      <c r="M461" s="171" t="str">
        <f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 xml:space="preserve"> </v>
      </c>
      <c r="N461" s="155" t="str">
        <f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 xml:space="preserve"> </v>
      </c>
      <c r="O461" s="171" t="str">
        <f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 xml:space="preserve"> </v>
      </c>
      <c r="P461" s="171" t="str">
        <f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 xml:space="preserve"> </v>
      </c>
      <c r="Q461" s="155" t="str">
        <f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 xml:space="preserve"> </v>
      </c>
      <c r="R461" s="155" t="str">
        <f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 xml:space="preserve"> </v>
      </c>
      <c r="S461" s="155" t="str">
        <f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 xml:space="preserve"> </v>
      </c>
    </row>
    <row r="462" spans="1:19" ht="14.1" customHeight="1" x14ac:dyDescent="0.2">
      <c r="A462" s="180" t="s">
        <v>1191</v>
      </c>
      <c r="B462" s="154" t="e">
        <f>IF($U$16=1,(VLOOKUP(A462,$AC$44:$AH$80,2,FALSE)),IF((IF($X$1=1,'X1'!B421,(IF($X$1=2,'X2'!B421,(IF($X$1=3,'X3'!B421,(IF($X$1=4,'X4'!B421,(IF($X$1=5,'X5'!B421,'X6'!B421))))))))))="","",(IF($X$1=1,'X1'!B421,(IF($X$1=2,'X2'!B421,(IF($X$1=3,'X3'!B421,(IF($X$1=4,'X4'!B421,(IF($X$1=5,'X5'!B421,'X6'!B421))))))))))))</f>
        <v>#N/A</v>
      </c>
      <c r="C462" s="154" t="str">
        <f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 xml:space="preserve"> </v>
      </c>
      <c r="D462" s="154" t="str">
        <f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 xml:space="preserve"> </v>
      </c>
      <c r="E462" s="169" t="str">
        <f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 xml:space="preserve"> </v>
      </c>
      <c r="F462" s="169" t="str">
        <f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 xml:space="preserve"> </v>
      </c>
      <c r="G462" s="138" t="str">
        <f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 xml:space="preserve"> </v>
      </c>
      <c r="H462" s="169" t="str">
        <f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 xml:space="preserve"> </v>
      </c>
      <c r="I462" s="170" t="str">
        <f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 xml:space="preserve"> </v>
      </c>
      <c r="J462" s="170" t="str">
        <f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 xml:space="preserve"> </v>
      </c>
      <c r="K462" s="170" t="str">
        <f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 xml:space="preserve"> </v>
      </c>
      <c r="L462" s="171" t="str">
        <f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 xml:space="preserve"> </v>
      </c>
      <c r="M462" s="171" t="str">
        <f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 xml:space="preserve"> </v>
      </c>
      <c r="N462" s="155" t="str">
        <f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 xml:space="preserve"> </v>
      </c>
      <c r="O462" s="171" t="str">
        <f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 xml:space="preserve"> </v>
      </c>
      <c r="P462" s="171" t="str">
        <f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 xml:space="preserve"> </v>
      </c>
      <c r="Q462" s="155" t="str">
        <f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 xml:space="preserve"> </v>
      </c>
      <c r="R462" s="155" t="str">
        <f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 xml:space="preserve"> </v>
      </c>
      <c r="S462" s="155" t="str">
        <f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 xml:space="preserve"> </v>
      </c>
    </row>
    <row r="463" spans="1:19" ht="14.1" customHeight="1" x14ac:dyDescent="0.2">
      <c r="A463" s="180" t="s">
        <v>1191</v>
      </c>
      <c r="B463" s="154" t="e">
        <f>IF($U$16=1,(VLOOKUP(A463,$AC$44:$AH$80,2,FALSE)),IF((IF($X$1=1,'X1'!B422,(IF($X$1=2,'X2'!B422,(IF($X$1=3,'X3'!B422,(IF($X$1=4,'X4'!B422,(IF($X$1=5,'X5'!B422,'X6'!B422))))))))))="","",(IF($X$1=1,'X1'!B422,(IF($X$1=2,'X2'!B422,(IF($X$1=3,'X3'!B422,(IF($X$1=4,'X4'!B422,(IF($X$1=5,'X5'!B422,'X6'!B422))))))))))))</f>
        <v>#N/A</v>
      </c>
      <c r="C463" s="154" t="str">
        <f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 xml:space="preserve"> </v>
      </c>
      <c r="D463" s="154" t="str">
        <f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 xml:space="preserve"> </v>
      </c>
      <c r="E463" s="169" t="str">
        <f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 xml:space="preserve"> </v>
      </c>
      <c r="F463" s="169" t="str">
        <f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 xml:space="preserve"> </v>
      </c>
      <c r="G463" s="138" t="str">
        <f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 xml:space="preserve"> </v>
      </c>
      <c r="H463" s="169" t="str">
        <f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 xml:space="preserve"> </v>
      </c>
      <c r="I463" s="170" t="str">
        <f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 xml:space="preserve"> </v>
      </c>
      <c r="J463" s="170" t="str">
        <f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 xml:space="preserve"> </v>
      </c>
      <c r="K463" s="170" t="str">
        <f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 xml:space="preserve"> </v>
      </c>
      <c r="L463" s="171" t="str">
        <f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 xml:space="preserve"> </v>
      </c>
      <c r="M463" s="171" t="str">
        <f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 xml:space="preserve"> </v>
      </c>
      <c r="N463" s="155" t="str">
        <f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 xml:space="preserve"> </v>
      </c>
      <c r="O463" s="171" t="str">
        <f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 xml:space="preserve"> </v>
      </c>
      <c r="P463" s="171" t="str">
        <f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 xml:space="preserve"> </v>
      </c>
      <c r="Q463" s="155" t="str">
        <f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 xml:space="preserve"> </v>
      </c>
      <c r="R463" s="155" t="str">
        <f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 xml:space="preserve"> </v>
      </c>
      <c r="S463" s="155" t="str">
        <f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 xml:space="preserve"> </v>
      </c>
    </row>
    <row r="464" spans="1:19" ht="14.1" customHeight="1" x14ac:dyDescent="0.2">
      <c r="A464" s="180" t="s">
        <v>1191</v>
      </c>
      <c r="B464" s="154" t="e">
        <f>IF($U$16=1,(VLOOKUP(A464,$AC$44:$AH$80,2,FALSE)),IF((IF($X$1=1,'X1'!B423,(IF($X$1=2,'X2'!B423,(IF($X$1=3,'X3'!B423,(IF($X$1=4,'X4'!B423,(IF($X$1=5,'X5'!B423,'X6'!B423))))))))))="","",(IF($X$1=1,'X1'!B423,(IF($X$1=2,'X2'!B423,(IF($X$1=3,'X3'!B423,(IF($X$1=4,'X4'!B423,(IF($X$1=5,'X5'!B423,'X6'!B423))))))))))))</f>
        <v>#N/A</v>
      </c>
      <c r="C464" s="154" t="str">
        <f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 xml:space="preserve"> </v>
      </c>
      <c r="D464" s="154" t="str">
        <f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 xml:space="preserve"> </v>
      </c>
      <c r="E464" s="169" t="str">
        <f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 xml:space="preserve"> </v>
      </c>
      <c r="F464" s="169" t="str">
        <f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 xml:space="preserve"> </v>
      </c>
      <c r="G464" s="138" t="str">
        <f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 xml:space="preserve"> </v>
      </c>
      <c r="H464" s="169" t="str">
        <f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 xml:space="preserve"> </v>
      </c>
      <c r="I464" s="170" t="str">
        <f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 xml:space="preserve"> </v>
      </c>
      <c r="J464" s="170" t="str">
        <f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 xml:space="preserve"> </v>
      </c>
      <c r="K464" s="170" t="str">
        <f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 xml:space="preserve"> </v>
      </c>
      <c r="L464" s="171" t="str">
        <f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 xml:space="preserve"> </v>
      </c>
      <c r="M464" s="171" t="str">
        <f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 xml:space="preserve"> </v>
      </c>
      <c r="N464" s="155" t="str">
        <f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 xml:space="preserve"> </v>
      </c>
      <c r="O464" s="171" t="str">
        <f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 xml:space="preserve"> </v>
      </c>
      <c r="P464" s="171" t="str">
        <f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 xml:space="preserve"> </v>
      </c>
      <c r="Q464" s="155" t="str">
        <f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 xml:space="preserve"> </v>
      </c>
      <c r="R464" s="155" t="str">
        <f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 xml:space="preserve"> </v>
      </c>
      <c r="S464" s="155" t="str">
        <f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 xml:space="preserve"> </v>
      </c>
    </row>
    <row r="465" spans="1:19" ht="14.1" customHeight="1" x14ac:dyDescent="0.2">
      <c r="A465" s="180" t="s">
        <v>1191</v>
      </c>
      <c r="B465" s="154" t="e">
        <f>IF($U$16=1,(VLOOKUP(A465,$AC$44:$AH$80,2,FALSE)),IF((IF($X$1=1,'X1'!B424,(IF($X$1=2,'X2'!B424,(IF($X$1=3,'X3'!B424,(IF($X$1=4,'X4'!B424,(IF($X$1=5,'X5'!B424,'X6'!B424))))))))))="","",(IF($X$1=1,'X1'!B424,(IF($X$1=2,'X2'!B424,(IF($X$1=3,'X3'!B424,(IF($X$1=4,'X4'!B424,(IF($X$1=5,'X5'!B424,'X6'!B424))))))))))))</f>
        <v>#N/A</v>
      </c>
      <c r="C465" s="154" t="str">
        <f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 xml:space="preserve"> </v>
      </c>
      <c r="D465" s="154" t="str">
        <f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 xml:space="preserve"> </v>
      </c>
      <c r="E465" s="169" t="str">
        <f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 xml:space="preserve"> </v>
      </c>
      <c r="F465" s="169" t="str">
        <f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 xml:space="preserve"> </v>
      </c>
      <c r="G465" s="138" t="str">
        <f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 xml:space="preserve"> </v>
      </c>
      <c r="H465" s="169" t="str">
        <f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 xml:space="preserve"> </v>
      </c>
      <c r="I465" s="170" t="str">
        <f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 xml:space="preserve"> </v>
      </c>
      <c r="J465" s="170" t="str">
        <f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 xml:space="preserve"> </v>
      </c>
      <c r="K465" s="170" t="str">
        <f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 xml:space="preserve"> </v>
      </c>
      <c r="L465" s="171" t="str">
        <f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 xml:space="preserve"> </v>
      </c>
      <c r="M465" s="171" t="str">
        <f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 xml:space="preserve"> </v>
      </c>
      <c r="N465" s="155" t="str">
        <f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 xml:space="preserve"> </v>
      </c>
      <c r="O465" s="171" t="str">
        <f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 xml:space="preserve"> </v>
      </c>
      <c r="P465" s="171" t="str">
        <f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 xml:space="preserve"> </v>
      </c>
      <c r="Q465" s="155" t="str">
        <f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 xml:space="preserve"> </v>
      </c>
      <c r="R465" s="155" t="str">
        <f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 xml:space="preserve"> </v>
      </c>
      <c r="S465" s="155" t="str">
        <f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 xml:space="preserve"> </v>
      </c>
    </row>
    <row r="466" spans="1:19" ht="14.1" customHeight="1" x14ac:dyDescent="0.2">
      <c r="A466" s="180" t="s">
        <v>1191</v>
      </c>
      <c r="B466" s="154" t="e">
        <f>IF($U$16=1,(VLOOKUP(A466,$AC$44:$AH$80,2,FALSE)),IF((IF($X$1=1,'X1'!B425,(IF($X$1=2,'X2'!B425,(IF($X$1=3,'X3'!B425,(IF($X$1=4,'X4'!B425,(IF($X$1=5,'X5'!B425,'X6'!B425))))))))))="","",(IF($X$1=1,'X1'!B425,(IF($X$1=2,'X2'!B425,(IF($X$1=3,'X3'!B425,(IF($X$1=4,'X4'!B425,(IF($X$1=5,'X5'!B425,'X6'!B425))))))))))))</f>
        <v>#N/A</v>
      </c>
      <c r="C466" s="154" t="str">
        <f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 xml:space="preserve"> </v>
      </c>
      <c r="D466" s="154" t="str">
        <f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 xml:space="preserve"> </v>
      </c>
      <c r="E466" s="169" t="str">
        <f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 xml:space="preserve"> </v>
      </c>
      <c r="F466" s="169" t="str">
        <f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 xml:space="preserve"> </v>
      </c>
      <c r="G466" s="138" t="str">
        <f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 xml:space="preserve"> </v>
      </c>
      <c r="H466" s="169" t="str">
        <f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 xml:space="preserve"> </v>
      </c>
      <c r="I466" s="170" t="str">
        <f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 xml:space="preserve"> </v>
      </c>
      <c r="J466" s="170" t="str">
        <f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 xml:space="preserve"> </v>
      </c>
      <c r="K466" s="170" t="str">
        <f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 xml:space="preserve"> </v>
      </c>
      <c r="L466" s="171" t="str">
        <f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 xml:space="preserve"> </v>
      </c>
      <c r="M466" s="171" t="str">
        <f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 xml:space="preserve"> </v>
      </c>
      <c r="N466" s="155" t="str">
        <f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 xml:space="preserve"> </v>
      </c>
      <c r="O466" s="171" t="str">
        <f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 xml:space="preserve"> </v>
      </c>
      <c r="P466" s="171" t="str">
        <f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 xml:space="preserve"> </v>
      </c>
      <c r="Q466" s="155" t="str">
        <f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 xml:space="preserve"> </v>
      </c>
      <c r="R466" s="155" t="str">
        <f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 xml:space="preserve"> </v>
      </c>
      <c r="S466" s="155" t="str">
        <f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 xml:space="preserve"> </v>
      </c>
    </row>
    <row r="467" spans="1:19" ht="14.1" customHeight="1" x14ac:dyDescent="0.2">
      <c r="A467" s="180" t="s">
        <v>1191</v>
      </c>
      <c r="B467" s="154" t="e">
        <f>IF($U$16=1,(VLOOKUP(A467,$AC$44:$AH$80,2,FALSE)),IF((IF($X$1=1,'X1'!B426,(IF($X$1=2,'X2'!B426,(IF($X$1=3,'X3'!B426,(IF($X$1=4,'X4'!B426,(IF($X$1=5,'X5'!B426,'X6'!B426))))))))))="","",(IF($X$1=1,'X1'!B426,(IF($X$1=2,'X2'!B426,(IF($X$1=3,'X3'!B426,(IF($X$1=4,'X4'!B426,(IF($X$1=5,'X5'!B426,'X6'!B426))))))))))))</f>
        <v>#N/A</v>
      </c>
      <c r="C467" s="154" t="str">
        <f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 xml:space="preserve"> </v>
      </c>
      <c r="D467" s="154" t="str">
        <f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 xml:space="preserve"> </v>
      </c>
      <c r="E467" s="169" t="str">
        <f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 xml:space="preserve"> </v>
      </c>
      <c r="F467" s="169" t="str">
        <f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 xml:space="preserve"> </v>
      </c>
      <c r="G467" s="138" t="str">
        <f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 xml:space="preserve"> </v>
      </c>
      <c r="H467" s="169" t="str">
        <f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 xml:space="preserve"> </v>
      </c>
      <c r="I467" s="170" t="str">
        <f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 xml:space="preserve"> </v>
      </c>
      <c r="J467" s="170" t="str">
        <f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 xml:space="preserve"> </v>
      </c>
      <c r="K467" s="170" t="str">
        <f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 xml:space="preserve"> </v>
      </c>
      <c r="L467" s="171" t="str">
        <f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 xml:space="preserve"> </v>
      </c>
      <c r="M467" s="171" t="str">
        <f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 xml:space="preserve"> </v>
      </c>
      <c r="N467" s="155" t="str">
        <f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 xml:space="preserve"> </v>
      </c>
      <c r="O467" s="171" t="str">
        <f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 xml:space="preserve"> </v>
      </c>
      <c r="P467" s="171" t="str">
        <f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 xml:space="preserve"> </v>
      </c>
      <c r="Q467" s="155" t="str">
        <f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 xml:space="preserve"> </v>
      </c>
      <c r="R467" s="155" t="str">
        <f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 xml:space="preserve"> </v>
      </c>
      <c r="S467" s="155" t="str">
        <f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 xml:space="preserve"> </v>
      </c>
    </row>
    <row r="468" spans="1:19" ht="14.1" customHeight="1" x14ac:dyDescent="0.2">
      <c r="A468" s="180" t="s">
        <v>1191</v>
      </c>
      <c r="B468" s="154" t="e">
        <f>IF($U$16=1,(VLOOKUP(A468,$AC$44:$AH$80,2,FALSE)),IF((IF($X$1=1,'X1'!B427,(IF($X$1=2,'X2'!B427,(IF($X$1=3,'X3'!B427,(IF($X$1=4,'X4'!B427,(IF($X$1=5,'X5'!B427,'X6'!B427))))))))))="","",(IF($X$1=1,'X1'!B427,(IF($X$1=2,'X2'!B427,(IF($X$1=3,'X3'!B427,(IF($X$1=4,'X4'!B427,(IF($X$1=5,'X5'!B427,'X6'!B427))))))))))))</f>
        <v>#N/A</v>
      </c>
      <c r="C468" s="154" t="str">
        <f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 xml:space="preserve"> </v>
      </c>
      <c r="D468" s="154" t="str">
        <f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 xml:space="preserve"> </v>
      </c>
      <c r="E468" s="169" t="str">
        <f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 xml:space="preserve"> </v>
      </c>
      <c r="F468" s="169" t="str">
        <f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 xml:space="preserve"> </v>
      </c>
      <c r="G468" s="138" t="str">
        <f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 xml:space="preserve"> </v>
      </c>
      <c r="H468" s="169" t="str">
        <f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 xml:space="preserve"> </v>
      </c>
      <c r="I468" s="170" t="str">
        <f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 xml:space="preserve"> </v>
      </c>
      <c r="J468" s="170" t="str">
        <f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 xml:space="preserve"> </v>
      </c>
      <c r="K468" s="170" t="str">
        <f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 xml:space="preserve"> </v>
      </c>
      <c r="L468" s="171" t="str">
        <f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 xml:space="preserve"> </v>
      </c>
      <c r="M468" s="171" t="str">
        <f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 xml:space="preserve"> </v>
      </c>
      <c r="N468" s="155" t="str">
        <f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 xml:space="preserve"> </v>
      </c>
      <c r="O468" s="171" t="str">
        <f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 xml:space="preserve"> </v>
      </c>
      <c r="P468" s="171" t="str">
        <f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 xml:space="preserve"> </v>
      </c>
      <c r="Q468" s="155" t="str">
        <f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 xml:space="preserve"> </v>
      </c>
      <c r="R468" s="155" t="str">
        <f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 xml:space="preserve"> </v>
      </c>
      <c r="S468" s="155" t="str">
        <f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 xml:space="preserve"> </v>
      </c>
    </row>
    <row r="469" spans="1:19" ht="14.1" customHeight="1" x14ac:dyDescent="0.2">
      <c r="A469" s="180" t="s">
        <v>1191</v>
      </c>
      <c r="B469" s="154" t="e">
        <f>IF($U$16=1,(VLOOKUP(A469,$AC$44:$AH$80,2,FALSE)),IF((IF($X$1=1,'X1'!B428,(IF($X$1=2,'X2'!B428,(IF($X$1=3,'X3'!B428,(IF($X$1=4,'X4'!B428,(IF($X$1=5,'X5'!B428,'X6'!B428))))))))))="","",(IF($X$1=1,'X1'!B428,(IF($X$1=2,'X2'!B428,(IF($X$1=3,'X3'!B428,(IF($X$1=4,'X4'!B428,(IF($X$1=5,'X5'!B428,'X6'!B428))))))))))))</f>
        <v>#N/A</v>
      </c>
      <c r="C469" s="154" t="str">
        <f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 xml:space="preserve"> </v>
      </c>
      <c r="D469" s="154" t="str">
        <f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 xml:space="preserve"> </v>
      </c>
      <c r="E469" s="169" t="str">
        <f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 xml:space="preserve"> </v>
      </c>
      <c r="F469" s="169" t="str">
        <f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 xml:space="preserve"> </v>
      </c>
      <c r="G469" s="138" t="str">
        <f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 xml:space="preserve"> </v>
      </c>
      <c r="H469" s="169" t="str">
        <f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 xml:space="preserve"> </v>
      </c>
      <c r="I469" s="170" t="str">
        <f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 xml:space="preserve"> </v>
      </c>
      <c r="J469" s="170" t="str">
        <f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 xml:space="preserve"> </v>
      </c>
      <c r="K469" s="170" t="str">
        <f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 xml:space="preserve"> </v>
      </c>
      <c r="L469" s="171" t="str">
        <f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 xml:space="preserve"> </v>
      </c>
      <c r="M469" s="171" t="str">
        <f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 xml:space="preserve"> </v>
      </c>
      <c r="N469" s="155" t="str">
        <f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 xml:space="preserve"> </v>
      </c>
      <c r="O469" s="171" t="str">
        <f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 xml:space="preserve"> </v>
      </c>
      <c r="P469" s="171" t="str">
        <f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 xml:space="preserve"> </v>
      </c>
      <c r="Q469" s="155" t="str">
        <f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 xml:space="preserve"> </v>
      </c>
      <c r="R469" s="155" t="str">
        <f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 xml:space="preserve"> </v>
      </c>
      <c r="S469" s="155" t="str">
        <f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 xml:space="preserve"> </v>
      </c>
    </row>
    <row r="470" spans="1:19" ht="14.1" customHeight="1" x14ac:dyDescent="0.2">
      <c r="A470" s="180" t="s">
        <v>1191</v>
      </c>
      <c r="B470" s="154" t="e">
        <f>IF($U$16=1,(VLOOKUP(A470,$AC$44:$AH$80,2,FALSE)),IF((IF($X$1=1,'X1'!B429,(IF($X$1=2,'X2'!B429,(IF($X$1=3,'X3'!B429,(IF($X$1=4,'X4'!B429,(IF($X$1=5,'X5'!B429,'X6'!B429))))))))))="","",(IF($X$1=1,'X1'!B429,(IF($X$1=2,'X2'!B429,(IF($X$1=3,'X3'!B429,(IF($X$1=4,'X4'!B429,(IF($X$1=5,'X5'!B429,'X6'!B429))))))))))))</f>
        <v>#N/A</v>
      </c>
      <c r="C470" s="154" t="str">
        <f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 xml:space="preserve"> </v>
      </c>
      <c r="D470" s="154" t="str">
        <f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 xml:space="preserve"> </v>
      </c>
      <c r="E470" s="169" t="str">
        <f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 xml:space="preserve"> </v>
      </c>
      <c r="F470" s="169" t="str">
        <f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 xml:space="preserve"> </v>
      </c>
      <c r="G470" s="138" t="str">
        <f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 xml:space="preserve"> </v>
      </c>
      <c r="H470" s="169" t="str">
        <f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 xml:space="preserve"> </v>
      </c>
      <c r="I470" s="170" t="str">
        <f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 xml:space="preserve"> </v>
      </c>
      <c r="J470" s="170" t="str">
        <f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 xml:space="preserve"> </v>
      </c>
      <c r="K470" s="170" t="str">
        <f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 xml:space="preserve"> </v>
      </c>
      <c r="L470" s="171" t="str">
        <f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 xml:space="preserve"> </v>
      </c>
      <c r="M470" s="171" t="str">
        <f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 xml:space="preserve"> </v>
      </c>
      <c r="N470" s="155" t="str">
        <f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 xml:space="preserve"> </v>
      </c>
      <c r="O470" s="171" t="str">
        <f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 xml:space="preserve"> </v>
      </c>
      <c r="P470" s="171" t="str">
        <f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 xml:space="preserve"> </v>
      </c>
      <c r="Q470" s="155" t="str">
        <f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 xml:space="preserve"> </v>
      </c>
      <c r="R470" s="155" t="str">
        <f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 xml:space="preserve"> </v>
      </c>
      <c r="S470" s="155" t="str">
        <f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 xml:space="preserve"> </v>
      </c>
    </row>
    <row r="471" spans="1:19" ht="14.1" customHeight="1" x14ac:dyDescent="0.2">
      <c r="A471" s="180" t="s">
        <v>1191</v>
      </c>
      <c r="B471" s="154" t="e">
        <f>IF($U$16=1,(VLOOKUP(A471,$AC$44:$AH$80,2,FALSE)),IF((IF($X$1=1,'X1'!B430,(IF($X$1=2,'X2'!B430,(IF($X$1=3,'X3'!B430,(IF($X$1=4,'X4'!B430,(IF($X$1=5,'X5'!B430,'X6'!B430))))))))))="","",(IF($X$1=1,'X1'!B430,(IF($X$1=2,'X2'!B430,(IF($X$1=3,'X3'!B430,(IF($X$1=4,'X4'!B430,(IF($X$1=5,'X5'!B430,'X6'!B430))))))))))))</f>
        <v>#N/A</v>
      </c>
      <c r="C471" s="154" t="str">
        <f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 xml:space="preserve"> </v>
      </c>
      <c r="D471" s="154" t="str">
        <f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 xml:space="preserve"> </v>
      </c>
      <c r="E471" s="169" t="str">
        <f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 xml:space="preserve"> </v>
      </c>
      <c r="F471" s="169" t="str">
        <f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 xml:space="preserve"> </v>
      </c>
      <c r="G471" s="138" t="str">
        <f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 xml:space="preserve"> </v>
      </c>
      <c r="H471" s="169" t="str">
        <f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 xml:space="preserve"> </v>
      </c>
      <c r="I471" s="170" t="str">
        <f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 xml:space="preserve"> </v>
      </c>
      <c r="J471" s="170" t="str">
        <f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 xml:space="preserve"> </v>
      </c>
      <c r="K471" s="170" t="str">
        <f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 xml:space="preserve"> </v>
      </c>
      <c r="L471" s="171" t="str">
        <f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 xml:space="preserve"> </v>
      </c>
      <c r="M471" s="171" t="str">
        <f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 xml:space="preserve"> </v>
      </c>
      <c r="N471" s="155" t="str">
        <f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 xml:space="preserve"> </v>
      </c>
      <c r="O471" s="171" t="str">
        <f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 xml:space="preserve"> </v>
      </c>
      <c r="P471" s="171" t="str">
        <f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 xml:space="preserve"> </v>
      </c>
      <c r="Q471" s="155" t="str">
        <f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 xml:space="preserve"> </v>
      </c>
      <c r="R471" s="155" t="str">
        <f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 xml:space="preserve"> </v>
      </c>
      <c r="S471" s="155" t="str">
        <f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 xml:space="preserve"> </v>
      </c>
    </row>
    <row r="472" spans="1:19" ht="14.1" customHeight="1" x14ac:dyDescent="0.2">
      <c r="A472" s="180" t="s">
        <v>1191</v>
      </c>
      <c r="B472" s="154" t="e">
        <f>IF($U$16=1,(VLOOKUP(A472,$AC$44:$AH$80,2,FALSE)),IF((IF($X$1=1,'X1'!B431,(IF($X$1=2,'X2'!B431,(IF($X$1=3,'X3'!B431,(IF($X$1=4,'X4'!B431,(IF($X$1=5,'X5'!B431,'X6'!B431))))))))))="","",(IF($X$1=1,'X1'!B431,(IF($X$1=2,'X2'!B431,(IF($X$1=3,'X3'!B431,(IF($X$1=4,'X4'!B431,(IF($X$1=5,'X5'!B431,'X6'!B431))))))))))))</f>
        <v>#N/A</v>
      </c>
      <c r="C472" s="154" t="str">
        <f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 xml:space="preserve"> </v>
      </c>
      <c r="D472" s="154" t="str">
        <f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 xml:space="preserve"> </v>
      </c>
      <c r="E472" s="169" t="str">
        <f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 xml:space="preserve"> </v>
      </c>
      <c r="F472" s="169" t="str">
        <f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 xml:space="preserve"> </v>
      </c>
      <c r="G472" s="138" t="str">
        <f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 xml:space="preserve"> </v>
      </c>
      <c r="H472" s="169" t="str">
        <f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 xml:space="preserve"> </v>
      </c>
      <c r="I472" s="170" t="str">
        <f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 xml:space="preserve"> </v>
      </c>
      <c r="J472" s="170" t="str">
        <f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 xml:space="preserve"> </v>
      </c>
      <c r="K472" s="170" t="str">
        <f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 xml:space="preserve"> </v>
      </c>
      <c r="L472" s="171" t="str">
        <f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 xml:space="preserve"> </v>
      </c>
      <c r="M472" s="171" t="str">
        <f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 xml:space="preserve"> </v>
      </c>
      <c r="N472" s="155" t="str">
        <f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 xml:space="preserve"> </v>
      </c>
      <c r="O472" s="171" t="str">
        <f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 xml:space="preserve"> </v>
      </c>
      <c r="P472" s="171" t="str">
        <f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 xml:space="preserve"> </v>
      </c>
      <c r="Q472" s="155" t="str">
        <f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 xml:space="preserve"> </v>
      </c>
      <c r="R472" s="155" t="str">
        <f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 xml:space="preserve"> </v>
      </c>
      <c r="S472" s="155" t="str">
        <f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 xml:space="preserve"> </v>
      </c>
    </row>
    <row r="473" spans="1:19" ht="14.1" customHeight="1" x14ac:dyDescent="0.2">
      <c r="A473" s="180" t="s">
        <v>1191</v>
      </c>
      <c r="B473" s="154" t="e">
        <f>IF($U$16=1,(VLOOKUP(A473,$AC$44:$AH$80,2,FALSE)),IF((IF($X$1=1,'X1'!B432,(IF($X$1=2,'X2'!B432,(IF($X$1=3,'X3'!B432,(IF($X$1=4,'X4'!B432,(IF($X$1=5,'X5'!B432,'X6'!B432))))))))))="","",(IF($X$1=1,'X1'!B432,(IF($X$1=2,'X2'!B432,(IF($X$1=3,'X3'!B432,(IF($X$1=4,'X4'!B432,(IF($X$1=5,'X5'!B432,'X6'!B432))))))))))))</f>
        <v>#N/A</v>
      </c>
      <c r="C473" s="154" t="str">
        <f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 xml:space="preserve"> </v>
      </c>
      <c r="D473" s="154" t="str">
        <f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 xml:space="preserve"> </v>
      </c>
      <c r="E473" s="169" t="str">
        <f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 xml:space="preserve"> </v>
      </c>
      <c r="F473" s="169" t="str">
        <f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 xml:space="preserve"> </v>
      </c>
      <c r="G473" s="138" t="str">
        <f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 xml:space="preserve"> </v>
      </c>
      <c r="H473" s="169" t="str">
        <f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 xml:space="preserve"> </v>
      </c>
      <c r="I473" s="170" t="str">
        <f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 xml:space="preserve"> </v>
      </c>
      <c r="J473" s="170" t="str">
        <f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 xml:space="preserve"> </v>
      </c>
      <c r="K473" s="170" t="str">
        <f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 xml:space="preserve"> </v>
      </c>
      <c r="L473" s="171" t="str">
        <f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 xml:space="preserve"> </v>
      </c>
      <c r="M473" s="171" t="str">
        <f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 xml:space="preserve"> </v>
      </c>
      <c r="N473" s="155" t="str">
        <f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 xml:space="preserve"> </v>
      </c>
      <c r="O473" s="171" t="str">
        <f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 xml:space="preserve"> </v>
      </c>
      <c r="P473" s="171" t="str">
        <f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 xml:space="preserve"> </v>
      </c>
      <c r="Q473" s="155" t="str">
        <f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 xml:space="preserve"> </v>
      </c>
      <c r="R473" s="155" t="str">
        <f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 xml:space="preserve"> </v>
      </c>
      <c r="S473" s="155" t="str">
        <f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 xml:space="preserve"> </v>
      </c>
    </row>
    <row r="474" spans="1:19" ht="14.1" customHeight="1" x14ac:dyDescent="0.2">
      <c r="A474" s="180" t="s">
        <v>1191</v>
      </c>
      <c r="B474" s="154" t="e">
        <f>IF($U$16=1,(VLOOKUP(A474,$AC$44:$AH$80,2,FALSE)),IF((IF($X$1=1,'X1'!B433,(IF($X$1=2,'X2'!B433,(IF($X$1=3,'X3'!B433,(IF($X$1=4,'X4'!B433,(IF($X$1=5,'X5'!B433,'X6'!B433))))))))))="","",(IF($X$1=1,'X1'!B433,(IF($X$1=2,'X2'!B433,(IF($X$1=3,'X3'!B433,(IF($X$1=4,'X4'!B433,(IF($X$1=5,'X5'!B433,'X6'!B433))))))))))))</f>
        <v>#N/A</v>
      </c>
      <c r="C474" s="154" t="str">
        <f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 xml:space="preserve"> </v>
      </c>
      <c r="D474" s="154" t="str">
        <f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 xml:space="preserve"> </v>
      </c>
      <c r="E474" s="169" t="str">
        <f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 xml:space="preserve"> </v>
      </c>
      <c r="F474" s="169" t="str">
        <f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 xml:space="preserve"> </v>
      </c>
      <c r="G474" s="138" t="str">
        <f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 xml:space="preserve"> </v>
      </c>
      <c r="H474" s="169" t="str">
        <f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 xml:space="preserve"> </v>
      </c>
      <c r="I474" s="170" t="str">
        <f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 xml:space="preserve"> </v>
      </c>
      <c r="J474" s="170" t="str">
        <f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 xml:space="preserve"> </v>
      </c>
      <c r="K474" s="170" t="str">
        <f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 xml:space="preserve"> </v>
      </c>
      <c r="L474" s="171" t="str">
        <f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 xml:space="preserve"> </v>
      </c>
      <c r="M474" s="171" t="str">
        <f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 xml:space="preserve"> </v>
      </c>
      <c r="N474" s="155" t="str">
        <f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 xml:space="preserve"> </v>
      </c>
      <c r="O474" s="171" t="str">
        <f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 xml:space="preserve"> </v>
      </c>
      <c r="P474" s="171" t="str">
        <f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 xml:space="preserve"> </v>
      </c>
      <c r="Q474" s="155" t="str">
        <f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 xml:space="preserve"> </v>
      </c>
      <c r="R474" s="155" t="str">
        <f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 xml:space="preserve"> </v>
      </c>
      <c r="S474" s="155" t="str">
        <f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 xml:space="preserve"> </v>
      </c>
    </row>
    <row r="475" spans="1:19" ht="14.1" customHeight="1" x14ac:dyDescent="0.2">
      <c r="A475" s="180" t="s">
        <v>1191</v>
      </c>
      <c r="B475" s="154" t="e">
        <f>IF($U$16=1,(VLOOKUP(A475,$AC$44:$AH$80,2,FALSE)),IF((IF($X$1=1,'X1'!B434,(IF($X$1=2,'X2'!B434,(IF($X$1=3,'X3'!B434,(IF($X$1=4,'X4'!B434,(IF($X$1=5,'X5'!B434,'X6'!B434))))))))))="","",(IF($X$1=1,'X1'!B434,(IF($X$1=2,'X2'!B434,(IF($X$1=3,'X3'!B434,(IF($X$1=4,'X4'!B434,(IF($X$1=5,'X5'!B434,'X6'!B434))))))))))))</f>
        <v>#N/A</v>
      </c>
      <c r="C475" s="154" t="str">
        <f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 xml:space="preserve"> </v>
      </c>
      <c r="D475" s="154" t="str">
        <f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 xml:space="preserve"> </v>
      </c>
      <c r="E475" s="169" t="str">
        <f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 xml:space="preserve"> </v>
      </c>
      <c r="F475" s="169" t="str">
        <f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 xml:space="preserve"> </v>
      </c>
      <c r="G475" s="138" t="str">
        <f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 xml:space="preserve"> </v>
      </c>
      <c r="H475" s="169" t="str">
        <f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 xml:space="preserve"> </v>
      </c>
      <c r="I475" s="170" t="str">
        <f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 xml:space="preserve"> </v>
      </c>
      <c r="J475" s="170" t="str">
        <f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 xml:space="preserve"> </v>
      </c>
      <c r="K475" s="170" t="str">
        <f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 xml:space="preserve"> </v>
      </c>
      <c r="L475" s="171" t="str">
        <f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 xml:space="preserve"> </v>
      </c>
      <c r="M475" s="171" t="str">
        <f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 xml:space="preserve"> </v>
      </c>
      <c r="N475" s="155" t="str">
        <f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 xml:space="preserve"> </v>
      </c>
      <c r="O475" s="171" t="str">
        <f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 xml:space="preserve"> </v>
      </c>
      <c r="P475" s="171" t="str">
        <f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 xml:space="preserve"> </v>
      </c>
      <c r="Q475" s="155" t="str">
        <f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 xml:space="preserve"> </v>
      </c>
      <c r="R475" s="155" t="str">
        <f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 xml:space="preserve"> </v>
      </c>
      <c r="S475" s="155" t="str">
        <f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 xml:space="preserve"> </v>
      </c>
    </row>
    <row r="476" spans="1:19" ht="14.1" customHeight="1" x14ac:dyDescent="0.2">
      <c r="A476" s="180" t="s">
        <v>1191</v>
      </c>
      <c r="B476" s="154" t="e">
        <f>IF($U$16=1,(VLOOKUP(A476,$AC$44:$AH$80,2,FALSE)),IF((IF($X$1=1,'X1'!B435,(IF($X$1=2,'X2'!B435,(IF($X$1=3,'X3'!B435,(IF($X$1=4,'X4'!B435,(IF($X$1=5,'X5'!B435,'X6'!B435))))))))))="","",(IF($X$1=1,'X1'!B435,(IF($X$1=2,'X2'!B435,(IF($X$1=3,'X3'!B435,(IF($X$1=4,'X4'!B435,(IF($X$1=5,'X5'!B435,'X6'!B435))))))))))))</f>
        <v>#N/A</v>
      </c>
      <c r="C476" s="154" t="str">
        <f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 xml:space="preserve"> </v>
      </c>
      <c r="D476" s="154" t="str">
        <f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 xml:space="preserve"> </v>
      </c>
      <c r="E476" s="169" t="str">
        <f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 xml:space="preserve"> </v>
      </c>
      <c r="F476" s="169" t="str">
        <f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 xml:space="preserve"> </v>
      </c>
      <c r="G476" s="138" t="str">
        <f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 xml:space="preserve"> </v>
      </c>
      <c r="H476" s="169" t="str">
        <f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 xml:space="preserve"> </v>
      </c>
      <c r="I476" s="170" t="str">
        <f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 xml:space="preserve"> </v>
      </c>
      <c r="J476" s="170" t="str">
        <f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 xml:space="preserve"> </v>
      </c>
      <c r="K476" s="170" t="str">
        <f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 xml:space="preserve"> </v>
      </c>
      <c r="L476" s="171" t="str">
        <f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 xml:space="preserve"> </v>
      </c>
      <c r="M476" s="171" t="str">
        <f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 xml:space="preserve"> </v>
      </c>
      <c r="N476" s="155" t="str">
        <f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 xml:space="preserve"> </v>
      </c>
      <c r="O476" s="171" t="str">
        <f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 xml:space="preserve"> </v>
      </c>
      <c r="P476" s="171" t="str">
        <f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 xml:space="preserve"> </v>
      </c>
      <c r="Q476" s="155" t="str">
        <f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 xml:space="preserve"> </v>
      </c>
      <c r="R476" s="155" t="str">
        <f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 xml:space="preserve"> </v>
      </c>
      <c r="S476" s="155" t="str">
        <f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 xml:space="preserve"> </v>
      </c>
    </row>
    <row r="477" spans="1:19" ht="14.1" customHeight="1" x14ac:dyDescent="0.2">
      <c r="A477" s="180" t="s">
        <v>1191</v>
      </c>
      <c r="B477" s="154" t="e">
        <f>IF($U$16=1,(VLOOKUP(A477,$AC$44:$AH$80,2,FALSE)),IF((IF($X$1=1,'X1'!B436,(IF($X$1=2,'X2'!B436,(IF($X$1=3,'X3'!B436,(IF($X$1=4,'X4'!B436,(IF($X$1=5,'X5'!B436,'X6'!B436))))))))))="","",(IF($X$1=1,'X1'!B436,(IF($X$1=2,'X2'!B436,(IF($X$1=3,'X3'!B436,(IF($X$1=4,'X4'!B436,(IF($X$1=5,'X5'!B436,'X6'!B436))))))))))))</f>
        <v>#N/A</v>
      </c>
      <c r="C477" s="154" t="str">
        <f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 xml:space="preserve"> </v>
      </c>
      <c r="D477" s="154" t="str">
        <f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 xml:space="preserve"> </v>
      </c>
      <c r="E477" s="169" t="str">
        <f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 xml:space="preserve"> </v>
      </c>
      <c r="F477" s="169" t="str">
        <f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 xml:space="preserve"> </v>
      </c>
      <c r="G477" s="138" t="str">
        <f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 xml:space="preserve"> </v>
      </c>
      <c r="H477" s="169" t="str">
        <f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 xml:space="preserve"> </v>
      </c>
      <c r="I477" s="170" t="str">
        <f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 xml:space="preserve"> </v>
      </c>
      <c r="J477" s="170" t="str">
        <f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 xml:space="preserve"> </v>
      </c>
      <c r="K477" s="170" t="str">
        <f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 xml:space="preserve"> </v>
      </c>
      <c r="L477" s="171" t="str">
        <f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 xml:space="preserve"> </v>
      </c>
      <c r="M477" s="171" t="str">
        <f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 xml:space="preserve"> </v>
      </c>
      <c r="N477" s="155" t="str">
        <f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 xml:space="preserve"> </v>
      </c>
      <c r="O477" s="171" t="str">
        <f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 xml:space="preserve"> </v>
      </c>
      <c r="P477" s="171" t="str">
        <f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 xml:space="preserve"> </v>
      </c>
      <c r="Q477" s="155" t="str">
        <f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 xml:space="preserve"> </v>
      </c>
      <c r="R477" s="155" t="str">
        <f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 xml:space="preserve"> </v>
      </c>
      <c r="S477" s="155" t="str">
        <f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 xml:space="preserve"> </v>
      </c>
    </row>
    <row r="478" spans="1:19" ht="14.1" customHeight="1" x14ac:dyDescent="0.2">
      <c r="A478" s="180" t="s">
        <v>1191</v>
      </c>
      <c r="B478" s="154" t="e">
        <f>IF($U$16=1,(VLOOKUP(A478,$AC$44:$AH$80,2,FALSE)),IF((IF($X$1=1,'X1'!B437,(IF($X$1=2,'X2'!B437,(IF($X$1=3,'X3'!B437,(IF($X$1=4,'X4'!B437,(IF($X$1=5,'X5'!B437,'X6'!B437))))))))))="","",(IF($X$1=1,'X1'!B437,(IF($X$1=2,'X2'!B437,(IF($X$1=3,'X3'!B437,(IF($X$1=4,'X4'!B437,(IF($X$1=5,'X5'!B437,'X6'!B437))))))))))))</f>
        <v>#N/A</v>
      </c>
      <c r="C478" s="154" t="str">
        <f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 xml:space="preserve"> </v>
      </c>
      <c r="D478" s="154" t="str">
        <f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 xml:space="preserve"> </v>
      </c>
      <c r="E478" s="169" t="str">
        <f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 xml:space="preserve"> </v>
      </c>
      <c r="F478" s="169" t="str">
        <f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 xml:space="preserve"> </v>
      </c>
      <c r="G478" s="138" t="str">
        <f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 xml:space="preserve"> </v>
      </c>
      <c r="H478" s="169" t="str">
        <f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 xml:space="preserve"> </v>
      </c>
      <c r="I478" s="170" t="str">
        <f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 xml:space="preserve"> </v>
      </c>
      <c r="J478" s="170" t="str">
        <f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 xml:space="preserve"> </v>
      </c>
      <c r="K478" s="170" t="str">
        <f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 xml:space="preserve"> </v>
      </c>
      <c r="L478" s="171" t="str">
        <f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 xml:space="preserve"> </v>
      </c>
      <c r="M478" s="171" t="str">
        <f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 xml:space="preserve"> </v>
      </c>
      <c r="N478" s="155" t="str">
        <f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 xml:space="preserve"> </v>
      </c>
      <c r="O478" s="171" t="str">
        <f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 xml:space="preserve"> </v>
      </c>
      <c r="P478" s="171" t="str">
        <f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 xml:space="preserve"> </v>
      </c>
      <c r="Q478" s="155" t="str">
        <f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 xml:space="preserve"> </v>
      </c>
      <c r="R478" s="155" t="str">
        <f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 xml:space="preserve"> </v>
      </c>
      <c r="S478" s="155" t="str">
        <f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 xml:space="preserve"> </v>
      </c>
    </row>
    <row r="479" spans="1:19" ht="14.1" customHeight="1" x14ac:dyDescent="0.2">
      <c r="A479" s="180" t="s">
        <v>1191</v>
      </c>
      <c r="B479" s="154" t="e">
        <f>IF($U$16=1,(VLOOKUP(A479,$AC$44:$AH$80,2,FALSE)),IF((IF($X$1=1,'X1'!B438,(IF($X$1=2,'X2'!B438,(IF($X$1=3,'X3'!B438,(IF($X$1=4,'X4'!B438,(IF($X$1=5,'X5'!B438,'X6'!B438))))))))))="","",(IF($X$1=1,'X1'!B438,(IF($X$1=2,'X2'!B438,(IF($X$1=3,'X3'!B438,(IF($X$1=4,'X4'!B438,(IF($X$1=5,'X5'!B438,'X6'!B438))))))))))))</f>
        <v>#N/A</v>
      </c>
      <c r="C479" s="154" t="str">
        <f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 xml:space="preserve"> </v>
      </c>
      <c r="D479" s="154" t="str">
        <f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 xml:space="preserve"> </v>
      </c>
      <c r="E479" s="169" t="str">
        <f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 xml:space="preserve"> </v>
      </c>
      <c r="F479" s="169" t="str">
        <f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 xml:space="preserve"> </v>
      </c>
      <c r="G479" s="138" t="str">
        <f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 xml:space="preserve"> </v>
      </c>
      <c r="H479" s="169" t="str">
        <f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 xml:space="preserve"> </v>
      </c>
      <c r="I479" s="170" t="str">
        <f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 xml:space="preserve"> </v>
      </c>
      <c r="J479" s="170" t="str">
        <f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 xml:space="preserve"> </v>
      </c>
      <c r="K479" s="170" t="str">
        <f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 xml:space="preserve"> </v>
      </c>
      <c r="L479" s="171" t="str">
        <f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 xml:space="preserve"> </v>
      </c>
      <c r="M479" s="171" t="str">
        <f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 xml:space="preserve"> </v>
      </c>
      <c r="N479" s="155" t="str">
        <f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 xml:space="preserve"> </v>
      </c>
      <c r="O479" s="171" t="str">
        <f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 xml:space="preserve"> </v>
      </c>
      <c r="P479" s="171" t="str">
        <f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 xml:space="preserve"> </v>
      </c>
      <c r="Q479" s="155" t="str">
        <f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 xml:space="preserve"> </v>
      </c>
      <c r="R479" s="155" t="str">
        <f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 xml:space="preserve"> </v>
      </c>
      <c r="S479" s="155" t="str">
        <f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 xml:space="preserve"> </v>
      </c>
    </row>
    <row r="480" spans="1:19" ht="14.1" customHeight="1" x14ac:dyDescent="0.2">
      <c r="A480" s="180" t="s">
        <v>1191</v>
      </c>
      <c r="B480" s="154" t="e">
        <f>IF($U$16=1,(VLOOKUP(A480,$AC$44:$AH$80,2,FALSE)),IF((IF($X$1=1,'X1'!B439,(IF($X$1=2,'X2'!B439,(IF($X$1=3,'X3'!B439,(IF($X$1=4,'X4'!B439,(IF($X$1=5,'X5'!B439,'X6'!B439))))))))))="","",(IF($X$1=1,'X1'!B439,(IF($X$1=2,'X2'!B439,(IF($X$1=3,'X3'!B439,(IF($X$1=4,'X4'!B439,(IF($X$1=5,'X5'!B439,'X6'!B439))))))))))))</f>
        <v>#N/A</v>
      </c>
      <c r="C480" s="154" t="str">
        <f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 xml:space="preserve"> </v>
      </c>
      <c r="D480" s="154" t="str">
        <f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 xml:space="preserve"> </v>
      </c>
      <c r="E480" s="169" t="str">
        <f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 xml:space="preserve"> </v>
      </c>
      <c r="F480" s="169" t="str">
        <f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 xml:space="preserve"> </v>
      </c>
      <c r="G480" s="138" t="str">
        <f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 xml:space="preserve"> </v>
      </c>
      <c r="H480" s="169" t="str">
        <f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 xml:space="preserve"> </v>
      </c>
      <c r="I480" s="170" t="str">
        <f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 xml:space="preserve"> </v>
      </c>
      <c r="J480" s="170" t="str">
        <f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 xml:space="preserve"> </v>
      </c>
      <c r="K480" s="170" t="str">
        <f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 xml:space="preserve"> </v>
      </c>
      <c r="L480" s="171" t="str">
        <f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 xml:space="preserve"> </v>
      </c>
      <c r="M480" s="171" t="str">
        <f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 xml:space="preserve"> </v>
      </c>
      <c r="N480" s="155" t="str">
        <f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 xml:space="preserve"> </v>
      </c>
      <c r="O480" s="171" t="str">
        <f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 xml:space="preserve"> </v>
      </c>
      <c r="P480" s="171" t="str">
        <f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 xml:space="preserve"> </v>
      </c>
      <c r="Q480" s="155" t="str">
        <f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 xml:space="preserve"> </v>
      </c>
      <c r="R480" s="155" t="str">
        <f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 xml:space="preserve"> </v>
      </c>
      <c r="S480" s="155" t="str">
        <f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 xml:space="preserve"> </v>
      </c>
    </row>
    <row r="481" spans="1:19" ht="14.1" customHeight="1" x14ac:dyDescent="0.2">
      <c r="A481" s="180" t="s">
        <v>1191</v>
      </c>
      <c r="B481" s="154" t="e">
        <f>IF($U$16=1,(VLOOKUP(A481,$AC$44:$AH$80,2,FALSE)),IF((IF($X$1=1,'X1'!B440,(IF($X$1=2,'X2'!B440,(IF($X$1=3,'X3'!B440,(IF($X$1=4,'X4'!B440,(IF($X$1=5,'X5'!B440,'X6'!B440))))))))))="","",(IF($X$1=1,'X1'!B440,(IF($X$1=2,'X2'!B440,(IF($X$1=3,'X3'!B440,(IF($X$1=4,'X4'!B440,(IF($X$1=5,'X5'!B440,'X6'!B440))))))))))))</f>
        <v>#N/A</v>
      </c>
      <c r="C481" s="154" t="str">
        <f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 xml:space="preserve"> </v>
      </c>
      <c r="D481" s="154" t="str">
        <f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 xml:space="preserve"> </v>
      </c>
      <c r="E481" s="169" t="str">
        <f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 xml:space="preserve"> </v>
      </c>
      <c r="F481" s="169" t="str">
        <f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 xml:space="preserve"> </v>
      </c>
      <c r="G481" s="138" t="str">
        <f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 xml:space="preserve"> </v>
      </c>
      <c r="H481" s="169" t="str">
        <f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 xml:space="preserve"> </v>
      </c>
      <c r="I481" s="170" t="str">
        <f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 xml:space="preserve"> </v>
      </c>
      <c r="J481" s="170" t="str">
        <f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 xml:space="preserve"> </v>
      </c>
      <c r="K481" s="170" t="str">
        <f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 xml:space="preserve"> </v>
      </c>
      <c r="L481" s="171" t="str">
        <f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 xml:space="preserve"> </v>
      </c>
      <c r="M481" s="171" t="str">
        <f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 xml:space="preserve"> </v>
      </c>
      <c r="N481" s="155" t="str">
        <f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 xml:space="preserve"> </v>
      </c>
      <c r="O481" s="171" t="str">
        <f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 xml:space="preserve"> </v>
      </c>
      <c r="P481" s="171" t="str">
        <f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 xml:space="preserve"> </v>
      </c>
      <c r="Q481" s="155" t="str">
        <f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 xml:space="preserve"> </v>
      </c>
      <c r="R481" s="155" t="str">
        <f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 xml:space="preserve"> </v>
      </c>
      <c r="S481" s="155" t="str">
        <f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 xml:space="preserve"> </v>
      </c>
    </row>
    <row r="482" spans="1:19" ht="14.1" customHeight="1" x14ac:dyDescent="0.2">
      <c r="A482" s="180" t="s">
        <v>1191</v>
      </c>
      <c r="B482" s="154" t="e">
        <f>IF($U$16=1,(VLOOKUP(A482,$AC$44:$AH$80,2,FALSE)),IF((IF($X$1=1,'X1'!B441,(IF($X$1=2,'X2'!B441,(IF($X$1=3,'X3'!B441,(IF($X$1=4,'X4'!B441,(IF($X$1=5,'X5'!B441,'X6'!B441))))))))))="","",(IF($X$1=1,'X1'!B441,(IF($X$1=2,'X2'!B441,(IF($X$1=3,'X3'!B441,(IF($X$1=4,'X4'!B441,(IF($X$1=5,'X5'!B441,'X6'!B441))))))))))))</f>
        <v>#N/A</v>
      </c>
      <c r="C482" s="154" t="str">
        <f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 xml:space="preserve"> </v>
      </c>
      <c r="D482" s="154" t="str">
        <f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 xml:space="preserve"> </v>
      </c>
      <c r="E482" s="169" t="str">
        <f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 xml:space="preserve"> </v>
      </c>
      <c r="F482" s="169" t="str">
        <f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 xml:space="preserve"> </v>
      </c>
      <c r="G482" s="138" t="str">
        <f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 xml:space="preserve"> </v>
      </c>
      <c r="H482" s="169" t="str">
        <f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 xml:space="preserve"> </v>
      </c>
      <c r="I482" s="170" t="str">
        <f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 xml:space="preserve"> </v>
      </c>
      <c r="J482" s="170" t="str">
        <f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 xml:space="preserve"> </v>
      </c>
      <c r="K482" s="170" t="str">
        <f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 xml:space="preserve"> </v>
      </c>
      <c r="L482" s="171" t="str">
        <f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 xml:space="preserve"> </v>
      </c>
      <c r="M482" s="171" t="str">
        <f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 xml:space="preserve"> </v>
      </c>
      <c r="N482" s="155" t="str">
        <f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 xml:space="preserve"> </v>
      </c>
      <c r="O482" s="171" t="str">
        <f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 xml:space="preserve"> </v>
      </c>
      <c r="P482" s="171" t="str">
        <f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 xml:space="preserve"> </v>
      </c>
      <c r="Q482" s="155" t="str">
        <f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 xml:space="preserve"> </v>
      </c>
      <c r="R482" s="155" t="str">
        <f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 xml:space="preserve"> </v>
      </c>
      <c r="S482" s="155" t="str">
        <f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 xml:space="preserve"> </v>
      </c>
    </row>
    <row r="483" spans="1:19" ht="14.1" customHeight="1" x14ac:dyDescent="0.2">
      <c r="A483" s="180" t="s">
        <v>1191</v>
      </c>
      <c r="B483" s="154" t="e">
        <f>IF($U$16=1,(VLOOKUP(A483,$AC$44:$AH$80,2,FALSE)),IF((IF($X$1=1,'X1'!B442,(IF($X$1=2,'X2'!B442,(IF($X$1=3,'X3'!B442,(IF($X$1=4,'X4'!B442,(IF($X$1=5,'X5'!B442,'X6'!B442))))))))))="","",(IF($X$1=1,'X1'!B442,(IF($X$1=2,'X2'!B442,(IF($X$1=3,'X3'!B442,(IF($X$1=4,'X4'!B442,(IF($X$1=5,'X5'!B442,'X6'!B442))))))))))))</f>
        <v>#N/A</v>
      </c>
      <c r="C483" s="154" t="str">
        <f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 xml:space="preserve"> </v>
      </c>
      <c r="D483" s="154" t="str">
        <f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 xml:space="preserve"> </v>
      </c>
      <c r="E483" s="169" t="str">
        <f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 xml:space="preserve"> </v>
      </c>
      <c r="F483" s="169" t="str">
        <f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 xml:space="preserve"> </v>
      </c>
      <c r="G483" s="138" t="str">
        <f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 xml:space="preserve"> </v>
      </c>
      <c r="H483" s="169" t="str">
        <f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 xml:space="preserve"> </v>
      </c>
      <c r="I483" s="170" t="str">
        <f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 xml:space="preserve"> </v>
      </c>
      <c r="J483" s="170" t="str">
        <f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 xml:space="preserve"> </v>
      </c>
      <c r="K483" s="170" t="str">
        <f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 xml:space="preserve"> </v>
      </c>
      <c r="L483" s="171" t="str">
        <f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 xml:space="preserve"> </v>
      </c>
      <c r="M483" s="171" t="str">
        <f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 xml:space="preserve"> </v>
      </c>
      <c r="N483" s="155" t="str">
        <f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 xml:space="preserve"> </v>
      </c>
      <c r="O483" s="171" t="str">
        <f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 xml:space="preserve"> </v>
      </c>
      <c r="P483" s="171" t="str">
        <f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 xml:space="preserve"> </v>
      </c>
      <c r="Q483" s="155" t="str">
        <f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 xml:space="preserve"> </v>
      </c>
      <c r="R483" s="155" t="str">
        <f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 xml:space="preserve"> </v>
      </c>
      <c r="S483" s="155" t="str">
        <f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 xml:space="preserve"> </v>
      </c>
    </row>
    <row r="484" spans="1:19" ht="14.1" customHeight="1" x14ac:dyDescent="0.2">
      <c r="A484" s="180" t="s">
        <v>1191</v>
      </c>
      <c r="B484" s="154" t="e">
        <f>IF($U$16=1,(VLOOKUP(A484,$AC$44:$AH$80,2,FALSE)),IF((IF($X$1=1,'X1'!B443,(IF($X$1=2,'X2'!B443,(IF($X$1=3,'X3'!B443,(IF($X$1=4,'X4'!B443,(IF($X$1=5,'X5'!B443,'X6'!B443))))))))))="","",(IF($X$1=1,'X1'!B443,(IF($X$1=2,'X2'!B443,(IF($X$1=3,'X3'!B443,(IF($X$1=4,'X4'!B443,(IF($X$1=5,'X5'!B443,'X6'!B443))))))))))))</f>
        <v>#N/A</v>
      </c>
      <c r="C484" s="154" t="str">
        <f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 xml:space="preserve"> </v>
      </c>
      <c r="D484" s="154" t="str">
        <f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 xml:space="preserve"> </v>
      </c>
      <c r="E484" s="169" t="str">
        <f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 xml:space="preserve"> </v>
      </c>
      <c r="F484" s="169" t="str">
        <f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 xml:space="preserve"> </v>
      </c>
      <c r="G484" s="138" t="str">
        <f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 xml:space="preserve"> </v>
      </c>
      <c r="H484" s="169" t="str">
        <f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 xml:space="preserve"> </v>
      </c>
      <c r="I484" s="170" t="str">
        <f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 xml:space="preserve"> </v>
      </c>
      <c r="J484" s="170" t="str">
        <f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 xml:space="preserve"> </v>
      </c>
      <c r="K484" s="170" t="str">
        <f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 xml:space="preserve"> </v>
      </c>
      <c r="L484" s="171" t="str">
        <f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 xml:space="preserve"> </v>
      </c>
      <c r="M484" s="171" t="str">
        <f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 xml:space="preserve"> </v>
      </c>
      <c r="N484" s="155" t="str">
        <f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 xml:space="preserve"> </v>
      </c>
      <c r="O484" s="171" t="str">
        <f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 xml:space="preserve"> </v>
      </c>
      <c r="P484" s="171" t="str">
        <f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 xml:space="preserve"> </v>
      </c>
      <c r="Q484" s="155" t="str">
        <f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 xml:space="preserve"> </v>
      </c>
      <c r="R484" s="155" t="str">
        <f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 xml:space="preserve"> </v>
      </c>
      <c r="S484" s="155" t="str">
        <f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 xml:space="preserve"> </v>
      </c>
    </row>
    <row r="485" spans="1:19" ht="14.1" customHeight="1" x14ac:dyDescent="0.2">
      <c r="A485" s="180" t="s">
        <v>1191</v>
      </c>
      <c r="B485" s="154" t="e">
        <f>IF($U$16=1,(VLOOKUP(A485,$AC$44:$AH$80,2,FALSE)),IF((IF($X$1=1,'X1'!B444,(IF($X$1=2,'X2'!B444,(IF($X$1=3,'X3'!B444,(IF($X$1=4,'X4'!B444,(IF($X$1=5,'X5'!B444,'X6'!B444))))))))))="","",(IF($X$1=1,'X1'!B444,(IF($X$1=2,'X2'!B444,(IF($X$1=3,'X3'!B444,(IF($X$1=4,'X4'!B444,(IF($X$1=5,'X5'!B444,'X6'!B444))))))))))))</f>
        <v>#N/A</v>
      </c>
      <c r="C485" s="154" t="str">
        <f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 xml:space="preserve"> </v>
      </c>
      <c r="D485" s="154" t="str">
        <f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 xml:space="preserve"> </v>
      </c>
      <c r="E485" s="169" t="str">
        <f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 xml:space="preserve"> </v>
      </c>
      <c r="F485" s="169" t="str">
        <f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 xml:space="preserve"> </v>
      </c>
      <c r="G485" s="138" t="str">
        <f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 xml:space="preserve"> </v>
      </c>
      <c r="H485" s="169" t="str">
        <f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 xml:space="preserve"> </v>
      </c>
      <c r="I485" s="170" t="str">
        <f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 xml:space="preserve"> </v>
      </c>
      <c r="J485" s="170" t="str">
        <f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 xml:space="preserve"> </v>
      </c>
      <c r="K485" s="170" t="str">
        <f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 xml:space="preserve"> </v>
      </c>
      <c r="L485" s="171" t="str">
        <f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 xml:space="preserve"> </v>
      </c>
      <c r="M485" s="171" t="str">
        <f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 xml:space="preserve"> </v>
      </c>
      <c r="N485" s="155" t="str">
        <f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 xml:space="preserve"> </v>
      </c>
      <c r="O485" s="171" t="str">
        <f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 xml:space="preserve"> </v>
      </c>
      <c r="P485" s="171" t="str">
        <f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 xml:space="preserve"> </v>
      </c>
      <c r="Q485" s="155" t="str">
        <f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 xml:space="preserve"> </v>
      </c>
      <c r="R485" s="155" t="str">
        <f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 xml:space="preserve"> </v>
      </c>
      <c r="S485" s="155" t="str">
        <f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 xml:space="preserve"> </v>
      </c>
    </row>
    <row r="486" spans="1:19" ht="14.1" customHeight="1" x14ac:dyDescent="0.2">
      <c r="A486" s="180" t="s">
        <v>1191</v>
      </c>
      <c r="B486" s="154" t="e">
        <f>IF($U$16=1,(VLOOKUP(A486,$AC$44:$AH$80,2,FALSE)),IF((IF($X$1=1,'X1'!B445,(IF($X$1=2,'X2'!B445,(IF($X$1=3,'X3'!B445,(IF($X$1=4,'X4'!B445,(IF($X$1=5,'X5'!B445,'X6'!B445))))))))))="","",(IF($X$1=1,'X1'!B445,(IF($X$1=2,'X2'!B445,(IF($X$1=3,'X3'!B445,(IF($X$1=4,'X4'!B445,(IF($X$1=5,'X5'!B445,'X6'!B445))))))))))))</f>
        <v>#N/A</v>
      </c>
      <c r="C486" s="154" t="str">
        <f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 xml:space="preserve"> </v>
      </c>
      <c r="D486" s="154" t="str">
        <f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 xml:space="preserve"> </v>
      </c>
      <c r="E486" s="169" t="str">
        <f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 xml:space="preserve"> </v>
      </c>
      <c r="F486" s="169" t="str">
        <f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 xml:space="preserve"> </v>
      </c>
      <c r="G486" s="138" t="str">
        <f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 xml:space="preserve"> </v>
      </c>
      <c r="H486" s="169" t="str">
        <f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 xml:space="preserve"> </v>
      </c>
      <c r="I486" s="170" t="str">
        <f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 xml:space="preserve"> </v>
      </c>
      <c r="J486" s="170" t="str">
        <f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 xml:space="preserve"> </v>
      </c>
      <c r="K486" s="170" t="str">
        <f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 xml:space="preserve"> </v>
      </c>
      <c r="L486" s="171" t="str">
        <f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 xml:space="preserve"> </v>
      </c>
      <c r="M486" s="171" t="str">
        <f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 xml:space="preserve"> </v>
      </c>
      <c r="N486" s="155" t="str">
        <f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 xml:space="preserve"> </v>
      </c>
      <c r="O486" s="171" t="str">
        <f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 xml:space="preserve"> </v>
      </c>
      <c r="P486" s="171" t="str">
        <f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 xml:space="preserve"> </v>
      </c>
      <c r="Q486" s="155" t="str">
        <f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 xml:space="preserve"> </v>
      </c>
      <c r="R486" s="155" t="str">
        <f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 xml:space="preserve"> </v>
      </c>
      <c r="S486" s="155" t="str">
        <f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 xml:space="preserve"> </v>
      </c>
    </row>
    <row r="487" spans="1:19" ht="14.1" customHeight="1" x14ac:dyDescent="0.2">
      <c r="A487" s="180" t="s">
        <v>1191</v>
      </c>
      <c r="B487" s="154" t="e">
        <f>IF($U$16=1,(VLOOKUP(A487,$AC$44:$AH$80,2,FALSE)),IF((IF($X$1=1,'X1'!B446,(IF($X$1=2,'X2'!B446,(IF($X$1=3,'X3'!B446,(IF($X$1=4,'X4'!B446,(IF($X$1=5,'X5'!B446,'X6'!B446))))))))))="","",(IF($X$1=1,'X1'!B446,(IF($X$1=2,'X2'!B446,(IF($X$1=3,'X3'!B446,(IF($X$1=4,'X4'!B446,(IF($X$1=5,'X5'!B446,'X6'!B446))))))))))))</f>
        <v>#N/A</v>
      </c>
      <c r="C487" s="154" t="str">
        <f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 xml:space="preserve"> </v>
      </c>
      <c r="D487" s="154" t="str">
        <f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 xml:space="preserve"> </v>
      </c>
      <c r="E487" s="169" t="str">
        <f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 xml:space="preserve"> </v>
      </c>
      <c r="F487" s="169" t="str">
        <f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 xml:space="preserve"> </v>
      </c>
      <c r="G487" s="138" t="str">
        <f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 xml:space="preserve"> </v>
      </c>
      <c r="H487" s="169" t="str">
        <f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 xml:space="preserve"> </v>
      </c>
      <c r="I487" s="170" t="str">
        <f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 xml:space="preserve"> </v>
      </c>
      <c r="J487" s="170" t="str">
        <f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 xml:space="preserve"> </v>
      </c>
      <c r="K487" s="170" t="str">
        <f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 xml:space="preserve"> </v>
      </c>
      <c r="L487" s="171" t="str">
        <f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 xml:space="preserve"> </v>
      </c>
      <c r="M487" s="171" t="str">
        <f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 xml:space="preserve"> </v>
      </c>
      <c r="N487" s="155" t="str">
        <f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 xml:space="preserve"> </v>
      </c>
      <c r="O487" s="171" t="str">
        <f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 xml:space="preserve"> </v>
      </c>
      <c r="P487" s="171" t="str">
        <f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 xml:space="preserve"> </v>
      </c>
      <c r="Q487" s="155" t="str">
        <f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 xml:space="preserve"> </v>
      </c>
      <c r="R487" s="155" t="str">
        <f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 xml:space="preserve"> </v>
      </c>
      <c r="S487" s="155" t="str">
        <f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 xml:space="preserve"> </v>
      </c>
    </row>
    <row r="488" spans="1:19" ht="14.1" customHeight="1" x14ac:dyDescent="0.2">
      <c r="A488" s="180" t="s">
        <v>1191</v>
      </c>
      <c r="B488" s="154" t="e">
        <f>IF($U$16=1,(VLOOKUP(A488,$AC$44:$AH$80,2,FALSE)),IF((IF($X$1=1,'X1'!B447,(IF($X$1=2,'X2'!B447,(IF($X$1=3,'X3'!B447,(IF($X$1=4,'X4'!B447,(IF($X$1=5,'X5'!B447,'X6'!B447))))))))))="","",(IF($X$1=1,'X1'!B447,(IF($X$1=2,'X2'!B447,(IF($X$1=3,'X3'!B447,(IF($X$1=4,'X4'!B447,(IF($X$1=5,'X5'!B447,'X6'!B447))))))))))))</f>
        <v>#N/A</v>
      </c>
      <c r="C488" s="154" t="str">
        <f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 xml:space="preserve"> </v>
      </c>
      <c r="D488" s="154" t="str">
        <f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 xml:space="preserve"> </v>
      </c>
      <c r="E488" s="169" t="str">
        <f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 xml:space="preserve"> </v>
      </c>
      <c r="F488" s="169" t="str">
        <f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 xml:space="preserve"> </v>
      </c>
      <c r="G488" s="138" t="str">
        <f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 xml:space="preserve"> </v>
      </c>
      <c r="H488" s="169" t="str">
        <f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 xml:space="preserve"> </v>
      </c>
      <c r="I488" s="170" t="str">
        <f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 xml:space="preserve"> </v>
      </c>
      <c r="J488" s="170" t="str">
        <f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 xml:space="preserve"> </v>
      </c>
      <c r="K488" s="170" t="str">
        <f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 xml:space="preserve"> </v>
      </c>
      <c r="L488" s="171" t="str">
        <f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 xml:space="preserve"> </v>
      </c>
      <c r="M488" s="171" t="str">
        <f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 xml:space="preserve"> </v>
      </c>
      <c r="N488" s="155" t="str">
        <f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 xml:space="preserve"> </v>
      </c>
      <c r="O488" s="171" t="str">
        <f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 xml:space="preserve"> </v>
      </c>
      <c r="P488" s="171" t="str">
        <f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 xml:space="preserve"> </v>
      </c>
      <c r="Q488" s="155" t="str">
        <f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 xml:space="preserve"> </v>
      </c>
      <c r="R488" s="155" t="str">
        <f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 xml:space="preserve"> </v>
      </c>
      <c r="S488" s="155" t="str">
        <f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 xml:space="preserve"> </v>
      </c>
    </row>
    <row r="489" spans="1:19" ht="14.1" customHeight="1" x14ac:dyDescent="0.2">
      <c r="A489" s="180" t="s">
        <v>1191</v>
      </c>
      <c r="B489" s="154" t="e">
        <f>IF($U$16=1,(VLOOKUP(A489,$AC$44:$AH$80,2,FALSE)),IF((IF($X$1=1,'X1'!B448,(IF($X$1=2,'X2'!B448,(IF($X$1=3,'X3'!B448,(IF($X$1=4,'X4'!B448,(IF($X$1=5,'X5'!B448,'X6'!B448))))))))))="","",(IF($X$1=1,'X1'!B448,(IF($X$1=2,'X2'!B448,(IF($X$1=3,'X3'!B448,(IF($X$1=4,'X4'!B448,(IF($X$1=5,'X5'!B448,'X6'!B448))))))))))))</f>
        <v>#N/A</v>
      </c>
      <c r="C489" s="154" t="str">
        <f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 xml:space="preserve"> </v>
      </c>
      <c r="D489" s="154" t="str">
        <f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 xml:space="preserve"> </v>
      </c>
      <c r="E489" s="169" t="str">
        <f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 xml:space="preserve"> </v>
      </c>
      <c r="F489" s="169" t="str">
        <f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 xml:space="preserve"> </v>
      </c>
      <c r="G489" s="138" t="str">
        <f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 xml:space="preserve"> </v>
      </c>
      <c r="H489" s="169" t="str">
        <f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 xml:space="preserve"> </v>
      </c>
      <c r="I489" s="170" t="str">
        <f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 xml:space="preserve"> </v>
      </c>
      <c r="J489" s="170" t="str">
        <f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 xml:space="preserve"> </v>
      </c>
      <c r="K489" s="170" t="str">
        <f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 xml:space="preserve"> </v>
      </c>
      <c r="L489" s="171" t="str">
        <f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 xml:space="preserve"> </v>
      </c>
      <c r="M489" s="171" t="str">
        <f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 xml:space="preserve"> </v>
      </c>
      <c r="N489" s="155" t="str">
        <f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 xml:space="preserve"> </v>
      </c>
      <c r="O489" s="171" t="str">
        <f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 xml:space="preserve"> </v>
      </c>
      <c r="P489" s="171" t="str">
        <f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 xml:space="preserve"> </v>
      </c>
      <c r="Q489" s="155" t="str">
        <f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 xml:space="preserve"> </v>
      </c>
      <c r="R489" s="155" t="str">
        <f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 xml:space="preserve"> </v>
      </c>
      <c r="S489" s="155" t="str">
        <f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 xml:space="preserve"> </v>
      </c>
    </row>
    <row r="490" spans="1:19" ht="14.1" customHeight="1" x14ac:dyDescent="0.2">
      <c r="A490" s="180" t="s">
        <v>1191</v>
      </c>
      <c r="B490" s="154" t="e">
        <f>IF($U$16=1,(VLOOKUP(A490,$AC$44:$AH$80,2,FALSE)),IF((IF($X$1=1,'X1'!B449,(IF($X$1=2,'X2'!B449,(IF($X$1=3,'X3'!B449,(IF($X$1=4,'X4'!B449,(IF($X$1=5,'X5'!B449,'X6'!B449))))))))))="","",(IF($X$1=1,'X1'!B449,(IF($X$1=2,'X2'!B449,(IF($X$1=3,'X3'!B449,(IF($X$1=4,'X4'!B449,(IF($X$1=5,'X5'!B449,'X6'!B449))))))))))))</f>
        <v>#N/A</v>
      </c>
      <c r="C490" s="154" t="str">
        <f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 xml:space="preserve"> </v>
      </c>
      <c r="D490" s="154" t="str">
        <f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 xml:space="preserve"> </v>
      </c>
      <c r="E490" s="169" t="str">
        <f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 xml:space="preserve"> </v>
      </c>
      <c r="F490" s="169" t="str">
        <f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 xml:space="preserve"> </v>
      </c>
      <c r="G490" s="138" t="str">
        <f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 xml:space="preserve"> </v>
      </c>
      <c r="H490" s="169" t="str">
        <f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 xml:space="preserve"> </v>
      </c>
      <c r="I490" s="170" t="str">
        <f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 xml:space="preserve"> </v>
      </c>
      <c r="J490" s="170" t="str">
        <f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 xml:space="preserve"> </v>
      </c>
      <c r="K490" s="170" t="str">
        <f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 xml:space="preserve"> </v>
      </c>
      <c r="L490" s="171" t="str">
        <f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 xml:space="preserve"> </v>
      </c>
      <c r="M490" s="171" t="str">
        <f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 xml:space="preserve"> </v>
      </c>
      <c r="N490" s="155" t="str">
        <f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 xml:space="preserve"> </v>
      </c>
      <c r="O490" s="171" t="str">
        <f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 xml:space="preserve"> </v>
      </c>
      <c r="P490" s="171" t="str">
        <f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 xml:space="preserve"> </v>
      </c>
      <c r="Q490" s="155" t="str">
        <f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 xml:space="preserve"> </v>
      </c>
      <c r="R490" s="155" t="str">
        <f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 xml:space="preserve"> </v>
      </c>
      <c r="S490" s="155" t="str">
        <f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 xml:space="preserve"> </v>
      </c>
    </row>
    <row r="491" spans="1:19" ht="14.1" customHeight="1" x14ac:dyDescent="0.2">
      <c r="A491" s="180" t="s">
        <v>1191</v>
      </c>
      <c r="B491" s="154" t="e">
        <f>IF($U$16=1,(VLOOKUP(A491,$AC$44:$AH$80,2,FALSE)),IF((IF($X$1=1,'X1'!B450,(IF($X$1=2,'X2'!B450,(IF($X$1=3,'X3'!B450,(IF($X$1=4,'X4'!B450,(IF($X$1=5,'X5'!B450,'X6'!B450))))))))))="","",(IF($X$1=1,'X1'!B450,(IF($X$1=2,'X2'!B450,(IF($X$1=3,'X3'!B450,(IF($X$1=4,'X4'!B450,(IF($X$1=5,'X5'!B450,'X6'!B450))))))))))))</f>
        <v>#N/A</v>
      </c>
      <c r="C491" s="154" t="str">
        <f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 xml:space="preserve"> </v>
      </c>
      <c r="D491" s="154" t="str">
        <f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 xml:space="preserve"> </v>
      </c>
      <c r="E491" s="169" t="str">
        <f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 xml:space="preserve"> </v>
      </c>
      <c r="F491" s="169" t="str">
        <f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 xml:space="preserve"> </v>
      </c>
      <c r="G491" s="138" t="str">
        <f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 xml:space="preserve"> </v>
      </c>
      <c r="H491" s="169" t="str">
        <f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 xml:space="preserve"> </v>
      </c>
      <c r="I491" s="170" t="str">
        <f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 xml:space="preserve"> </v>
      </c>
      <c r="J491" s="170" t="str">
        <f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 xml:space="preserve"> </v>
      </c>
      <c r="K491" s="170" t="str">
        <f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 xml:space="preserve"> </v>
      </c>
      <c r="L491" s="171" t="str">
        <f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 xml:space="preserve"> </v>
      </c>
      <c r="M491" s="171" t="str">
        <f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 xml:space="preserve"> </v>
      </c>
      <c r="N491" s="155" t="str">
        <f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 xml:space="preserve"> </v>
      </c>
      <c r="O491" s="171" t="str">
        <f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 xml:space="preserve"> </v>
      </c>
      <c r="P491" s="171" t="str">
        <f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 xml:space="preserve"> </v>
      </c>
      <c r="Q491" s="155" t="str">
        <f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 xml:space="preserve"> </v>
      </c>
      <c r="R491" s="155" t="str">
        <f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 xml:space="preserve"> </v>
      </c>
      <c r="S491" s="155" t="str">
        <f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 xml:space="preserve"> </v>
      </c>
    </row>
    <row r="492" spans="1:19" ht="14.1" customHeight="1" x14ac:dyDescent="0.2">
      <c r="A492" s="180" t="s">
        <v>1191</v>
      </c>
      <c r="B492" s="154" t="e">
        <f>IF($U$16=1,(VLOOKUP(A492,$AC$44:$AH$80,2,FALSE)),IF((IF($X$1=1,'X1'!B451,(IF($X$1=2,'X2'!B451,(IF($X$1=3,'X3'!B451,(IF($X$1=4,'X4'!B451,(IF($X$1=5,'X5'!B451,'X6'!B451))))))))))="","",(IF($X$1=1,'X1'!B451,(IF($X$1=2,'X2'!B451,(IF($X$1=3,'X3'!B451,(IF($X$1=4,'X4'!B451,(IF($X$1=5,'X5'!B451,'X6'!B451))))))))))))</f>
        <v>#N/A</v>
      </c>
      <c r="C492" s="154" t="str">
        <f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 xml:space="preserve"> </v>
      </c>
      <c r="D492" s="154" t="str">
        <f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 xml:space="preserve"> </v>
      </c>
      <c r="E492" s="169" t="str">
        <f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 xml:space="preserve"> </v>
      </c>
      <c r="F492" s="169" t="str">
        <f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 xml:space="preserve"> </v>
      </c>
      <c r="G492" s="138" t="str">
        <f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 xml:space="preserve"> </v>
      </c>
      <c r="H492" s="169" t="str">
        <f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 xml:space="preserve"> </v>
      </c>
      <c r="I492" s="170" t="str">
        <f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 xml:space="preserve"> </v>
      </c>
      <c r="J492" s="170" t="str">
        <f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 xml:space="preserve"> </v>
      </c>
      <c r="K492" s="170" t="str">
        <f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 xml:space="preserve"> </v>
      </c>
      <c r="L492" s="171" t="str">
        <f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 xml:space="preserve"> </v>
      </c>
      <c r="M492" s="171" t="str">
        <f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 xml:space="preserve"> </v>
      </c>
      <c r="N492" s="155" t="str">
        <f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 xml:space="preserve"> </v>
      </c>
      <c r="O492" s="171" t="str">
        <f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 xml:space="preserve"> </v>
      </c>
      <c r="P492" s="171" t="str">
        <f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 xml:space="preserve"> </v>
      </c>
      <c r="Q492" s="155" t="str">
        <f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 xml:space="preserve"> </v>
      </c>
      <c r="R492" s="155" t="str">
        <f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 xml:space="preserve"> </v>
      </c>
      <c r="S492" s="155" t="str">
        <f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 xml:space="preserve"> </v>
      </c>
    </row>
    <row r="493" spans="1:19" ht="14.1" customHeight="1" x14ac:dyDescent="0.2">
      <c r="A493" s="180" t="s">
        <v>1191</v>
      </c>
      <c r="B493" s="154" t="e">
        <f>IF($U$16=1,(VLOOKUP(A493,$AC$44:$AH$80,2,FALSE)),IF((IF($X$1=1,'X1'!B452,(IF($X$1=2,'X2'!B452,(IF($X$1=3,'X3'!B452,(IF($X$1=4,'X4'!B452,(IF($X$1=5,'X5'!B452,'X6'!B452))))))))))="","",(IF($X$1=1,'X1'!B452,(IF($X$1=2,'X2'!B452,(IF($X$1=3,'X3'!B452,(IF($X$1=4,'X4'!B452,(IF($X$1=5,'X5'!B452,'X6'!B452))))))))))))</f>
        <v>#N/A</v>
      </c>
      <c r="C493" s="154" t="str">
        <f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 xml:space="preserve"> </v>
      </c>
      <c r="D493" s="154" t="str">
        <f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 xml:space="preserve"> </v>
      </c>
      <c r="E493" s="169" t="str">
        <f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 xml:space="preserve"> </v>
      </c>
      <c r="F493" s="169" t="str">
        <f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 xml:space="preserve"> </v>
      </c>
      <c r="G493" s="138" t="str">
        <f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 xml:space="preserve"> </v>
      </c>
      <c r="H493" s="169" t="str">
        <f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 xml:space="preserve"> </v>
      </c>
      <c r="I493" s="170" t="str">
        <f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 xml:space="preserve"> </v>
      </c>
      <c r="J493" s="170" t="str">
        <f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 xml:space="preserve"> </v>
      </c>
      <c r="K493" s="170" t="str">
        <f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 xml:space="preserve"> </v>
      </c>
      <c r="L493" s="171" t="str">
        <f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 xml:space="preserve"> </v>
      </c>
      <c r="M493" s="171" t="str">
        <f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 xml:space="preserve"> </v>
      </c>
      <c r="N493" s="155" t="str">
        <f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 xml:space="preserve"> </v>
      </c>
      <c r="O493" s="171" t="str">
        <f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 xml:space="preserve"> </v>
      </c>
      <c r="P493" s="171" t="str">
        <f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 xml:space="preserve"> </v>
      </c>
      <c r="Q493" s="155" t="str">
        <f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 xml:space="preserve"> </v>
      </c>
      <c r="R493" s="155" t="str">
        <f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 xml:space="preserve"> </v>
      </c>
      <c r="S493" s="155" t="str">
        <f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 xml:space="preserve"> </v>
      </c>
    </row>
    <row r="494" spans="1:19" ht="14.1" customHeight="1" x14ac:dyDescent="0.2">
      <c r="A494" s="180" t="s">
        <v>1191</v>
      </c>
      <c r="B494" s="154" t="e">
        <f>IF($U$16=1,(VLOOKUP(A494,$AC$44:$AH$80,2,FALSE)),IF((IF($X$1=1,'X1'!B453,(IF($X$1=2,'X2'!B453,(IF($X$1=3,'X3'!B453,(IF($X$1=4,'X4'!B453,(IF($X$1=5,'X5'!B453,'X6'!B453))))))))))="","",(IF($X$1=1,'X1'!B453,(IF($X$1=2,'X2'!B453,(IF($X$1=3,'X3'!B453,(IF($X$1=4,'X4'!B453,(IF($X$1=5,'X5'!B453,'X6'!B453))))))))))))</f>
        <v>#N/A</v>
      </c>
      <c r="C494" s="154" t="str">
        <f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 xml:space="preserve"> </v>
      </c>
      <c r="D494" s="154" t="str">
        <f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 xml:space="preserve"> </v>
      </c>
      <c r="E494" s="169" t="str">
        <f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 xml:space="preserve"> </v>
      </c>
      <c r="F494" s="169" t="str">
        <f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 xml:space="preserve"> </v>
      </c>
      <c r="G494" s="138" t="str">
        <f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 xml:space="preserve"> </v>
      </c>
      <c r="H494" s="169" t="str">
        <f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 xml:space="preserve"> </v>
      </c>
      <c r="I494" s="170" t="str">
        <f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 xml:space="preserve"> </v>
      </c>
      <c r="J494" s="170" t="str">
        <f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 xml:space="preserve"> </v>
      </c>
      <c r="K494" s="170" t="str">
        <f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 xml:space="preserve"> </v>
      </c>
      <c r="L494" s="171" t="str">
        <f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 xml:space="preserve"> </v>
      </c>
      <c r="M494" s="171" t="str">
        <f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 xml:space="preserve"> </v>
      </c>
      <c r="N494" s="155" t="str">
        <f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 xml:space="preserve"> </v>
      </c>
      <c r="O494" s="171" t="str">
        <f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 xml:space="preserve"> </v>
      </c>
      <c r="P494" s="171" t="str">
        <f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 xml:space="preserve"> </v>
      </c>
      <c r="Q494" s="155" t="str">
        <f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 xml:space="preserve"> </v>
      </c>
      <c r="R494" s="155" t="str">
        <f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 xml:space="preserve"> </v>
      </c>
      <c r="S494" s="155" t="str">
        <f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 xml:space="preserve"> </v>
      </c>
    </row>
    <row r="495" spans="1:19" ht="14.1" customHeight="1" x14ac:dyDescent="0.2">
      <c r="A495" s="180" t="s">
        <v>1191</v>
      </c>
      <c r="B495" s="154" t="e">
        <f>IF($U$16=1,(VLOOKUP(A495,$AC$44:$AH$80,2,FALSE)),IF((IF($X$1=1,'X1'!B454,(IF($X$1=2,'X2'!B454,(IF($X$1=3,'X3'!B454,(IF($X$1=4,'X4'!B454,(IF($X$1=5,'X5'!B454,'X6'!B454))))))))))="","",(IF($X$1=1,'X1'!B454,(IF($X$1=2,'X2'!B454,(IF($X$1=3,'X3'!B454,(IF($X$1=4,'X4'!B454,(IF($X$1=5,'X5'!B454,'X6'!B454))))))))))))</f>
        <v>#N/A</v>
      </c>
      <c r="C495" s="154" t="str">
        <f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 xml:space="preserve"> </v>
      </c>
      <c r="D495" s="154" t="str">
        <f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 xml:space="preserve"> </v>
      </c>
      <c r="E495" s="169" t="str">
        <f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 xml:space="preserve"> </v>
      </c>
      <c r="F495" s="169" t="str">
        <f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 xml:space="preserve"> </v>
      </c>
      <c r="G495" s="138" t="str">
        <f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 xml:space="preserve"> </v>
      </c>
      <c r="H495" s="169" t="str">
        <f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 xml:space="preserve"> </v>
      </c>
      <c r="I495" s="170" t="str">
        <f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 xml:space="preserve"> </v>
      </c>
      <c r="J495" s="170" t="str">
        <f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 xml:space="preserve"> </v>
      </c>
      <c r="K495" s="170" t="str">
        <f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 xml:space="preserve"> </v>
      </c>
      <c r="L495" s="171" t="str">
        <f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 xml:space="preserve"> </v>
      </c>
      <c r="M495" s="171" t="str">
        <f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 xml:space="preserve"> </v>
      </c>
      <c r="N495" s="155" t="str">
        <f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 xml:space="preserve"> </v>
      </c>
      <c r="O495" s="171" t="str">
        <f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 xml:space="preserve"> </v>
      </c>
      <c r="P495" s="171" t="str">
        <f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 xml:space="preserve"> </v>
      </c>
      <c r="Q495" s="155" t="str">
        <f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 xml:space="preserve"> </v>
      </c>
      <c r="R495" s="155" t="str">
        <f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 xml:space="preserve"> </v>
      </c>
      <c r="S495" s="155" t="str">
        <f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 xml:space="preserve"> </v>
      </c>
    </row>
    <row r="496" spans="1:19" ht="14.1" customHeight="1" x14ac:dyDescent="0.2">
      <c r="A496" s="180" t="s">
        <v>1191</v>
      </c>
      <c r="B496" s="154" t="e">
        <f>IF($U$16=1,(VLOOKUP(A496,$AC$44:$AH$80,2,FALSE)),IF((IF($X$1=1,'X1'!B455,(IF($X$1=2,'X2'!B455,(IF($X$1=3,'X3'!B455,(IF($X$1=4,'X4'!B455,(IF($X$1=5,'X5'!B455,'X6'!B455))))))))))="","",(IF($X$1=1,'X1'!B455,(IF($X$1=2,'X2'!B455,(IF($X$1=3,'X3'!B455,(IF($X$1=4,'X4'!B455,(IF($X$1=5,'X5'!B455,'X6'!B455))))))))))))</f>
        <v>#N/A</v>
      </c>
      <c r="C496" s="154" t="str">
        <f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 xml:space="preserve"> </v>
      </c>
      <c r="D496" s="154" t="str">
        <f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 xml:space="preserve"> </v>
      </c>
      <c r="E496" s="169" t="str">
        <f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 xml:space="preserve"> </v>
      </c>
      <c r="F496" s="169" t="str">
        <f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 xml:space="preserve"> </v>
      </c>
      <c r="G496" s="138" t="str">
        <f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 xml:space="preserve"> </v>
      </c>
      <c r="H496" s="169" t="str">
        <f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 xml:space="preserve"> </v>
      </c>
      <c r="I496" s="170" t="str">
        <f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 xml:space="preserve"> </v>
      </c>
      <c r="J496" s="170" t="str">
        <f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 xml:space="preserve"> </v>
      </c>
      <c r="K496" s="170" t="str">
        <f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 xml:space="preserve"> </v>
      </c>
      <c r="L496" s="171" t="str">
        <f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 xml:space="preserve"> </v>
      </c>
      <c r="M496" s="171" t="str">
        <f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 xml:space="preserve"> </v>
      </c>
      <c r="N496" s="155" t="str">
        <f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 xml:space="preserve"> </v>
      </c>
      <c r="O496" s="171" t="str">
        <f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 xml:space="preserve"> </v>
      </c>
      <c r="P496" s="171" t="str">
        <f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 xml:space="preserve"> </v>
      </c>
      <c r="Q496" s="155" t="str">
        <f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 xml:space="preserve"> </v>
      </c>
      <c r="R496" s="155" t="str">
        <f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 xml:space="preserve"> </v>
      </c>
      <c r="S496" s="155" t="str">
        <f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 xml:space="preserve"> </v>
      </c>
    </row>
    <row r="497" spans="1:19" ht="14.1" customHeight="1" x14ac:dyDescent="0.2">
      <c r="A497" s="180" t="s">
        <v>1191</v>
      </c>
      <c r="B497" s="154" t="e">
        <f>IF($U$16=1,(VLOOKUP(A497,$AC$44:$AH$80,2,FALSE)),IF((IF($X$1=1,'X1'!B456,(IF($X$1=2,'X2'!B456,(IF($X$1=3,'X3'!B456,(IF($X$1=4,'X4'!B456,(IF($X$1=5,'X5'!B456,'X6'!B456))))))))))="","",(IF($X$1=1,'X1'!B456,(IF($X$1=2,'X2'!B456,(IF($X$1=3,'X3'!B456,(IF($X$1=4,'X4'!B456,(IF($X$1=5,'X5'!B456,'X6'!B456))))))))))))</f>
        <v>#N/A</v>
      </c>
      <c r="C497" s="154" t="str">
        <f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 xml:space="preserve"> </v>
      </c>
      <c r="D497" s="154" t="str">
        <f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 xml:space="preserve"> </v>
      </c>
      <c r="E497" s="169" t="str">
        <f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 xml:space="preserve"> </v>
      </c>
      <c r="F497" s="169" t="str">
        <f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 xml:space="preserve"> </v>
      </c>
      <c r="G497" s="138" t="str">
        <f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 xml:space="preserve"> </v>
      </c>
      <c r="H497" s="169" t="str">
        <f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 xml:space="preserve"> </v>
      </c>
      <c r="I497" s="170" t="str">
        <f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 xml:space="preserve"> </v>
      </c>
      <c r="J497" s="170" t="str">
        <f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 xml:space="preserve"> </v>
      </c>
      <c r="K497" s="170" t="str">
        <f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 xml:space="preserve"> </v>
      </c>
      <c r="L497" s="171" t="str">
        <f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 xml:space="preserve"> </v>
      </c>
      <c r="M497" s="171" t="str">
        <f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 xml:space="preserve"> </v>
      </c>
      <c r="N497" s="155" t="str">
        <f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 xml:space="preserve"> </v>
      </c>
      <c r="O497" s="171" t="str">
        <f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 xml:space="preserve"> </v>
      </c>
      <c r="P497" s="171" t="str">
        <f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 xml:space="preserve"> </v>
      </c>
      <c r="Q497" s="155" t="str">
        <f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 xml:space="preserve"> </v>
      </c>
      <c r="R497" s="155" t="str">
        <f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 xml:space="preserve"> </v>
      </c>
      <c r="S497" s="155" t="str">
        <f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 xml:space="preserve"> </v>
      </c>
    </row>
    <row r="498" spans="1:19" ht="14.1" customHeight="1" x14ac:dyDescent="0.2">
      <c r="A498" s="180" t="s">
        <v>1191</v>
      </c>
      <c r="B498" s="154" t="e">
        <f>IF($U$16=1,(VLOOKUP(A498,$AC$44:$AH$80,2,FALSE)),IF((IF($X$1=1,'X1'!B457,(IF($X$1=2,'X2'!B457,(IF($X$1=3,'X3'!B457,(IF($X$1=4,'X4'!B457,(IF($X$1=5,'X5'!B457,'X6'!B457))))))))))="","",(IF($X$1=1,'X1'!B457,(IF($X$1=2,'X2'!B457,(IF($X$1=3,'X3'!B457,(IF($X$1=4,'X4'!B457,(IF($X$1=5,'X5'!B457,'X6'!B457))))))))))))</f>
        <v>#N/A</v>
      </c>
      <c r="C498" s="154" t="str">
        <f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 xml:space="preserve"> </v>
      </c>
      <c r="D498" s="154" t="str">
        <f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 xml:space="preserve"> </v>
      </c>
      <c r="E498" s="169" t="str">
        <f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 xml:space="preserve"> </v>
      </c>
      <c r="F498" s="169" t="str">
        <f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 xml:space="preserve"> </v>
      </c>
      <c r="G498" s="138" t="str">
        <f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 xml:space="preserve"> </v>
      </c>
      <c r="H498" s="169" t="str">
        <f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 xml:space="preserve"> </v>
      </c>
      <c r="I498" s="170" t="str">
        <f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 xml:space="preserve"> </v>
      </c>
      <c r="J498" s="170" t="str">
        <f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 xml:space="preserve"> </v>
      </c>
      <c r="K498" s="170" t="str">
        <f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 xml:space="preserve"> </v>
      </c>
      <c r="L498" s="171" t="str">
        <f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 xml:space="preserve"> </v>
      </c>
      <c r="M498" s="171" t="str">
        <f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 xml:space="preserve"> </v>
      </c>
      <c r="N498" s="155" t="str">
        <f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 xml:space="preserve"> </v>
      </c>
      <c r="O498" s="171" t="str">
        <f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 xml:space="preserve"> </v>
      </c>
      <c r="P498" s="171" t="str">
        <f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 xml:space="preserve"> </v>
      </c>
      <c r="Q498" s="155" t="str">
        <f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 xml:space="preserve"> </v>
      </c>
      <c r="R498" s="155" t="str">
        <f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 xml:space="preserve"> </v>
      </c>
      <c r="S498" s="155" t="str">
        <f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 xml:space="preserve"> </v>
      </c>
    </row>
    <row r="499" spans="1:19" ht="14.1" customHeight="1" x14ac:dyDescent="0.2">
      <c r="A499" s="180" t="s">
        <v>1191</v>
      </c>
      <c r="B499" s="154" t="e">
        <f>IF($U$16=1,(VLOOKUP(A499,$AC$44:$AH$80,2,FALSE)),IF((IF($X$1=1,'X1'!B458,(IF($X$1=2,'X2'!B458,(IF($X$1=3,'X3'!B458,(IF($X$1=4,'X4'!B458,(IF($X$1=5,'X5'!B458,'X6'!B458))))))))))="","",(IF($X$1=1,'X1'!B458,(IF($X$1=2,'X2'!B458,(IF($X$1=3,'X3'!B458,(IF($X$1=4,'X4'!B458,(IF($X$1=5,'X5'!B458,'X6'!B458))))))))))))</f>
        <v>#N/A</v>
      </c>
      <c r="C499" s="154" t="str">
        <f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 xml:space="preserve"> </v>
      </c>
      <c r="D499" s="154" t="str">
        <f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 xml:space="preserve"> </v>
      </c>
      <c r="E499" s="169" t="str">
        <f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 xml:space="preserve"> </v>
      </c>
      <c r="F499" s="169" t="str">
        <f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 xml:space="preserve"> </v>
      </c>
      <c r="G499" s="138" t="str">
        <f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 xml:space="preserve"> </v>
      </c>
      <c r="H499" s="169" t="str">
        <f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 xml:space="preserve"> </v>
      </c>
      <c r="I499" s="170" t="str">
        <f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 xml:space="preserve"> </v>
      </c>
      <c r="J499" s="170" t="str">
        <f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 xml:space="preserve"> </v>
      </c>
      <c r="K499" s="170" t="str">
        <f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 xml:space="preserve"> </v>
      </c>
      <c r="L499" s="171" t="str">
        <f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 xml:space="preserve"> </v>
      </c>
      <c r="M499" s="171" t="str">
        <f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 xml:space="preserve"> </v>
      </c>
      <c r="N499" s="155" t="str">
        <f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 xml:space="preserve"> </v>
      </c>
      <c r="O499" s="171" t="str">
        <f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 xml:space="preserve"> </v>
      </c>
      <c r="P499" s="171" t="str">
        <f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 xml:space="preserve"> </v>
      </c>
      <c r="Q499" s="155" t="str">
        <f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 xml:space="preserve"> </v>
      </c>
      <c r="R499" s="155" t="str">
        <f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 xml:space="preserve"> </v>
      </c>
      <c r="S499" s="155" t="str">
        <f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 xml:space="preserve"> </v>
      </c>
    </row>
    <row r="500" spans="1:19" ht="14.1" customHeight="1" x14ac:dyDescent="0.2">
      <c r="A500" s="180" t="s">
        <v>1191</v>
      </c>
      <c r="B500" s="154" t="e">
        <f>IF($U$16=1,(VLOOKUP(A500,$AC$44:$AH$80,2,FALSE)),IF((IF($X$1=1,'X1'!B459,(IF($X$1=2,'X2'!B459,(IF($X$1=3,'X3'!B459,(IF($X$1=4,'X4'!B459,(IF($X$1=5,'X5'!B459,'X6'!B459))))))))))="","",(IF($X$1=1,'X1'!B459,(IF($X$1=2,'X2'!B459,(IF($X$1=3,'X3'!B459,(IF($X$1=4,'X4'!B459,(IF($X$1=5,'X5'!B459,'X6'!B459))))))))))))</f>
        <v>#N/A</v>
      </c>
      <c r="C500" s="154" t="str">
        <f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 xml:space="preserve"> </v>
      </c>
      <c r="D500" s="154" t="str">
        <f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 xml:space="preserve"> </v>
      </c>
      <c r="E500" s="169" t="str">
        <f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 xml:space="preserve"> </v>
      </c>
      <c r="F500" s="169" t="str">
        <f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 xml:space="preserve"> </v>
      </c>
      <c r="G500" s="138" t="str">
        <f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 xml:space="preserve"> </v>
      </c>
      <c r="H500" s="169" t="str">
        <f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 xml:space="preserve"> </v>
      </c>
      <c r="I500" s="170" t="str">
        <f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 xml:space="preserve"> </v>
      </c>
      <c r="J500" s="170" t="str">
        <f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 xml:space="preserve"> </v>
      </c>
      <c r="K500" s="170" t="str">
        <f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 xml:space="preserve"> </v>
      </c>
      <c r="L500" s="171" t="str">
        <f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 xml:space="preserve"> </v>
      </c>
      <c r="M500" s="171" t="str">
        <f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 xml:space="preserve"> </v>
      </c>
      <c r="N500" s="155" t="str">
        <f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 xml:space="preserve"> </v>
      </c>
      <c r="O500" s="171" t="str">
        <f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 xml:space="preserve"> </v>
      </c>
      <c r="P500" s="171" t="str">
        <f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 xml:space="preserve"> </v>
      </c>
      <c r="Q500" s="155" t="str">
        <f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 xml:space="preserve"> </v>
      </c>
      <c r="R500" s="155" t="str">
        <f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 xml:space="preserve"> </v>
      </c>
      <c r="S500" s="155" t="str">
        <f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 xml:space="preserve"> </v>
      </c>
    </row>
    <row r="501" spans="1:19" ht="14.1" customHeight="1" x14ac:dyDescent="0.2">
      <c r="A501" s="180" t="s">
        <v>1191</v>
      </c>
      <c r="B501" s="154" t="e">
        <f>IF($U$16=1,(VLOOKUP(A501,$AC$44:$AH$80,2,FALSE)),IF((IF($X$1=1,'X1'!B460,(IF($X$1=2,'X2'!B460,(IF($X$1=3,'X3'!B460,(IF($X$1=4,'X4'!B460,(IF($X$1=5,'X5'!B460,'X6'!B460))))))))))="","",(IF($X$1=1,'X1'!B460,(IF($X$1=2,'X2'!B460,(IF($X$1=3,'X3'!B460,(IF($X$1=4,'X4'!B460,(IF($X$1=5,'X5'!B460,'X6'!B460))))))))))))</f>
        <v>#N/A</v>
      </c>
      <c r="C501" s="154" t="str">
        <f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 xml:space="preserve"> </v>
      </c>
      <c r="D501" s="154" t="str">
        <f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 xml:space="preserve"> </v>
      </c>
      <c r="E501" s="169" t="str">
        <f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 xml:space="preserve"> </v>
      </c>
      <c r="F501" s="169" t="str">
        <f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 xml:space="preserve"> </v>
      </c>
      <c r="G501" s="138" t="str">
        <f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 xml:space="preserve"> </v>
      </c>
      <c r="H501" s="169" t="str">
        <f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 xml:space="preserve"> </v>
      </c>
      <c r="I501" s="170" t="str">
        <f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 xml:space="preserve"> </v>
      </c>
      <c r="J501" s="170" t="str">
        <f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 xml:space="preserve"> </v>
      </c>
      <c r="K501" s="170" t="str">
        <f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 xml:space="preserve"> </v>
      </c>
      <c r="L501" s="171" t="str">
        <f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 xml:space="preserve"> </v>
      </c>
      <c r="M501" s="171" t="str">
        <f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 xml:space="preserve"> </v>
      </c>
      <c r="N501" s="155" t="str">
        <f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71" t="str">
        <f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 xml:space="preserve"> </v>
      </c>
      <c r="P501" s="171" t="str">
        <f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 xml:space="preserve"> </v>
      </c>
      <c r="Q501" s="155" t="str">
        <f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 xml:space="preserve"> </v>
      </c>
      <c r="R501" s="155" t="str">
        <f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55" t="str">
        <f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 xml:space="preserve"> </v>
      </c>
    </row>
    <row r="502" spans="1:19" ht="14.1" customHeight="1" x14ac:dyDescent="0.2">
      <c r="A502" s="180" t="s">
        <v>1191</v>
      </c>
      <c r="B502" s="154" t="e">
        <f>IF($U$16=1,(VLOOKUP(A502,$AC$44:$AH$80,2,FALSE)),IF((IF($X$1=1,'X1'!B461,(IF($X$1=2,'X2'!B461,(IF($X$1=3,'X3'!B461,(IF($X$1=4,'X4'!B461,(IF($X$1=5,'X5'!B461,'X6'!B461))))))))))="","",(IF($X$1=1,'X1'!B461,(IF($X$1=2,'X2'!B461,(IF($X$1=3,'X3'!B461,(IF($X$1=4,'X4'!B461,(IF($X$1=5,'X5'!B461,'X6'!B461))))))))))))</f>
        <v>#N/A</v>
      </c>
      <c r="C502" s="154" t="str">
        <f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 xml:space="preserve"> </v>
      </c>
      <c r="D502" s="154" t="str">
        <f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 xml:space="preserve"> </v>
      </c>
      <c r="E502" s="169" t="str">
        <f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 xml:space="preserve"> </v>
      </c>
      <c r="F502" s="169" t="str">
        <f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 xml:space="preserve"> </v>
      </c>
      <c r="G502" s="138" t="str">
        <f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 xml:space="preserve"> </v>
      </c>
      <c r="H502" s="169" t="str">
        <f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 xml:space="preserve"> </v>
      </c>
      <c r="I502" s="170" t="str">
        <f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 xml:space="preserve"> </v>
      </c>
      <c r="J502" s="170" t="str">
        <f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 xml:space="preserve"> </v>
      </c>
      <c r="K502" s="170" t="str">
        <f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 xml:space="preserve"> </v>
      </c>
      <c r="L502" s="171" t="str">
        <f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 xml:space="preserve"> </v>
      </c>
      <c r="M502" s="171" t="str">
        <f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 xml:space="preserve"> </v>
      </c>
      <c r="N502" s="155" t="str">
        <f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71" t="str">
        <f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 xml:space="preserve"> </v>
      </c>
      <c r="P502" s="171" t="str">
        <f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 xml:space="preserve"> </v>
      </c>
      <c r="Q502" s="155" t="str">
        <f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 xml:space="preserve"> </v>
      </c>
      <c r="R502" s="155" t="str">
        <f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 xml:space="preserve"> </v>
      </c>
      <c r="S502" s="155" t="str">
        <f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 xml:space="preserve"> </v>
      </c>
    </row>
    <row r="503" spans="1:19" ht="14.1" customHeight="1" x14ac:dyDescent="0.2">
      <c r="A503" s="180" t="s">
        <v>1191</v>
      </c>
      <c r="B503" s="154" t="e">
        <f>IF($U$16=1,(VLOOKUP(A503,$AC$44:$AH$80,2,FALSE)),IF((IF($X$1=1,'X1'!B462,(IF($X$1=2,'X2'!B462,(IF($X$1=3,'X3'!B462,(IF($X$1=4,'X4'!B462,(IF($X$1=5,'X5'!B462,'X6'!B462))))))))))="","",(IF($X$1=1,'X1'!B462,(IF($X$1=2,'X2'!B462,(IF($X$1=3,'X3'!B462,(IF($X$1=4,'X4'!B462,(IF($X$1=5,'X5'!B462,'X6'!B462))))))))))))</f>
        <v>#N/A</v>
      </c>
      <c r="C503" s="154" t="str">
        <f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 xml:space="preserve"> </v>
      </c>
      <c r="D503" s="154" t="str">
        <f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 xml:space="preserve"> </v>
      </c>
      <c r="E503" s="169" t="str">
        <f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 xml:space="preserve"> </v>
      </c>
      <c r="F503" s="169" t="str">
        <f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 xml:space="preserve"> </v>
      </c>
      <c r="G503" s="138" t="str">
        <f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 xml:space="preserve"> </v>
      </c>
      <c r="H503" s="169" t="str">
        <f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 xml:space="preserve"> </v>
      </c>
      <c r="I503" s="170" t="str">
        <f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 xml:space="preserve"> </v>
      </c>
      <c r="J503" s="170" t="str">
        <f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 xml:space="preserve"> </v>
      </c>
      <c r="K503" s="170" t="str">
        <f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 xml:space="preserve"> </v>
      </c>
      <c r="L503" s="171" t="str">
        <f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 xml:space="preserve"> </v>
      </c>
      <c r="M503" s="171" t="str">
        <f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 xml:space="preserve"> </v>
      </c>
      <c r="N503" s="155" t="str">
        <f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 xml:space="preserve"> </v>
      </c>
      <c r="O503" s="171" t="str">
        <f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 xml:space="preserve"> </v>
      </c>
      <c r="P503" s="171" t="str">
        <f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 xml:space="preserve"> </v>
      </c>
      <c r="Q503" s="155" t="str">
        <f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 xml:space="preserve"> </v>
      </c>
      <c r="R503" s="155" t="str">
        <f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 xml:space="preserve"> </v>
      </c>
      <c r="S503" s="155" t="str">
        <f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 xml:space="preserve"> </v>
      </c>
    </row>
    <row r="504" spans="1:19" ht="14.1" customHeight="1" x14ac:dyDescent="0.2">
      <c r="A504" s="180" t="s">
        <v>1191</v>
      </c>
      <c r="B504" s="154" t="e">
        <f>IF($U$16=1,(VLOOKUP(A504,$AC$44:$AH$80,2,FALSE)),IF((IF($X$1=1,'X1'!B463,(IF($X$1=2,'X2'!B463,(IF($X$1=3,'X3'!B463,(IF($X$1=4,'X4'!B463,(IF($X$1=5,'X5'!B463,'X6'!B463))))))))))="","",(IF($X$1=1,'X1'!B463,(IF($X$1=2,'X2'!B463,(IF($X$1=3,'X3'!B463,(IF($X$1=4,'X4'!B463,(IF($X$1=5,'X5'!B463,'X6'!B463))))))))))))</f>
        <v>#N/A</v>
      </c>
      <c r="C504" s="154" t="str">
        <f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 xml:space="preserve"> </v>
      </c>
      <c r="D504" s="154" t="str">
        <f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 xml:space="preserve"> </v>
      </c>
      <c r="E504" s="169" t="str">
        <f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 xml:space="preserve"> </v>
      </c>
      <c r="F504" s="169" t="str">
        <f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 xml:space="preserve"> </v>
      </c>
      <c r="G504" s="138" t="str">
        <f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 xml:space="preserve"> </v>
      </c>
      <c r="H504" s="169" t="str">
        <f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 xml:space="preserve"> </v>
      </c>
      <c r="I504" s="170" t="str">
        <f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 xml:space="preserve"> </v>
      </c>
      <c r="J504" s="170" t="str">
        <f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 xml:space="preserve"> </v>
      </c>
      <c r="K504" s="170" t="str">
        <f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 xml:space="preserve"> </v>
      </c>
      <c r="L504" s="171" t="str">
        <f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 xml:space="preserve"> </v>
      </c>
      <c r="M504" s="171" t="str">
        <f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 xml:space="preserve"> </v>
      </c>
      <c r="N504" s="155" t="str">
        <f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71" t="str">
        <f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 xml:space="preserve"> </v>
      </c>
      <c r="P504" s="171" t="str">
        <f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 xml:space="preserve"> </v>
      </c>
      <c r="Q504" s="155" t="str">
        <f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 xml:space="preserve"> </v>
      </c>
      <c r="R504" s="155" t="str">
        <f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 xml:space="preserve"> </v>
      </c>
      <c r="S504" s="155" t="str">
        <f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 xml:space="preserve"> </v>
      </c>
    </row>
    <row r="505" spans="1:19" ht="14.1" customHeight="1" x14ac:dyDescent="0.2">
      <c r="A505" s="180" t="s">
        <v>1191</v>
      </c>
      <c r="B505" s="154" t="e">
        <f>IF($U$16=1,(VLOOKUP(A505,$AC$44:$AH$80,2,FALSE)),IF((IF($X$1=1,'X1'!B464,(IF($X$1=2,'X2'!B464,(IF($X$1=3,'X3'!B464,(IF($X$1=4,'X4'!B464,(IF($X$1=5,'X5'!B464,'X6'!B464))))))))))="","",(IF($X$1=1,'X1'!B464,(IF($X$1=2,'X2'!B464,(IF($X$1=3,'X3'!B464,(IF($X$1=4,'X4'!B464,(IF($X$1=5,'X5'!B464,'X6'!B464))))))))))))</f>
        <v>#N/A</v>
      </c>
      <c r="C505" s="154" t="str">
        <f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 xml:space="preserve"> </v>
      </c>
      <c r="D505" s="154" t="str">
        <f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 xml:space="preserve"> </v>
      </c>
      <c r="E505" s="169" t="str">
        <f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 xml:space="preserve"> </v>
      </c>
      <c r="F505" s="169" t="str">
        <f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 xml:space="preserve"> </v>
      </c>
      <c r="G505" s="138" t="str">
        <f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 xml:space="preserve"> </v>
      </c>
      <c r="H505" s="169" t="str">
        <f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 xml:space="preserve"> </v>
      </c>
      <c r="I505" s="170" t="str">
        <f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 xml:space="preserve"> </v>
      </c>
      <c r="J505" s="170" t="str">
        <f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 xml:space="preserve"> </v>
      </c>
      <c r="K505" s="170" t="str">
        <f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 xml:space="preserve"> </v>
      </c>
      <c r="L505" s="171" t="str">
        <f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 xml:space="preserve"> </v>
      </c>
      <c r="M505" s="171" t="str">
        <f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 xml:space="preserve"> </v>
      </c>
      <c r="N505" s="155" t="str">
        <f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 xml:space="preserve"> </v>
      </c>
      <c r="O505" s="171" t="str">
        <f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 xml:space="preserve"> </v>
      </c>
      <c r="P505" s="171" t="str">
        <f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 xml:space="preserve"> </v>
      </c>
      <c r="Q505" s="155" t="str">
        <f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 xml:space="preserve"> </v>
      </c>
      <c r="R505" s="155" t="str">
        <f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 xml:space="preserve"> </v>
      </c>
      <c r="S505" s="155" t="str">
        <f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 xml:space="preserve"> </v>
      </c>
    </row>
    <row r="506" spans="1:19" ht="14.1" customHeight="1" x14ac:dyDescent="0.2">
      <c r="A506" s="180" t="s">
        <v>1191</v>
      </c>
      <c r="B506" s="154" t="e">
        <f>IF($U$16=1,(VLOOKUP(A506,$AC$44:$AH$80,2,FALSE)),IF((IF($X$1=1,'X1'!B465,(IF($X$1=2,'X2'!B465,(IF($X$1=3,'X3'!B465,(IF($X$1=4,'X4'!B465,(IF($X$1=5,'X5'!B465,'X6'!B465))))))))))="","",(IF($X$1=1,'X1'!B465,(IF($X$1=2,'X2'!B465,(IF($X$1=3,'X3'!B465,(IF($X$1=4,'X4'!B465,(IF($X$1=5,'X5'!B465,'X6'!B465))))))))))))</f>
        <v>#N/A</v>
      </c>
      <c r="C506" s="154" t="str">
        <f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 xml:space="preserve"> </v>
      </c>
      <c r="D506" s="154" t="str">
        <f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 xml:space="preserve"> </v>
      </c>
      <c r="E506" s="169" t="str">
        <f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 xml:space="preserve"> </v>
      </c>
      <c r="F506" s="169" t="str">
        <f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 xml:space="preserve"> </v>
      </c>
      <c r="G506" s="138" t="str">
        <f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 xml:space="preserve"> </v>
      </c>
      <c r="H506" s="169" t="str">
        <f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 xml:space="preserve"> </v>
      </c>
      <c r="I506" s="170" t="str">
        <f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 xml:space="preserve"> </v>
      </c>
      <c r="J506" s="170" t="str">
        <f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 xml:space="preserve"> </v>
      </c>
      <c r="K506" s="170" t="str">
        <f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 xml:space="preserve"> </v>
      </c>
      <c r="L506" s="171" t="str">
        <f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 xml:space="preserve"> </v>
      </c>
      <c r="M506" s="171" t="str">
        <f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 xml:space="preserve"> </v>
      </c>
      <c r="N506" s="155" t="str">
        <f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 xml:space="preserve"> </v>
      </c>
      <c r="O506" s="171" t="str">
        <f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 xml:space="preserve"> </v>
      </c>
      <c r="P506" s="171" t="str">
        <f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 xml:space="preserve"> </v>
      </c>
      <c r="Q506" s="155" t="str">
        <f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 xml:space="preserve"> </v>
      </c>
      <c r="R506" s="155" t="str">
        <f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 xml:space="preserve"> </v>
      </c>
      <c r="S506" s="155" t="str">
        <f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 xml:space="preserve"> </v>
      </c>
    </row>
    <row r="507" spans="1:19" ht="14.1" customHeight="1" x14ac:dyDescent="0.2">
      <c r="A507" s="180" t="s">
        <v>1191</v>
      </c>
      <c r="B507" s="154" t="e">
        <f>IF($U$16=1,(VLOOKUP(A507,$AC$44:$AH$80,2,FALSE)),IF((IF($X$1=1,'X1'!B466,(IF($X$1=2,'X2'!B466,(IF($X$1=3,'X3'!B466,(IF($X$1=4,'X4'!B466,(IF($X$1=5,'X5'!B466,'X6'!B466))))))))))="","",(IF($X$1=1,'X1'!B466,(IF($X$1=2,'X2'!B466,(IF($X$1=3,'X3'!B466,(IF($X$1=4,'X4'!B466,(IF($X$1=5,'X5'!B466,'X6'!B466))))))))))))</f>
        <v>#N/A</v>
      </c>
      <c r="C507" s="154" t="str">
        <f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 xml:space="preserve"> </v>
      </c>
      <c r="D507" s="154" t="str">
        <f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 xml:space="preserve"> </v>
      </c>
      <c r="E507" s="169" t="str">
        <f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 xml:space="preserve"> </v>
      </c>
      <c r="F507" s="169" t="str">
        <f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 xml:space="preserve"> </v>
      </c>
      <c r="G507" s="138" t="str">
        <f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 xml:space="preserve"> </v>
      </c>
      <c r="H507" s="169" t="str">
        <f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 xml:space="preserve"> </v>
      </c>
      <c r="I507" s="170" t="str">
        <f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 xml:space="preserve"> </v>
      </c>
      <c r="J507" s="170" t="str">
        <f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 xml:space="preserve"> </v>
      </c>
      <c r="K507" s="170" t="str">
        <f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 xml:space="preserve"> </v>
      </c>
      <c r="L507" s="171" t="str">
        <f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 xml:space="preserve"> </v>
      </c>
      <c r="M507" s="171" t="str">
        <f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 xml:space="preserve"> </v>
      </c>
      <c r="N507" s="155" t="str">
        <f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 xml:space="preserve"> </v>
      </c>
      <c r="O507" s="171" t="str">
        <f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 xml:space="preserve"> </v>
      </c>
      <c r="P507" s="171" t="str">
        <f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 xml:space="preserve"> </v>
      </c>
      <c r="Q507" s="155" t="str">
        <f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 xml:space="preserve"> </v>
      </c>
      <c r="R507" s="155" t="str">
        <f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 xml:space="preserve"> </v>
      </c>
      <c r="S507" s="155" t="str">
        <f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 xml:space="preserve"> </v>
      </c>
    </row>
    <row r="508" spans="1:19" ht="14.1" customHeight="1" x14ac:dyDescent="0.2">
      <c r="A508" s="180" t="s">
        <v>1191</v>
      </c>
      <c r="B508" s="154" t="e">
        <f>IF($U$16=1,(VLOOKUP(A508,$AC$44:$AH$80,2,FALSE)),IF((IF($X$1=1,'X1'!B467,(IF($X$1=2,'X2'!B467,(IF($X$1=3,'X3'!B467,(IF($X$1=4,'X4'!B467,(IF($X$1=5,'X5'!B467,'X6'!B467))))))))))="","",(IF($X$1=1,'X1'!B467,(IF($X$1=2,'X2'!B467,(IF($X$1=3,'X3'!B467,(IF($X$1=4,'X4'!B467,(IF($X$1=5,'X5'!B467,'X6'!B467))))))))))))</f>
        <v>#N/A</v>
      </c>
      <c r="C508" s="154" t="str">
        <f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 xml:space="preserve"> </v>
      </c>
      <c r="D508" s="154" t="str">
        <f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 xml:space="preserve"> </v>
      </c>
      <c r="E508" s="169" t="str">
        <f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 xml:space="preserve"> </v>
      </c>
      <c r="F508" s="169" t="str">
        <f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 xml:space="preserve"> </v>
      </c>
      <c r="G508" s="138" t="str">
        <f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 xml:space="preserve"> </v>
      </c>
      <c r="H508" s="169" t="str">
        <f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 xml:space="preserve"> </v>
      </c>
      <c r="I508" s="170" t="str">
        <f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 xml:space="preserve"> </v>
      </c>
      <c r="J508" s="170" t="str">
        <f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 xml:space="preserve"> </v>
      </c>
      <c r="K508" s="170" t="str">
        <f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 xml:space="preserve"> </v>
      </c>
      <c r="L508" s="171" t="str">
        <f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 xml:space="preserve"> </v>
      </c>
      <c r="M508" s="171" t="str">
        <f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 xml:space="preserve"> </v>
      </c>
      <c r="N508" s="155" t="str">
        <f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 xml:space="preserve"> </v>
      </c>
      <c r="O508" s="171" t="str">
        <f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 xml:space="preserve"> </v>
      </c>
      <c r="P508" s="171" t="str">
        <f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 xml:space="preserve"> </v>
      </c>
      <c r="Q508" s="155" t="str">
        <f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55" t="str">
        <f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 xml:space="preserve"> </v>
      </c>
      <c r="S508" s="155" t="str">
        <f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 xml:space="preserve"> </v>
      </c>
    </row>
    <row r="509" spans="1:19" ht="14.1" customHeight="1" x14ac:dyDescent="0.2">
      <c r="A509" s="180" t="s">
        <v>1191</v>
      </c>
      <c r="B509" s="154" t="e">
        <f>IF($U$16=1,(VLOOKUP(A509,$AC$44:$AH$80,2,FALSE)),IF((IF($X$1=1,'X1'!B468,(IF($X$1=2,'X2'!B468,(IF($X$1=3,'X3'!B468,(IF($X$1=4,'X4'!B468,(IF($X$1=5,'X5'!B468,'X6'!B468))))))))))="","",(IF($X$1=1,'X1'!B468,(IF($X$1=2,'X2'!B468,(IF($X$1=3,'X3'!B468,(IF($X$1=4,'X4'!B468,(IF($X$1=5,'X5'!B468,'X6'!B468))))))))))))</f>
        <v>#N/A</v>
      </c>
      <c r="C509" s="154" t="str">
        <f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 xml:space="preserve"> </v>
      </c>
      <c r="D509" s="154" t="str">
        <f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 xml:space="preserve"> </v>
      </c>
      <c r="E509" s="169" t="str">
        <f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 xml:space="preserve"> </v>
      </c>
      <c r="F509" s="169" t="str">
        <f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 xml:space="preserve"> </v>
      </c>
      <c r="G509" s="138" t="str">
        <f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 xml:space="preserve"> </v>
      </c>
      <c r="H509" s="169" t="str">
        <f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 xml:space="preserve"> </v>
      </c>
      <c r="I509" s="170" t="str">
        <f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 xml:space="preserve"> </v>
      </c>
      <c r="J509" s="170" t="str">
        <f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 xml:space="preserve"> </v>
      </c>
      <c r="K509" s="170" t="str">
        <f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 xml:space="preserve"> </v>
      </c>
      <c r="L509" s="171" t="str">
        <f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 xml:space="preserve"> </v>
      </c>
      <c r="M509" s="171" t="str">
        <f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 xml:space="preserve"> </v>
      </c>
      <c r="N509" s="155" t="str">
        <f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 xml:space="preserve"> </v>
      </c>
      <c r="O509" s="171" t="str">
        <f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 xml:space="preserve"> </v>
      </c>
      <c r="P509" s="171" t="str">
        <f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 xml:space="preserve"> </v>
      </c>
      <c r="Q509" s="155" t="str">
        <f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 xml:space="preserve"> </v>
      </c>
      <c r="R509" s="155" t="str">
        <f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 xml:space="preserve"> </v>
      </c>
      <c r="S509" s="155" t="str">
        <f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 xml:space="preserve"> </v>
      </c>
    </row>
    <row r="510" spans="1:19" ht="14.1" customHeight="1" x14ac:dyDescent="0.2">
      <c r="A510" s="180" t="s">
        <v>1191</v>
      </c>
      <c r="B510" s="154" t="e">
        <f>IF($U$16=1,(VLOOKUP(A510,$AC$44:$AH$80,2,FALSE)),IF((IF($X$1=1,'X1'!B469,(IF($X$1=2,'X2'!B469,(IF($X$1=3,'X3'!B469,(IF($X$1=4,'X4'!B469,(IF($X$1=5,'X5'!B469,'X6'!B469))))))))))="","",(IF($X$1=1,'X1'!B469,(IF($X$1=2,'X2'!B469,(IF($X$1=3,'X3'!B469,(IF($X$1=4,'X4'!B469,(IF($X$1=5,'X5'!B469,'X6'!B469))))))))))))</f>
        <v>#N/A</v>
      </c>
      <c r="C510" s="154" t="str">
        <f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 xml:space="preserve"> </v>
      </c>
      <c r="D510" s="154" t="str">
        <f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 xml:space="preserve"> </v>
      </c>
      <c r="E510" s="169" t="str">
        <f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 xml:space="preserve"> </v>
      </c>
      <c r="F510" s="169" t="str">
        <f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 xml:space="preserve"> </v>
      </c>
      <c r="G510" s="138" t="str">
        <f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 xml:space="preserve"> </v>
      </c>
      <c r="H510" s="169" t="str">
        <f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 xml:space="preserve"> </v>
      </c>
      <c r="I510" s="170" t="str">
        <f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 xml:space="preserve"> </v>
      </c>
      <c r="J510" s="170" t="str">
        <f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 xml:space="preserve"> </v>
      </c>
      <c r="K510" s="170" t="str">
        <f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 xml:space="preserve"> </v>
      </c>
      <c r="L510" s="171" t="str">
        <f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 xml:space="preserve"> </v>
      </c>
      <c r="M510" s="171" t="str">
        <f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 xml:space="preserve"> </v>
      </c>
      <c r="N510" s="155" t="str">
        <f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 xml:space="preserve"> </v>
      </c>
      <c r="O510" s="171" t="str">
        <f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 xml:space="preserve"> </v>
      </c>
      <c r="P510" s="171" t="str">
        <f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 xml:space="preserve"> </v>
      </c>
      <c r="Q510" s="155" t="str">
        <f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 xml:space="preserve"> </v>
      </c>
      <c r="R510" s="155" t="str">
        <f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 xml:space="preserve"> </v>
      </c>
      <c r="S510" s="155" t="str">
        <f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 xml:space="preserve"> </v>
      </c>
    </row>
    <row r="511" spans="1:19" ht="14.1" customHeight="1" x14ac:dyDescent="0.2">
      <c r="A511" s="180" t="s">
        <v>1191</v>
      </c>
      <c r="B511" s="154" t="e">
        <f>IF($U$16=1,(VLOOKUP(A511,$AC$44:$AH$80,2,FALSE)),IF((IF($X$1=1,'X1'!B470,(IF($X$1=2,'X2'!B470,(IF($X$1=3,'X3'!B470,(IF($X$1=4,'X4'!B470,(IF($X$1=5,'X5'!B470,'X6'!B470))))))))))="","",(IF($X$1=1,'X1'!B470,(IF($X$1=2,'X2'!B470,(IF($X$1=3,'X3'!B470,(IF($X$1=4,'X4'!B470,(IF($X$1=5,'X5'!B470,'X6'!B470))))))))))))</f>
        <v>#N/A</v>
      </c>
      <c r="C511" s="154" t="str">
        <f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 xml:space="preserve"> </v>
      </c>
      <c r="D511" s="154" t="str">
        <f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 xml:space="preserve"> </v>
      </c>
      <c r="E511" s="169" t="str">
        <f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 xml:space="preserve"> </v>
      </c>
      <c r="F511" s="169" t="str">
        <f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 xml:space="preserve"> </v>
      </c>
      <c r="G511" s="138" t="str">
        <f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 xml:space="preserve"> </v>
      </c>
      <c r="H511" s="169" t="str">
        <f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 xml:space="preserve"> </v>
      </c>
      <c r="I511" s="170" t="str">
        <f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 xml:space="preserve"> </v>
      </c>
      <c r="J511" s="170" t="str">
        <f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 xml:space="preserve"> </v>
      </c>
      <c r="K511" s="170" t="str">
        <f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 xml:space="preserve"> </v>
      </c>
      <c r="L511" s="171" t="str">
        <f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 xml:space="preserve"> </v>
      </c>
      <c r="M511" s="171" t="str">
        <f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 xml:space="preserve"> </v>
      </c>
      <c r="N511" s="155" t="str">
        <f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 xml:space="preserve"> </v>
      </c>
      <c r="O511" s="171" t="str">
        <f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 xml:space="preserve"> </v>
      </c>
      <c r="P511" s="171" t="str">
        <f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 xml:space="preserve"> </v>
      </c>
      <c r="Q511" s="155" t="str">
        <f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 xml:space="preserve"> </v>
      </c>
      <c r="R511" s="155" t="str">
        <f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 xml:space="preserve"> </v>
      </c>
      <c r="S511" s="155" t="str">
        <f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 xml:space="preserve"> </v>
      </c>
    </row>
    <row r="512" spans="1:19" ht="14.1" customHeight="1" x14ac:dyDescent="0.2">
      <c r="A512" s="180" t="s">
        <v>1191</v>
      </c>
      <c r="B512" s="154" t="e">
        <f>IF($U$16=1,(VLOOKUP(A512,$AC$44:$AH$80,2,FALSE)),IF((IF($X$1=1,'X1'!B471,(IF($X$1=2,'X2'!B471,(IF($X$1=3,'X3'!B471,(IF($X$1=4,'X4'!B471,(IF($X$1=5,'X5'!B471,'X6'!B471))))))))))="","",(IF($X$1=1,'X1'!B471,(IF($X$1=2,'X2'!B471,(IF($X$1=3,'X3'!B471,(IF($X$1=4,'X4'!B471,(IF($X$1=5,'X5'!B471,'X6'!B471))))))))))))</f>
        <v>#N/A</v>
      </c>
      <c r="C512" s="154" t="str">
        <f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 xml:space="preserve"> </v>
      </c>
      <c r="D512" s="154" t="str">
        <f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 xml:space="preserve"> </v>
      </c>
      <c r="E512" s="169" t="str">
        <f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 xml:space="preserve"> </v>
      </c>
      <c r="F512" s="169" t="str">
        <f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 xml:space="preserve"> </v>
      </c>
      <c r="G512" s="138" t="str">
        <f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 xml:space="preserve"> </v>
      </c>
      <c r="H512" s="169" t="str">
        <f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 xml:space="preserve"> </v>
      </c>
      <c r="I512" s="170" t="str">
        <f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 xml:space="preserve"> </v>
      </c>
      <c r="J512" s="170" t="str">
        <f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 xml:space="preserve"> </v>
      </c>
      <c r="K512" s="170" t="str">
        <f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 xml:space="preserve"> </v>
      </c>
      <c r="L512" s="171" t="str">
        <f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 xml:space="preserve"> </v>
      </c>
      <c r="M512" s="171" t="str">
        <f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 xml:space="preserve"> </v>
      </c>
      <c r="N512" s="155" t="str">
        <f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 xml:space="preserve"> </v>
      </c>
      <c r="O512" s="171" t="str">
        <f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 xml:space="preserve"> </v>
      </c>
      <c r="P512" s="171" t="str">
        <f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 xml:space="preserve"> </v>
      </c>
      <c r="Q512" s="155" t="str">
        <f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55" t="str">
        <f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 xml:space="preserve"> </v>
      </c>
      <c r="S512" s="155" t="str">
        <f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 xml:space="preserve"> </v>
      </c>
    </row>
    <row r="513" spans="1:19" ht="14.1" customHeight="1" x14ac:dyDescent="0.2">
      <c r="A513" s="180" t="s">
        <v>1191</v>
      </c>
      <c r="B513" s="154" t="e">
        <f>IF($U$16=1,(VLOOKUP(A513,$AC$44:$AH$80,2,FALSE)),IF((IF($X$1=1,'X1'!B472,(IF($X$1=2,'X2'!B472,(IF($X$1=3,'X3'!B472,(IF($X$1=4,'X4'!B472,(IF($X$1=5,'X5'!B472,'X6'!B472))))))))))="","",(IF($X$1=1,'X1'!B472,(IF($X$1=2,'X2'!B472,(IF($X$1=3,'X3'!B472,(IF($X$1=4,'X4'!B472,(IF($X$1=5,'X5'!B472,'X6'!B472))))))))))))</f>
        <v>#N/A</v>
      </c>
      <c r="C513" s="154" t="str">
        <f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 xml:space="preserve"> </v>
      </c>
      <c r="D513" s="154" t="str">
        <f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 xml:space="preserve"> </v>
      </c>
      <c r="E513" s="169" t="str">
        <f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 xml:space="preserve"> </v>
      </c>
      <c r="F513" s="169" t="str">
        <f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 xml:space="preserve"> </v>
      </c>
      <c r="G513" s="138" t="str">
        <f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 xml:space="preserve"> </v>
      </c>
      <c r="H513" s="169" t="str">
        <f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 xml:space="preserve"> </v>
      </c>
      <c r="I513" s="170" t="str">
        <f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 xml:space="preserve"> </v>
      </c>
      <c r="J513" s="170" t="str">
        <f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 xml:space="preserve"> </v>
      </c>
      <c r="K513" s="170" t="str">
        <f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 xml:space="preserve"> </v>
      </c>
      <c r="L513" s="171" t="str">
        <f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 xml:space="preserve"> </v>
      </c>
      <c r="M513" s="171" t="str">
        <f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 xml:space="preserve"> </v>
      </c>
      <c r="N513" s="155" t="str">
        <f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 xml:space="preserve"> </v>
      </c>
      <c r="O513" s="171" t="str">
        <f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 xml:space="preserve"> </v>
      </c>
      <c r="P513" s="171" t="str">
        <f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 xml:space="preserve"> </v>
      </c>
      <c r="Q513" s="155" t="str">
        <f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 xml:space="preserve"> </v>
      </c>
      <c r="R513" s="155" t="str">
        <f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 xml:space="preserve"> </v>
      </c>
      <c r="S513" s="155" t="str">
        <f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 xml:space="preserve"> </v>
      </c>
    </row>
    <row r="514" spans="1:19" ht="14.1" customHeight="1" x14ac:dyDescent="0.2">
      <c r="A514" s="180" t="s">
        <v>1191</v>
      </c>
      <c r="B514" s="154" t="e">
        <f>IF($U$16=1,(VLOOKUP(A514,$AC$44:$AH$80,2,FALSE)),IF((IF($X$1=1,'X1'!B473,(IF($X$1=2,'X2'!B473,(IF($X$1=3,'X3'!B473,(IF($X$1=4,'X4'!B473,(IF($X$1=5,'X5'!B473,'X6'!B473))))))))))="","",(IF($X$1=1,'X1'!B473,(IF($X$1=2,'X2'!B473,(IF($X$1=3,'X3'!B473,(IF($X$1=4,'X4'!B473,(IF($X$1=5,'X5'!B473,'X6'!B473))))))))))))</f>
        <v>#N/A</v>
      </c>
      <c r="C514" s="154" t="str">
        <f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 xml:space="preserve"> </v>
      </c>
      <c r="D514" s="154" t="str">
        <f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 xml:space="preserve"> </v>
      </c>
      <c r="E514" s="169" t="str">
        <f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 xml:space="preserve"> </v>
      </c>
      <c r="F514" s="169" t="str">
        <f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 xml:space="preserve"> </v>
      </c>
      <c r="G514" s="138" t="str">
        <f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 xml:space="preserve"> </v>
      </c>
      <c r="H514" s="169" t="str">
        <f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 xml:space="preserve"> </v>
      </c>
      <c r="I514" s="170" t="str">
        <f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 xml:space="preserve"> </v>
      </c>
      <c r="J514" s="170" t="str">
        <f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 xml:space="preserve"> </v>
      </c>
      <c r="K514" s="170" t="str">
        <f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 xml:space="preserve"> </v>
      </c>
      <c r="L514" s="171" t="str">
        <f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 xml:space="preserve"> </v>
      </c>
      <c r="M514" s="171" t="str">
        <f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 xml:space="preserve"> </v>
      </c>
      <c r="N514" s="155" t="str">
        <f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 xml:space="preserve"> </v>
      </c>
      <c r="O514" s="171" t="str">
        <f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 xml:space="preserve"> </v>
      </c>
      <c r="P514" s="171" t="str">
        <f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 xml:space="preserve"> </v>
      </c>
      <c r="Q514" s="155" t="str">
        <f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 xml:space="preserve"> </v>
      </c>
      <c r="R514" s="155" t="str">
        <f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 xml:space="preserve"> </v>
      </c>
      <c r="S514" s="155" t="str">
        <f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 xml:space="preserve"> </v>
      </c>
    </row>
    <row r="515" spans="1:19" ht="14.1" customHeight="1" x14ac:dyDescent="0.2">
      <c r="A515" s="180" t="s">
        <v>1191</v>
      </c>
      <c r="B515" s="154" t="e">
        <f>IF($U$16=1,(VLOOKUP(A515,$AC$44:$AH$80,2,FALSE)),IF((IF($X$1=1,'X1'!B474,(IF($X$1=2,'X2'!B474,(IF($X$1=3,'X3'!B474,(IF($X$1=4,'X4'!B474,(IF($X$1=5,'X5'!B474,'X6'!B474))))))))))="","",(IF($X$1=1,'X1'!B474,(IF($X$1=2,'X2'!B474,(IF($X$1=3,'X3'!B474,(IF($X$1=4,'X4'!B474,(IF($X$1=5,'X5'!B474,'X6'!B474))))))))))))</f>
        <v>#N/A</v>
      </c>
      <c r="C515" s="154" t="str">
        <f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 xml:space="preserve"> </v>
      </c>
      <c r="D515" s="154" t="str">
        <f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 xml:space="preserve"> </v>
      </c>
      <c r="E515" s="169" t="str">
        <f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 xml:space="preserve"> </v>
      </c>
      <c r="F515" s="169" t="str">
        <f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 xml:space="preserve"> </v>
      </c>
      <c r="G515" s="138" t="str">
        <f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 xml:space="preserve"> </v>
      </c>
      <c r="H515" s="169" t="str">
        <f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 xml:space="preserve"> </v>
      </c>
      <c r="I515" s="170" t="str">
        <f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 xml:space="preserve"> </v>
      </c>
      <c r="J515" s="170" t="str">
        <f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 xml:space="preserve"> </v>
      </c>
      <c r="K515" s="170" t="str">
        <f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 xml:space="preserve"> </v>
      </c>
      <c r="L515" s="171" t="str">
        <f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 xml:space="preserve"> </v>
      </c>
      <c r="M515" s="171" t="str">
        <f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 xml:space="preserve"> </v>
      </c>
      <c r="N515" s="155" t="str">
        <f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 xml:space="preserve"> </v>
      </c>
      <c r="O515" s="171" t="str">
        <f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 xml:space="preserve"> </v>
      </c>
      <c r="P515" s="171" t="str">
        <f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 xml:space="preserve"> </v>
      </c>
      <c r="Q515" s="155" t="str">
        <f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 xml:space="preserve"> </v>
      </c>
      <c r="R515" s="155" t="str">
        <f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 xml:space="preserve"> </v>
      </c>
      <c r="S515" s="155" t="str">
        <f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 xml:space="preserve"> </v>
      </c>
    </row>
    <row r="516" spans="1:19" ht="14.1" customHeight="1" x14ac:dyDescent="0.2">
      <c r="A516" s="180" t="s">
        <v>1191</v>
      </c>
      <c r="B516" s="154" t="e">
        <f>IF($U$16=1,(VLOOKUP(A516,$AC$44:$AH$80,2,FALSE)),IF((IF($X$1=1,'X1'!B475,(IF($X$1=2,'X2'!B475,(IF($X$1=3,'X3'!B475,(IF($X$1=4,'X4'!B475,(IF($X$1=5,'X5'!B475,'X6'!B475))))))))))="","",(IF($X$1=1,'X1'!B475,(IF($X$1=2,'X2'!B475,(IF($X$1=3,'X3'!B475,(IF($X$1=4,'X4'!B475,(IF($X$1=5,'X5'!B475,'X6'!B475))))))))))))</f>
        <v>#N/A</v>
      </c>
      <c r="C516" s="154" t="str">
        <f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 xml:space="preserve"> </v>
      </c>
      <c r="D516" s="154" t="str">
        <f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 xml:space="preserve"> </v>
      </c>
      <c r="E516" s="169" t="str">
        <f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 xml:space="preserve"> </v>
      </c>
      <c r="F516" s="169" t="str">
        <f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 xml:space="preserve"> </v>
      </c>
      <c r="G516" s="138" t="str">
        <f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 xml:space="preserve"> </v>
      </c>
      <c r="H516" s="169" t="str">
        <f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 xml:space="preserve"> </v>
      </c>
      <c r="I516" s="170" t="str">
        <f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 xml:space="preserve"> </v>
      </c>
      <c r="J516" s="170" t="str">
        <f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 xml:space="preserve"> </v>
      </c>
      <c r="K516" s="170" t="str">
        <f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 xml:space="preserve"> </v>
      </c>
      <c r="L516" s="171" t="str">
        <f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 xml:space="preserve"> </v>
      </c>
      <c r="M516" s="171" t="str">
        <f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 xml:space="preserve"> </v>
      </c>
      <c r="N516" s="155" t="str">
        <f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 xml:space="preserve"> </v>
      </c>
      <c r="O516" s="171" t="str">
        <f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 xml:space="preserve"> </v>
      </c>
      <c r="P516" s="171" t="str">
        <f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 xml:space="preserve"> </v>
      </c>
      <c r="Q516" s="155" t="str">
        <f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 xml:space="preserve"> </v>
      </c>
      <c r="R516" s="155" t="str">
        <f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 xml:space="preserve"> </v>
      </c>
      <c r="S516" s="155" t="str">
        <f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 xml:space="preserve"> </v>
      </c>
    </row>
    <row r="517" spans="1:19" ht="14.1" customHeight="1" x14ac:dyDescent="0.2">
      <c r="A517" s="180" t="s">
        <v>1191</v>
      </c>
      <c r="B517" s="154" t="e">
        <f>IF($U$16=1,(VLOOKUP(A517,$AC$44:$AH$80,2,FALSE)),IF((IF($X$1=1,'X1'!B476,(IF($X$1=2,'X2'!B476,(IF($X$1=3,'X3'!B476,(IF($X$1=4,'X4'!B476,(IF($X$1=5,'X5'!B476,'X6'!B476))))))))))="","",(IF($X$1=1,'X1'!B476,(IF($X$1=2,'X2'!B476,(IF($X$1=3,'X3'!B476,(IF($X$1=4,'X4'!B476,(IF($X$1=5,'X5'!B476,'X6'!B476))))))))))))</f>
        <v>#N/A</v>
      </c>
      <c r="C517" s="154" t="str">
        <f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 xml:space="preserve"> </v>
      </c>
      <c r="D517" s="154" t="str">
        <f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 xml:space="preserve"> </v>
      </c>
      <c r="E517" s="169" t="str">
        <f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 xml:space="preserve"> </v>
      </c>
      <c r="F517" s="169" t="str">
        <f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 xml:space="preserve"> </v>
      </c>
      <c r="G517" s="138" t="str">
        <f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 xml:space="preserve"> </v>
      </c>
      <c r="H517" s="169" t="str">
        <f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 xml:space="preserve"> </v>
      </c>
      <c r="I517" s="170" t="str">
        <f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 xml:space="preserve"> </v>
      </c>
      <c r="J517" s="170" t="str">
        <f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 xml:space="preserve"> </v>
      </c>
      <c r="K517" s="170" t="str">
        <f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 xml:space="preserve"> </v>
      </c>
      <c r="L517" s="171" t="str">
        <f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 xml:space="preserve"> </v>
      </c>
      <c r="M517" s="171" t="str">
        <f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 xml:space="preserve"> </v>
      </c>
      <c r="N517" s="155" t="str">
        <f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 xml:space="preserve"> </v>
      </c>
      <c r="O517" s="171" t="str">
        <f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 xml:space="preserve"> </v>
      </c>
      <c r="P517" s="171" t="str">
        <f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 xml:space="preserve"> </v>
      </c>
      <c r="Q517" s="155" t="str">
        <f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 xml:space="preserve"> </v>
      </c>
      <c r="R517" s="155" t="str">
        <f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 xml:space="preserve"> </v>
      </c>
      <c r="S517" s="155" t="str">
        <f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 xml:space="preserve"> </v>
      </c>
    </row>
    <row r="518" spans="1:19" ht="14.1" customHeight="1" x14ac:dyDescent="0.2">
      <c r="A518" s="180" t="s">
        <v>1191</v>
      </c>
      <c r="B518" s="154" t="e">
        <f>IF($U$16=1,(VLOOKUP(A518,$AC$44:$AH$80,2,FALSE)),IF((IF($X$1=1,'X1'!B477,(IF($X$1=2,'X2'!B477,(IF($X$1=3,'X3'!B477,(IF($X$1=4,'X4'!B477,(IF($X$1=5,'X5'!B477,'X6'!B477))))))))))="","",(IF($X$1=1,'X1'!B477,(IF($X$1=2,'X2'!B477,(IF($X$1=3,'X3'!B477,(IF($X$1=4,'X4'!B477,(IF($X$1=5,'X5'!B477,'X6'!B477))))))))))))</f>
        <v>#N/A</v>
      </c>
      <c r="C518" s="154" t="str">
        <f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 xml:space="preserve"> </v>
      </c>
      <c r="D518" s="154" t="str">
        <f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 xml:space="preserve"> </v>
      </c>
      <c r="E518" s="169" t="str">
        <f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 xml:space="preserve"> </v>
      </c>
      <c r="F518" s="169" t="str">
        <f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 xml:space="preserve"> </v>
      </c>
      <c r="G518" s="138" t="str">
        <f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 xml:space="preserve"> </v>
      </c>
      <c r="H518" s="169" t="str">
        <f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 xml:space="preserve"> </v>
      </c>
      <c r="I518" s="170" t="str">
        <f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 xml:space="preserve"> </v>
      </c>
      <c r="J518" s="170" t="str">
        <f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 xml:space="preserve"> </v>
      </c>
      <c r="K518" s="170" t="str">
        <f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 xml:space="preserve"> </v>
      </c>
      <c r="L518" s="171" t="str">
        <f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 xml:space="preserve"> </v>
      </c>
      <c r="M518" s="171" t="str">
        <f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 xml:space="preserve"> </v>
      </c>
      <c r="N518" s="155" t="str">
        <f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 xml:space="preserve"> </v>
      </c>
      <c r="O518" s="171" t="str">
        <f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 xml:space="preserve"> </v>
      </c>
      <c r="P518" s="171" t="str">
        <f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 xml:space="preserve"> </v>
      </c>
      <c r="Q518" s="155" t="str">
        <f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 xml:space="preserve"> </v>
      </c>
      <c r="R518" s="155" t="str">
        <f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 xml:space="preserve"> </v>
      </c>
      <c r="S518" s="155" t="str">
        <f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 xml:space="preserve"> </v>
      </c>
    </row>
    <row r="519" spans="1:19" ht="14.1" customHeight="1" x14ac:dyDescent="0.2">
      <c r="A519" s="180" t="s">
        <v>1191</v>
      </c>
      <c r="B519" s="154" t="e">
        <f>IF($U$16=1,(VLOOKUP(A519,$AC$44:$AH$80,2,FALSE)),IF((IF($X$1=1,'X1'!B478,(IF($X$1=2,'X2'!B478,(IF($X$1=3,'X3'!B478,(IF($X$1=4,'X4'!B478,(IF($X$1=5,'X5'!B478,'X6'!B478))))))))))="","",(IF($X$1=1,'X1'!B478,(IF($X$1=2,'X2'!B478,(IF($X$1=3,'X3'!B478,(IF($X$1=4,'X4'!B478,(IF($X$1=5,'X5'!B478,'X6'!B478))))))))))))</f>
        <v>#N/A</v>
      </c>
      <c r="C519" s="154" t="str">
        <f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 xml:space="preserve"> </v>
      </c>
      <c r="D519" s="154" t="str">
        <f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 xml:space="preserve"> </v>
      </c>
      <c r="E519" s="169" t="str">
        <f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 xml:space="preserve"> </v>
      </c>
      <c r="F519" s="169" t="str">
        <f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 xml:space="preserve"> </v>
      </c>
      <c r="G519" s="138" t="str">
        <f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 xml:space="preserve"> </v>
      </c>
      <c r="H519" s="169" t="str">
        <f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 xml:space="preserve"> </v>
      </c>
      <c r="I519" s="170" t="str">
        <f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 xml:space="preserve"> </v>
      </c>
      <c r="J519" s="170" t="str">
        <f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 xml:space="preserve"> </v>
      </c>
      <c r="K519" s="170" t="str">
        <f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 xml:space="preserve"> </v>
      </c>
      <c r="L519" s="171" t="str">
        <f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 xml:space="preserve"> </v>
      </c>
      <c r="M519" s="171" t="str">
        <f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 xml:space="preserve"> </v>
      </c>
      <c r="N519" s="155" t="str">
        <f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 xml:space="preserve"> </v>
      </c>
      <c r="O519" s="171" t="str">
        <f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 xml:space="preserve"> </v>
      </c>
      <c r="P519" s="171" t="str">
        <f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 xml:space="preserve"> </v>
      </c>
      <c r="Q519" s="155" t="str">
        <f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 xml:space="preserve"> </v>
      </c>
      <c r="R519" s="155" t="str">
        <f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 xml:space="preserve"> </v>
      </c>
      <c r="S519" s="155" t="str">
        <f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 xml:space="preserve"> </v>
      </c>
    </row>
    <row r="520" spans="1:19" ht="14.1" customHeight="1" x14ac:dyDescent="0.2">
      <c r="A520" s="180" t="s">
        <v>1191</v>
      </c>
      <c r="B520" s="154" t="e">
        <f>IF($U$16=1,(VLOOKUP(A520,$AC$44:$AH$80,2,FALSE)),IF((IF($X$1=1,'X1'!B479,(IF($X$1=2,'X2'!B479,(IF($X$1=3,'X3'!B479,(IF($X$1=4,'X4'!B479,(IF($X$1=5,'X5'!B479,'X6'!B479))))))))))="","",(IF($X$1=1,'X1'!B479,(IF($X$1=2,'X2'!B479,(IF($X$1=3,'X3'!B479,(IF($X$1=4,'X4'!B479,(IF($X$1=5,'X5'!B479,'X6'!B479))))))))))))</f>
        <v>#N/A</v>
      </c>
      <c r="C520" s="154" t="str">
        <f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 xml:space="preserve"> </v>
      </c>
      <c r="D520" s="154" t="str">
        <f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 xml:space="preserve"> </v>
      </c>
      <c r="E520" s="169" t="str">
        <f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 xml:space="preserve"> </v>
      </c>
      <c r="F520" s="169" t="str">
        <f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 xml:space="preserve"> </v>
      </c>
      <c r="G520" s="138" t="str">
        <f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 xml:space="preserve"> </v>
      </c>
      <c r="H520" s="169" t="str">
        <f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 xml:space="preserve"> </v>
      </c>
      <c r="I520" s="170" t="str">
        <f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 xml:space="preserve"> </v>
      </c>
      <c r="J520" s="170" t="str">
        <f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 xml:space="preserve"> </v>
      </c>
      <c r="K520" s="170" t="str">
        <f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 xml:space="preserve"> </v>
      </c>
      <c r="L520" s="171" t="str">
        <f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 xml:space="preserve"> </v>
      </c>
      <c r="M520" s="171" t="str">
        <f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 xml:space="preserve"> </v>
      </c>
      <c r="N520" s="155" t="str">
        <f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 xml:space="preserve"> </v>
      </c>
      <c r="O520" s="171" t="str">
        <f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 xml:space="preserve"> </v>
      </c>
      <c r="P520" s="171" t="str">
        <f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 xml:space="preserve"> </v>
      </c>
      <c r="Q520" s="155" t="str">
        <f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 xml:space="preserve"> </v>
      </c>
      <c r="R520" s="155" t="str">
        <f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 xml:space="preserve"> </v>
      </c>
      <c r="S520" s="155" t="str">
        <f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 xml:space="preserve"> </v>
      </c>
    </row>
    <row r="521" spans="1:19" ht="14.1" customHeight="1" x14ac:dyDescent="0.2">
      <c r="A521" s="180" t="s">
        <v>1191</v>
      </c>
      <c r="B521" s="154" t="e">
        <f>IF($U$16=1,(VLOOKUP(A521,$AC$44:$AH$80,2,FALSE)),IF((IF($X$1=1,'X1'!B480,(IF($X$1=2,'X2'!B480,(IF($X$1=3,'X3'!B480,(IF($X$1=4,'X4'!B480,(IF($X$1=5,'X5'!B480,'X6'!B480))))))))))="","",(IF($X$1=1,'X1'!B480,(IF($X$1=2,'X2'!B480,(IF($X$1=3,'X3'!B480,(IF($X$1=4,'X4'!B480,(IF($X$1=5,'X5'!B480,'X6'!B480))))))))))))</f>
        <v>#N/A</v>
      </c>
      <c r="C521" s="154" t="str">
        <f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 xml:space="preserve"> </v>
      </c>
      <c r="D521" s="154" t="str">
        <f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 xml:space="preserve"> </v>
      </c>
      <c r="E521" s="169" t="str">
        <f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 xml:space="preserve"> </v>
      </c>
      <c r="F521" s="169" t="str">
        <f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 xml:space="preserve"> </v>
      </c>
      <c r="G521" s="138" t="str">
        <f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 xml:space="preserve"> </v>
      </c>
      <c r="H521" s="169" t="str">
        <f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 xml:space="preserve"> </v>
      </c>
      <c r="I521" s="170" t="str">
        <f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 xml:space="preserve"> </v>
      </c>
      <c r="J521" s="170" t="str">
        <f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 xml:space="preserve"> </v>
      </c>
      <c r="K521" s="170" t="str">
        <f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 xml:space="preserve"> </v>
      </c>
      <c r="L521" s="171" t="str">
        <f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 xml:space="preserve"> </v>
      </c>
      <c r="M521" s="171" t="str">
        <f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 xml:space="preserve"> </v>
      </c>
      <c r="N521" s="155" t="str">
        <f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 xml:space="preserve"> </v>
      </c>
      <c r="O521" s="171" t="str">
        <f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 xml:space="preserve"> </v>
      </c>
      <c r="P521" s="171" t="str">
        <f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 xml:space="preserve"> </v>
      </c>
      <c r="Q521" s="155" t="str">
        <f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 xml:space="preserve"> </v>
      </c>
      <c r="R521" s="155" t="str">
        <f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 xml:space="preserve"> </v>
      </c>
      <c r="S521" s="155" t="str">
        <f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 xml:space="preserve"> </v>
      </c>
    </row>
    <row r="522" spans="1:19" ht="14.1" customHeight="1" x14ac:dyDescent="0.2">
      <c r="A522" s="180" t="s">
        <v>1191</v>
      </c>
      <c r="B522" s="154" t="e">
        <f>IF($U$16=1,(VLOOKUP(A522,$AC$44:$AH$80,2,FALSE)),IF((IF($X$1=1,'X1'!B481,(IF($X$1=2,'X2'!B481,(IF($X$1=3,'X3'!B481,(IF($X$1=4,'X4'!B481,(IF($X$1=5,'X5'!B481,'X6'!B481))))))))))="","",(IF($X$1=1,'X1'!B481,(IF($X$1=2,'X2'!B481,(IF($X$1=3,'X3'!B481,(IF($X$1=4,'X4'!B481,(IF($X$1=5,'X5'!B481,'X6'!B481))))))))))))</f>
        <v>#N/A</v>
      </c>
      <c r="C522" s="154" t="str">
        <f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 xml:space="preserve"> </v>
      </c>
      <c r="D522" s="154" t="str">
        <f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 xml:space="preserve"> </v>
      </c>
      <c r="E522" s="169" t="str">
        <f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 xml:space="preserve"> </v>
      </c>
      <c r="F522" s="169" t="str">
        <f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 xml:space="preserve"> </v>
      </c>
      <c r="G522" s="138" t="str">
        <f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 xml:space="preserve"> </v>
      </c>
      <c r="H522" s="169" t="str">
        <f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 xml:space="preserve"> </v>
      </c>
      <c r="I522" s="170" t="str">
        <f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 xml:space="preserve"> </v>
      </c>
      <c r="J522" s="170" t="str">
        <f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 xml:space="preserve"> </v>
      </c>
      <c r="K522" s="170" t="str">
        <f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 xml:space="preserve"> </v>
      </c>
      <c r="L522" s="171" t="str">
        <f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 xml:space="preserve"> </v>
      </c>
      <c r="M522" s="171" t="str">
        <f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 xml:space="preserve"> </v>
      </c>
      <c r="N522" s="155" t="str">
        <f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 xml:space="preserve"> </v>
      </c>
      <c r="O522" s="171" t="str">
        <f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 xml:space="preserve"> </v>
      </c>
      <c r="P522" s="171" t="str">
        <f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 xml:space="preserve"> </v>
      </c>
      <c r="Q522" s="155" t="str">
        <f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 xml:space="preserve"> </v>
      </c>
      <c r="R522" s="155" t="str">
        <f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 xml:space="preserve"> </v>
      </c>
      <c r="S522" s="155" t="str">
        <f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 xml:space="preserve"> </v>
      </c>
    </row>
    <row r="523" spans="1:19" ht="14.1" customHeight="1" x14ac:dyDescent="0.2">
      <c r="A523" s="180" t="s">
        <v>1191</v>
      </c>
      <c r="B523" s="154" t="e">
        <f>IF($U$16=1,(VLOOKUP(A523,$AC$44:$AH$80,2,FALSE)),IF((IF($X$1=1,'X1'!B482,(IF($X$1=2,'X2'!B482,(IF($X$1=3,'X3'!B482,(IF($X$1=4,'X4'!B482,(IF($X$1=5,'X5'!B482,'X6'!B482))))))))))="","",(IF($X$1=1,'X1'!B482,(IF($X$1=2,'X2'!B482,(IF($X$1=3,'X3'!B482,(IF($X$1=4,'X4'!B482,(IF($X$1=5,'X5'!B482,'X6'!B482))))))))))))</f>
        <v>#N/A</v>
      </c>
      <c r="C523" s="154" t="str">
        <f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 xml:space="preserve"> </v>
      </c>
      <c r="D523" s="154" t="str">
        <f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 xml:space="preserve"> </v>
      </c>
      <c r="E523" s="169" t="str">
        <f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 xml:space="preserve"> </v>
      </c>
      <c r="F523" s="169" t="str">
        <f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 xml:space="preserve"> </v>
      </c>
      <c r="G523" s="138" t="str">
        <f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 xml:space="preserve"> </v>
      </c>
      <c r="H523" s="169" t="str">
        <f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 xml:space="preserve"> </v>
      </c>
      <c r="I523" s="170" t="str">
        <f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 xml:space="preserve"> </v>
      </c>
      <c r="J523" s="170" t="str">
        <f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 xml:space="preserve"> </v>
      </c>
      <c r="K523" s="170" t="str">
        <f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 xml:space="preserve"> </v>
      </c>
      <c r="L523" s="171" t="str">
        <f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 xml:space="preserve"> </v>
      </c>
      <c r="M523" s="171" t="str">
        <f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 xml:space="preserve"> </v>
      </c>
      <c r="N523" s="155" t="str">
        <f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 xml:space="preserve"> </v>
      </c>
      <c r="O523" s="171" t="str">
        <f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 xml:space="preserve"> </v>
      </c>
      <c r="P523" s="171" t="str">
        <f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 xml:space="preserve"> </v>
      </c>
      <c r="Q523" s="155" t="str">
        <f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 xml:space="preserve"> </v>
      </c>
      <c r="R523" s="155" t="str">
        <f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 xml:space="preserve"> </v>
      </c>
      <c r="S523" s="155" t="str">
        <f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 xml:space="preserve"> </v>
      </c>
    </row>
    <row r="524" spans="1:19" ht="14.1" customHeight="1" x14ac:dyDescent="0.2">
      <c r="A524" s="180" t="s">
        <v>1191</v>
      </c>
      <c r="B524" s="154" t="e">
        <f>IF($U$16=1,(VLOOKUP(A524,$AC$44:$AH$80,2,FALSE)),IF((IF($X$1=1,'X1'!B483,(IF($X$1=2,'X2'!B483,(IF($X$1=3,'X3'!B483,(IF($X$1=4,'X4'!B483,(IF($X$1=5,'X5'!B483,'X6'!B483))))))))))="","",(IF($X$1=1,'X1'!B483,(IF($X$1=2,'X2'!B483,(IF($X$1=3,'X3'!B483,(IF($X$1=4,'X4'!B483,(IF($X$1=5,'X5'!B483,'X6'!B483))))))))))))</f>
        <v>#N/A</v>
      </c>
      <c r="C524" s="154" t="str">
        <f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 xml:space="preserve"> </v>
      </c>
      <c r="D524" s="154" t="str">
        <f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 xml:space="preserve"> </v>
      </c>
      <c r="E524" s="169" t="str">
        <f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 xml:space="preserve"> </v>
      </c>
      <c r="F524" s="169" t="str">
        <f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 xml:space="preserve"> </v>
      </c>
      <c r="G524" s="138" t="str">
        <f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 xml:space="preserve"> </v>
      </c>
      <c r="H524" s="169" t="str">
        <f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 xml:space="preserve"> </v>
      </c>
      <c r="I524" s="170" t="str">
        <f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 xml:space="preserve"> </v>
      </c>
      <c r="J524" s="170" t="str">
        <f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 xml:space="preserve"> </v>
      </c>
      <c r="K524" s="170" t="str">
        <f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 xml:space="preserve"> </v>
      </c>
      <c r="L524" s="171" t="str">
        <f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 xml:space="preserve"> </v>
      </c>
      <c r="M524" s="171" t="str">
        <f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 xml:space="preserve"> </v>
      </c>
      <c r="N524" s="155" t="str">
        <f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 xml:space="preserve"> </v>
      </c>
      <c r="O524" s="171" t="str">
        <f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 xml:space="preserve"> </v>
      </c>
      <c r="P524" s="171" t="str">
        <f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 xml:space="preserve"> </v>
      </c>
      <c r="Q524" s="155" t="str">
        <f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 xml:space="preserve"> </v>
      </c>
      <c r="R524" s="155" t="str">
        <f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 xml:space="preserve"> </v>
      </c>
      <c r="S524" s="155" t="str">
        <f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 xml:space="preserve"> </v>
      </c>
    </row>
    <row r="525" spans="1:19" ht="14.1" customHeight="1" x14ac:dyDescent="0.2">
      <c r="A525" s="180" t="s">
        <v>1191</v>
      </c>
      <c r="B525" s="154" t="e">
        <f>IF($U$16=1,(VLOOKUP(A525,$AC$44:$AH$80,2,FALSE)),IF((IF($X$1=1,'X1'!B484,(IF($X$1=2,'X2'!B484,(IF($X$1=3,'X3'!B484,(IF($X$1=4,'X4'!B484,(IF($X$1=5,'X5'!B484,'X6'!B484))))))))))="","",(IF($X$1=1,'X1'!B484,(IF($X$1=2,'X2'!B484,(IF($X$1=3,'X3'!B484,(IF($X$1=4,'X4'!B484,(IF($X$1=5,'X5'!B484,'X6'!B484))))))))))))</f>
        <v>#N/A</v>
      </c>
      <c r="C525" s="154" t="str">
        <f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 xml:space="preserve"> </v>
      </c>
      <c r="D525" s="154" t="str">
        <f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 xml:space="preserve"> </v>
      </c>
      <c r="E525" s="169" t="str">
        <f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 xml:space="preserve"> </v>
      </c>
      <c r="F525" s="169" t="str">
        <f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 xml:space="preserve"> </v>
      </c>
      <c r="G525" s="138" t="str">
        <f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 xml:space="preserve"> </v>
      </c>
      <c r="H525" s="169" t="str">
        <f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 xml:space="preserve"> </v>
      </c>
      <c r="I525" s="170" t="str">
        <f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 xml:space="preserve"> </v>
      </c>
      <c r="J525" s="170" t="str">
        <f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 xml:space="preserve"> </v>
      </c>
      <c r="K525" s="170" t="str">
        <f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 xml:space="preserve"> </v>
      </c>
      <c r="L525" s="171" t="str">
        <f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 xml:space="preserve"> </v>
      </c>
      <c r="M525" s="171" t="str">
        <f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 xml:space="preserve"> </v>
      </c>
      <c r="N525" s="155" t="str">
        <f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 xml:space="preserve"> </v>
      </c>
      <c r="O525" s="171" t="str">
        <f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 xml:space="preserve"> </v>
      </c>
      <c r="P525" s="171" t="str">
        <f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 xml:space="preserve"> </v>
      </c>
      <c r="Q525" s="155" t="str">
        <f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 xml:space="preserve"> </v>
      </c>
      <c r="R525" s="155" t="str">
        <f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 xml:space="preserve"> </v>
      </c>
      <c r="S525" s="155" t="str">
        <f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 xml:space="preserve"> </v>
      </c>
    </row>
    <row r="526" spans="1:19" ht="14.1" customHeight="1" x14ac:dyDescent="0.2">
      <c r="A526" s="180" t="s">
        <v>1191</v>
      </c>
      <c r="B526" s="154" t="e">
        <f>IF($U$16=1,(VLOOKUP(A526,$AC$44:$AH$80,2,FALSE)),IF((IF($X$1=1,'X1'!B485,(IF($X$1=2,'X2'!B485,(IF($X$1=3,'X3'!B485,(IF($X$1=4,'X4'!B485,(IF($X$1=5,'X5'!B485,'X6'!B485))))))))))="","",(IF($X$1=1,'X1'!B485,(IF($X$1=2,'X2'!B485,(IF($X$1=3,'X3'!B485,(IF($X$1=4,'X4'!B485,(IF($X$1=5,'X5'!B485,'X6'!B485))))))))))))</f>
        <v>#N/A</v>
      </c>
      <c r="C526" s="154" t="str">
        <f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 xml:space="preserve"> </v>
      </c>
      <c r="D526" s="154" t="str">
        <f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 xml:space="preserve"> </v>
      </c>
      <c r="E526" s="169" t="str">
        <f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 xml:space="preserve"> </v>
      </c>
      <c r="F526" s="169" t="str">
        <f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 xml:space="preserve"> </v>
      </c>
      <c r="G526" s="138" t="str">
        <f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 xml:space="preserve"> </v>
      </c>
      <c r="H526" s="169" t="str">
        <f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 xml:space="preserve"> </v>
      </c>
      <c r="I526" s="170" t="str">
        <f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 xml:space="preserve"> </v>
      </c>
      <c r="J526" s="170" t="str">
        <f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 xml:space="preserve"> </v>
      </c>
      <c r="K526" s="170" t="str">
        <f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 xml:space="preserve"> </v>
      </c>
      <c r="L526" s="171" t="str">
        <f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 xml:space="preserve"> </v>
      </c>
      <c r="M526" s="171" t="str">
        <f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 xml:space="preserve"> </v>
      </c>
      <c r="N526" s="155" t="str">
        <f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 xml:space="preserve"> </v>
      </c>
      <c r="O526" s="171" t="str">
        <f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 xml:space="preserve"> </v>
      </c>
      <c r="P526" s="171" t="str">
        <f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 xml:space="preserve"> </v>
      </c>
      <c r="Q526" s="155" t="str">
        <f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 xml:space="preserve"> </v>
      </c>
      <c r="R526" s="155" t="str">
        <f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 xml:space="preserve"> </v>
      </c>
      <c r="S526" s="155" t="str">
        <f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 xml:space="preserve"> </v>
      </c>
    </row>
    <row r="527" spans="1:19" ht="14.1" customHeight="1" x14ac:dyDescent="0.2">
      <c r="A527" s="180" t="s">
        <v>1191</v>
      </c>
      <c r="B527" s="154" t="e">
        <f>IF($U$16=1,(VLOOKUP(A527,$AC$44:$AH$80,2,FALSE)),IF((IF($X$1=1,'X1'!B486,(IF($X$1=2,'X2'!B486,(IF($X$1=3,'X3'!B486,(IF($X$1=4,'X4'!B486,(IF($X$1=5,'X5'!B486,'X6'!B486))))))))))="","",(IF($X$1=1,'X1'!B486,(IF($X$1=2,'X2'!B486,(IF($X$1=3,'X3'!B486,(IF($X$1=4,'X4'!B486,(IF($X$1=5,'X5'!B486,'X6'!B486))))))))))))</f>
        <v>#N/A</v>
      </c>
      <c r="C527" s="154" t="str">
        <f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 xml:space="preserve"> </v>
      </c>
      <c r="D527" s="154" t="str">
        <f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 xml:space="preserve"> </v>
      </c>
      <c r="E527" s="169" t="str">
        <f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 xml:space="preserve"> </v>
      </c>
      <c r="F527" s="169" t="str">
        <f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 xml:space="preserve"> </v>
      </c>
      <c r="G527" s="138" t="str">
        <f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 xml:space="preserve"> </v>
      </c>
      <c r="H527" s="169" t="str">
        <f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 xml:space="preserve"> </v>
      </c>
      <c r="I527" s="170" t="str">
        <f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 xml:space="preserve"> </v>
      </c>
      <c r="J527" s="170" t="str">
        <f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 xml:space="preserve"> </v>
      </c>
      <c r="K527" s="170" t="str">
        <f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 xml:space="preserve"> </v>
      </c>
      <c r="L527" s="171" t="str">
        <f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 xml:space="preserve"> </v>
      </c>
      <c r="M527" s="171" t="str">
        <f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 xml:space="preserve"> </v>
      </c>
      <c r="N527" s="155" t="str">
        <f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 xml:space="preserve"> </v>
      </c>
      <c r="O527" s="171" t="str">
        <f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 xml:space="preserve"> </v>
      </c>
      <c r="P527" s="171" t="str">
        <f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 xml:space="preserve"> </v>
      </c>
      <c r="Q527" s="155" t="str">
        <f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 xml:space="preserve"> </v>
      </c>
      <c r="R527" s="155" t="str">
        <f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 xml:space="preserve"> </v>
      </c>
      <c r="S527" s="155" t="str">
        <f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 xml:space="preserve"> </v>
      </c>
    </row>
    <row r="528" spans="1:19" ht="14.1" customHeight="1" x14ac:dyDescent="0.2">
      <c r="A528" s="180" t="s">
        <v>1191</v>
      </c>
      <c r="B528" s="154" t="e">
        <f>IF($U$16=1,(VLOOKUP(A528,$AC$44:$AH$80,2,FALSE)),IF((IF($X$1=1,'X1'!B487,(IF($X$1=2,'X2'!B487,(IF($X$1=3,'X3'!B487,(IF($X$1=4,'X4'!B487,(IF($X$1=5,'X5'!B487,'X6'!B487))))))))))="","",(IF($X$1=1,'X1'!B487,(IF($X$1=2,'X2'!B487,(IF($X$1=3,'X3'!B487,(IF($X$1=4,'X4'!B487,(IF($X$1=5,'X5'!B487,'X6'!B487))))))))))))</f>
        <v>#N/A</v>
      </c>
      <c r="C528" s="154" t="str">
        <f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 xml:space="preserve"> </v>
      </c>
      <c r="D528" s="154" t="str">
        <f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 xml:space="preserve"> </v>
      </c>
      <c r="E528" s="169" t="str">
        <f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 xml:space="preserve"> </v>
      </c>
      <c r="F528" s="169" t="str">
        <f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 xml:space="preserve"> </v>
      </c>
      <c r="G528" s="138" t="str">
        <f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 xml:space="preserve"> </v>
      </c>
      <c r="H528" s="169" t="str">
        <f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 xml:space="preserve"> </v>
      </c>
      <c r="I528" s="170" t="str">
        <f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 xml:space="preserve"> </v>
      </c>
      <c r="J528" s="170" t="str">
        <f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 xml:space="preserve"> </v>
      </c>
      <c r="K528" s="170" t="str">
        <f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 xml:space="preserve"> </v>
      </c>
      <c r="L528" s="171" t="str">
        <f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 xml:space="preserve"> </v>
      </c>
      <c r="M528" s="171" t="str">
        <f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 xml:space="preserve"> </v>
      </c>
      <c r="N528" s="155" t="str">
        <f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 xml:space="preserve"> </v>
      </c>
      <c r="O528" s="171" t="str">
        <f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 xml:space="preserve"> </v>
      </c>
      <c r="P528" s="171" t="str">
        <f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 xml:space="preserve"> </v>
      </c>
      <c r="Q528" s="155" t="str">
        <f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 xml:space="preserve"> </v>
      </c>
      <c r="R528" s="155" t="str">
        <f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 xml:space="preserve"> </v>
      </c>
      <c r="S528" s="155" t="str">
        <f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 xml:space="preserve"> </v>
      </c>
    </row>
    <row r="529" spans="1:19" ht="14.1" customHeight="1" x14ac:dyDescent="0.2">
      <c r="A529" s="180" t="s">
        <v>1191</v>
      </c>
      <c r="B529" s="154" t="e">
        <f>IF($U$16=1,(VLOOKUP(A529,$AC$44:$AH$80,2,FALSE)),IF((IF($X$1=1,'X1'!B488,(IF($X$1=2,'X2'!B488,(IF($X$1=3,'X3'!B488,(IF($X$1=4,'X4'!B488,(IF($X$1=5,'X5'!B488,'X6'!B488))))))))))="","",(IF($X$1=1,'X1'!B488,(IF($X$1=2,'X2'!B488,(IF($X$1=3,'X3'!B488,(IF($X$1=4,'X4'!B488,(IF($X$1=5,'X5'!B488,'X6'!B488))))))))))))</f>
        <v>#N/A</v>
      </c>
      <c r="C529" s="154" t="str">
        <f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 xml:space="preserve"> </v>
      </c>
      <c r="D529" s="154" t="str">
        <f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 xml:space="preserve"> </v>
      </c>
      <c r="E529" s="169" t="str">
        <f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 xml:space="preserve"> </v>
      </c>
      <c r="F529" s="169" t="str">
        <f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 xml:space="preserve"> </v>
      </c>
      <c r="G529" s="138" t="str">
        <f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 xml:space="preserve"> </v>
      </c>
      <c r="H529" s="169" t="str">
        <f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 xml:space="preserve"> </v>
      </c>
      <c r="I529" s="170" t="str">
        <f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 xml:space="preserve"> </v>
      </c>
      <c r="J529" s="170" t="str">
        <f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 xml:space="preserve"> </v>
      </c>
      <c r="K529" s="170" t="str">
        <f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 xml:space="preserve"> </v>
      </c>
      <c r="L529" s="171" t="str">
        <f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 xml:space="preserve"> </v>
      </c>
      <c r="M529" s="171" t="str">
        <f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 xml:space="preserve"> </v>
      </c>
      <c r="N529" s="155" t="str">
        <f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 xml:space="preserve"> </v>
      </c>
      <c r="O529" s="171" t="str">
        <f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 xml:space="preserve"> </v>
      </c>
      <c r="P529" s="171" t="str">
        <f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 xml:space="preserve"> </v>
      </c>
      <c r="Q529" s="155" t="str">
        <f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 xml:space="preserve"> </v>
      </c>
      <c r="R529" s="155" t="str">
        <f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 xml:space="preserve"> </v>
      </c>
      <c r="S529" s="155" t="str">
        <f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 xml:space="preserve"> </v>
      </c>
    </row>
    <row r="530" spans="1:19" ht="14.1" customHeight="1" x14ac:dyDescent="0.2">
      <c r="A530" s="180" t="s">
        <v>1191</v>
      </c>
      <c r="B530" s="154" t="e">
        <f>IF($U$16=1,(VLOOKUP(A530,$AC$44:$AH$80,2,FALSE)),IF((IF($X$1=1,'X1'!B489,(IF($X$1=2,'X2'!B489,(IF($X$1=3,'X3'!B489,(IF($X$1=4,'X4'!B489,(IF($X$1=5,'X5'!B489,'X6'!B489))))))))))="","",(IF($X$1=1,'X1'!B489,(IF($X$1=2,'X2'!B489,(IF($X$1=3,'X3'!B489,(IF($X$1=4,'X4'!B489,(IF($X$1=5,'X5'!B489,'X6'!B489))))))))))))</f>
        <v>#N/A</v>
      </c>
      <c r="C530" s="154" t="str">
        <f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 xml:space="preserve"> </v>
      </c>
      <c r="D530" s="154" t="str">
        <f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 xml:space="preserve"> </v>
      </c>
      <c r="E530" s="169" t="str">
        <f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 xml:space="preserve"> </v>
      </c>
      <c r="F530" s="169" t="str">
        <f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 xml:space="preserve"> </v>
      </c>
      <c r="G530" s="138" t="str">
        <f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 xml:space="preserve"> </v>
      </c>
      <c r="H530" s="169" t="str">
        <f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 xml:space="preserve"> </v>
      </c>
      <c r="I530" s="170" t="str">
        <f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 xml:space="preserve"> </v>
      </c>
      <c r="J530" s="170" t="str">
        <f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 xml:space="preserve"> </v>
      </c>
      <c r="K530" s="170" t="str">
        <f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 xml:space="preserve"> </v>
      </c>
      <c r="L530" s="171" t="str">
        <f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 xml:space="preserve"> </v>
      </c>
      <c r="M530" s="171" t="str">
        <f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 xml:space="preserve"> </v>
      </c>
      <c r="N530" s="155" t="str">
        <f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 xml:space="preserve"> </v>
      </c>
      <c r="O530" s="171" t="str">
        <f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 xml:space="preserve"> </v>
      </c>
      <c r="P530" s="171" t="str">
        <f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 xml:space="preserve"> </v>
      </c>
      <c r="Q530" s="155" t="str">
        <f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 xml:space="preserve"> </v>
      </c>
      <c r="R530" s="155" t="str">
        <f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 xml:space="preserve"> </v>
      </c>
      <c r="S530" s="155" t="str">
        <f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 xml:space="preserve"> </v>
      </c>
    </row>
    <row r="531" spans="1:19" ht="14.1" customHeight="1" x14ac:dyDescent="0.2">
      <c r="A531" s="180" t="s">
        <v>1191</v>
      </c>
      <c r="B531" s="154" t="e">
        <f>IF($U$16=1,(VLOOKUP(A531,$AC$44:$AH$80,2,FALSE)),IF((IF($X$1=1,'X1'!B490,(IF($X$1=2,'X2'!B490,(IF($X$1=3,'X3'!B490,(IF($X$1=4,'X4'!B490,(IF($X$1=5,'X5'!B490,'X6'!B490))))))))))="","",(IF($X$1=1,'X1'!B490,(IF($X$1=2,'X2'!B490,(IF($X$1=3,'X3'!B490,(IF($X$1=4,'X4'!B490,(IF($X$1=5,'X5'!B490,'X6'!B490))))))))))))</f>
        <v>#N/A</v>
      </c>
      <c r="C531" s="154" t="str">
        <f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 xml:space="preserve"> </v>
      </c>
      <c r="D531" s="154" t="str">
        <f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 xml:space="preserve"> </v>
      </c>
      <c r="E531" s="169" t="str">
        <f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 xml:space="preserve"> </v>
      </c>
      <c r="F531" s="169" t="str">
        <f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 xml:space="preserve"> </v>
      </c>
      <c r="G531" s="138" t="str">
        <f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 xml:space="preserve"> </v>
      </c>
      <c r="H531" s="169" t="str">
        <f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 xml:space="preserve"> </v>
      </c>
      <c r="I531" s="170" t="str">
        <f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 xml:space="preserve"> </v>
      </c>
      <c r="J531" s="170" t="str">
        <f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 xml:space="preserve"> </v>
      </c>
      <c r="K531" s="170" t="str">
        <f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 xml:space="preserve"> </v>
      </c>
      <c r="L531" s="171" t="str">
        <f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 xml:space="preserve"> </v>
      </c>
      <c r="M531" s="171" t="str">
        <f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 xml:space="preserve"> </v>
      </c>
      <c r="N531" s="155" t="str">
        <f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 xml:space="preserve"> </v>
      </c>
      <c r="O531" s="171" t="str">
        <f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 xml:space="preserve"> </v>
      </c>
      <c r="P531" s="171" t="str">
        <f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 xml:space="preserve"> </v>
      </c>
      <c r="Q531" s="155" t="str">
        <f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 xml:space="preserve"> </v>
      </c>
      <c r="R531" s="155" t="str">
        <f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 xml:space="preserve"> </v>
      </c>
      <c r="S531" s="155" t="str">
        <f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 xml:space="preserve"> </v>
      </c>
    </row>
    <row r="532" spans="1:19" ht="14.1" customHeight="1" x14ac:dyDescent="0.2">
      <c r="A532" s="180" t="s">
        <v>1191</v>
      </c>
      <c r="B532" s="154" t="e">
        <f>IF($U$16=1,(VLOOKUP(A532,$AC$44:$AH$80,2,FALSE)),IF((IF($X$1=1,'X1'!B491,(IF($X$1=2,'X2'!B491,(IF($X$1=3,'X3'!B491,(IF($X$1=4,'X4'!B491,(IF($X$1=5,'X5'!B491,'X6'!B491))))))))))="","",(IF($X$1=1,'X1'!B491,(IF($X$1=2,'X2'!B491,(IF($X$1=3,'X3'!B491,(IF($X$1=4,'X4'!B491,(IF($X$1=5,'X5'!B491,'X6'!B491))))))))))))</f>
        <v>#N/A</v>
      </c>
      <c r="C532" s="154" t="str">
        <f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 xml:space="preserve"> </v>
      </c>
      <c r="D532" s="154" t="str">
        <f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 xml:space="preserve"> </v>
      </c>
      <c r="E532" s="169" t="str">
        <f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 xml:space="preserve"> </v>
      </c>
      <c r="F532" s="169" t="str">
        <f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 xml:space="preserve"> </v>
      </c>
      <c r="G532" s="138" t="str">
        <f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 xml:space="preserve"> </v>
      </c>
      <c r="H532" s="169" t="str">
        <f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 xml:space="preserve"> </v>
      </c>
      <c r="I532" s="170" t="str">
        <f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 xml:space="preserve"> </v>
      </c>
      <c r="J532" s="170" t="str">
        <f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 xml:space="preserve"> </v>
      </c>
      <c r="K532" s="170" t="str">
        <f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 xml:space="preserve"> </v>
      </c>
      <c r="L532" s="171" t="str">
        <f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 xml:space="preserve"> </v>
      </c>
      <c r="M532" s="171" t="str">
        <f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 xml:space="preserve"> </v>
      </c>
      <c r="N532" s="155" t="str">
        <f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 xml:space="preserve"> </v>
      </c>
      <c r="O532" s="171" t="str">
        <f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 xml:space="preserve"> </v>
      </c>
      <c r="P532" s="171" t="str">
        <f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 xml:space="preserve"> </v>
      </c>
      <c r="Q532" s="155" t="str">
        <f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 xml:space="preserve"> </v>
      </c>
      <c r="R532" s="155" t="str">
        <f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 xml:space="preserve"> </v>
      </c>
      <c r="S532" s="155" t="str">
        <f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 xml:space="preserve"> </v>
      </c>
    </row>
    <row r="533" spans="1:19" ht="14.1" customHeight="1" x14ac:dyDescent="0.2">
      <c r="A533" s="180" t="s">
        <v>1191</v>
      </c>
      <c r="B533" s="154" t="e">
        <f>IF($U$16=1,(VLOOKUP(A533,$AC$44:$AH$80,2,FALSE)),IF((IF($X$1=1,'X1'!B492,(IF($X$1=2,'X2'!B492,(IF($X$1=3,'X3'!B492,(IF($X$1=4,'X4'!B492,(IF($X$1=5,'X5'!B492,'X6'!B492))))))))))="","",(IF($X$1=1,'X1'!B492,(IF($X$1=2,'X2'!B492,(IF($X$1=3,'X3'!B492,(IF($X$1=4,'X4'!B492,(IF($X$1=5,'X5'!B492,'X6'!B492))))))))))))</f>
        <v>#N/A</v>
      </c>
      <c r="C533" s="154" t="str">
        <f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 xml:space="preserve"> </v>
      </c>
      <c r="D533" s="154" t="str">
        <f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 xml:space="preserve"> </v>
      </c>
      <c r="E533" s="169" t="str">
        <f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 xml:space="preserve"> </v>
      </c>
      <c r="F533" s="169" t="str">
        <f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 xml:space="preserve"> </v>
      </c>
      <c r="G533" s="138" t="str">
        <f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 xml:space="preserve"> </v>
      </c>
      <c r="H533" s="169" t="str">
        <f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 xml:space="preserve"> </v>
      </c>
      <c r="I533" s="170" t="str">
        <f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 xml:space="preserve"> </v>
      </c>
      <c r="J533" s="170" t="str">
        <f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 xml:space="preserve"> </v>
      </c>
      <c r="K533" s="170" t="str">
        <f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 xml:space="preserve"> </v>
      </c>
      <c r="L533" s="171" t="str">
        <f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 xml:space="preserve"> </v>
      </c>
      <c r="M533" s="171" t="str">
        <f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 xml:space="preserve"> </v>
      </c>
      <c r="N533" s="155" t="str">
        <f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 xml:space="preserve"> </v>
      </c>
      <c r="O533" s="171" t="str">
        <f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 xml:space="preserve"> </v>
      </c>
      <c r="P533" s="171" t="str">
        <f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 xml:space="preserve"> </v>
      </c>
      <c r="Q533" s="155" t="str">
        <f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 xml:space="preserve"> </v>
      </c>
      <c r="R533" s="155" t="str">
        <f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 xml:space="preserve"> </v>
      </c>
      <c r="S533" s="155" t="str">
        <f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 xml:space="preserve"> </v>
      </c>
    </row>
    <row r="534" spans="1:19" ht="14.1" customHeight="1" x14ac:dyDescent="0.2">
      <c r="A534" s="180" t="s">
        <v>1191</v>
      </c>
      <c r="B534" s="154" t="e">
        <f>IF($U$16=1,(VLOOKUP(A534,$AC$44:$AH$80,2,FALSE)),IF((IF($X$1=1,'X1'!B493,(IF($X$1=2,'X2'!B493,(IF($X$1=3,'X3'!B493,(IF($X$1=4,'X4'!B493,(IF($X$1=5,'X5'!B493,'X6'!B493))))))))))="","",(IF($X$1=1,'X1'!B493,(IF($X$1=2,'X2'!B493,(IF($X$1=3,'X3'!B493,(IF($X$1=4,'X4'!B493,(IF($X$1=5,'X5'!B493,'X6'!B493))))))))))))</f>
        <v>#N/A</v>
      </c>
      <c r="C534" s="154" t="str">
        <f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 xml:space="preserve"> </v>
      </c>
      <c r="D534" s="154" t="str">
        <f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 xml:space="preserve"> </v>
      </c>
      <c r="E534" s="169" t="str">
        <f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 xml:space="preserve"> </v>
      </c>
      <c r="F534" s="169" t="str">
        <f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 xml:space="preserve"> </v>
      </c>
      <c r="G534" s="138" t="str">
        <f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 xml:space="preserve"> </v>
      </c>
      <c r="H534" s="169" t="str">
        <f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 xml:space="preserve"> </v>
      </c>
      <c r="I534" s="170" t="str">
        <f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 xml:space="preserve"> </v>
      </c>
      <c r="J534" s="170" t="str">
        <f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 xml:space="preserve"> </v>
      </c>
      <c r="K534" s="170" t="str">
        <f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 xml:space="preserve"> </v>
      </c>
      <c r="L534" s="171" t="str">
        <f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 xml:space="preserve"> </v>
      </c>
      <c r="M534" s="171" t="str">
        <f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 xml:space="preserve"> </v>
      </c>
      <c r="N534" s="155" t="str">
        <f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 xml:space="preserve"> </v>
      </c>
      <c r="O534" s="171" t="str">
        <f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 xml:space="preserve"> </v>
      </c>
      <c r="P534" s="171" t="str">
        <f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 xml:space="preserve"> </v>
      </c>
      <c r="Q534" s="155" t="str">
        <f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 xml:space="preserve"> </v>
      </c>
      <c r="R534" s="155" t="str">
        <f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 xml:space="preserve"> </v>
      </c>
      <c r="S534" s="155" t="str">
        <f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 xml:space="preserve"> </v>
      </c>
    </row>
    <row r="535" spans="1:19" ht="14.1" customHeight="1" x14ac:dyDescent="0.2">
      <c r="A535" s="180" t="s">
        <v>1191</v>
      </c>
      <c r="B535" s="154" t="e">
        <f>IF($U$16=1,(VLOOKUP(A535,$AC$44:$AH$80,2,FALSE)),IF((IF($X$1=1,'X1'!B494,(IF($X$1=2,'X2'!B494,(IF($X$1=3,'X3'!B494,(IF($X$1=4,'X4'!B494,(IF($X$1=5,'X5'!B494,'X6'!B494))))))))))="","",(IF($X$1=1,'X1'!B494,(IF($X$1=2,'X2'!B494,(IF($X$1=3,'X3'!B494,(IF($X$1=4,'X4'!B494,(IF($X$1=5,'X5'!B494,'X6'!B494))))))))))))</f>
        <v>#N/A</v>
      </c>
      <c r="C535" s="154" t="str">
        <f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 xml:space="preserve"> </v>
      </c>
      <c r="D535" s="154" t="str">
        <f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 xml:space="preserve"> </v>
      </c>
      <c r="E535" s="169" t="str">
        <f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 xml:space="preserve"> </v>
      </c>
      <c r="F535" s="169" t="str">
        <f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 xml:space="preserve"> </v>
      </c>
      <c r="G535" s="138" t="str">
        <f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 xml:space="preserve"> </v>
      </c>
      <c r="H535" s="169" t="str">
        <f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 xml:space="preserve"> </v>
      </c>
      <c r="I535" s="170" t="str">
        <f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 xml:space="preserve"> </v>
      </c>
      <c r="J535" s="170" t="str">
        <f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 xml:space="preserve"> </v>
      </c>
      <c r="K535" s="170" t="str">
        <f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 xml:space="preserve"> </v>
      </c>
      <c r="L535" s="171" t="str">
        <f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 xml:space="preserve"> </v>
      </c>
      <c r="M535" s="171" t="str">
        <f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 xml:space="preserve"> </v>
      </c>
      <c r="N535" s="155" t="str">
        <f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 xml:space="preserve"> </v>
      </c>
      <c r="O535" s="171" t="str">
        <f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 xml:space="preserve"> </v>
      </c>
      <c r="P535" s="171" t="str">
        <f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 xml:space="preserve"> </v>
      </c>
      <c r="Q535" s="155" t="str">
        <f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 xml:space="preserve"> </v>
      </c>
      <c r="R535" s="155" t="str">
        <f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 xml:space="preserve"> </v>
      </c>
      <c r="S535" s="155" t="str">
        <f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 xml:space="preserve"> </v>
      </c>
    </row>
    <row r="536" spans="1:19" ht="14.1" customHeight="1" x14ac:dyDescent="0.2">
      <c r="A536" s="180" t="s">
        <v>1191</v>
      </c>
      <c r="B536" s="154" t="e">
        <f>IF($U$16=1,(VLOOKUP(A536,$AC$44:$AH$80,2,FALSE)),IF((IF($X$1=1,'X1'!B495,(IF($X$1=2,'X2'!B495,(IF($X$1=3,'X3'!B495,(IF($X$1=4,'X4'!B495,(IF($X$1=5,'X5'!B495,'X6'!B495))))))))))="","",(IF($X$1=1,'X1'!B495,(IF($X$1=2,'X2'!B495,(IF($X$1=3,'X3'!B495,(IF($X$1=4,'X4'!B495,(IF($X$1=5,'X5'!B495,'X6'!B495))))))))))))</f>
        <v>#N/A</v>
      </c>
      <c r="C536" s="154" t="str">
        <f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 xml:space="preserve"> </v>
      </c>
      <c r="D536" s="154" t="str">
        <f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 xml:space="preserve"> </v>
      </c>
      <c r="E536" s="169" t="str">
        <f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 xml:space="preserve"> </v>
      </c>
      <c r="F536" s="169" t="str">
        <f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 xml:space="preserve"> </v>
      </c>
      <c r="G536" s="138" t="str">
        <f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 xml:space="preserve"> </v>
      </c>
      <c r="H536" s="169" t="str">
        <f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 xml:space="preserve"> </v>
      </c>
      <c r="I536" s="170" t="str">
        <f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 xml:space="preserve"> </v>
      </c>
      <c r="J536" s="170" t="str">
        <f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 xml:space="preserve"> </v>
      </c>
      <c r="K536" s="170" t="str">
        <f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 xml:space="preserve"> </v>
      </c>
      <c r="L536" s="171" t="str">
        <f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 xml:space="preserve"> </v>
      </c>
      <c r="M536" s="171" t="str">
        <f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 xml:space="preserve"> </v>
      </c>
      <c r="N536" s="155" t="str">
        <f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 xml:space="preserve"> </v>
      </c>
      <c r="O536" s="171" t="str">
        <f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 xml:space="preserve"> </v>
      </c>
      <c r="P536" s="171" t="str">
        <f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 xml:space="preserve"> </v>
      </c>
      <c r="Q536" s="155" t="str">
        <f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 xml:space="preserve"> </v>
      </c>
      <c r="R536" s="155" t="str">
        <f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 xml:space="preserve"> </v>
      </c>
      <c r="S536" s="155" t="str">
        <f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 xml:space="preserve"> </v>
      </c>
    </row>
    <row r="537" spans="1:19" ht="14.1" customHeight="1" x14ac:dyDescent="0.2">
      <c r="A537" s="180" t="s">
        <v>1191</v>
      </c>
      <c r="B537" s="154" t="e">
        <f>IF($U$16=1,(VLOOKUP(A537,$AC$44:$AH$80,2,FALSE)),IF((IF($X$1=1,'X1'!B496,(IF($X$1=2,'X2'!B496,(IF($X$1=3,'X3'!B496,(IF($X$1=4,'X4'!B496,(IF($X$1=5,'X5'!B496,'X6'!B496))))))))))="","",(IF($X$1=1,'X1'!B496,(IF($X$1=2,'X2'!B496,(IF($X$1=3,'X3'!B496,(IF($X$1=4,'X4'!B496,(IF($X$1=5,'X5'!B496,'X6'!B496))))))))))))</f>
        <v>#N/A</v>
      </c>
      <c r="C537" s="154" t="str">
        <f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 xml:space="preserve"> </v>
      </c>
      <c r="D537" s="154" t="str">
        <f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 xml:space="preserve"> </v>
      </c>
      <c r="E537" s="169" t="str">
        <f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 xml:space="preserve"> </v>
      </c>
      <c r="F537" s="169" t="str">
        <f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 xml:space="preserve"> </v>
      </c>
      <c r="G537" s="138" t="str">
        <f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 xml:space="preserve"> </v>
      </c>
      <c r="H537" s="169" t="str">
        <f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 xml:space="preserve"> </v>
      </c>
      <c r="I537" s="170" t="str">
        <f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 xml:space="preserve"> </v>
      </c>
      <c r="J537" s="170" t="str">
        <f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 xml:space="preserve"> </v>
      </c>
      <c r="K537" s="170" t="str">
        <f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 xml:space="preserve"> </v>
      </c>
      <c r="L537" s="171" t="str">
        <f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 xml:space="preserve"> </v>
      </c>
      <c r="M537" s="171" t="str">
        <f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 xml:space="preserve"> </v>
      </c>
      <c r="N537" s="155" t="str">
        <f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 xml:space="preserve"> </v>
      </c>
      <c r="O537" s="171" t="str">
        <f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 xml:space="preserve"> </v>
      </c>
      <c r="P537" s="171" t="str">
        <f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 xml:space="preserve"> </v>
      </c>
      <c r="Q537" s="155" t="str">
        <f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 xml:space="preserve"> </v>
      </c>
      <c r="R537" s="155" t="str">
        <f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 xml:space="preserve"> </v>
      </c>
      <c r="S537" s="155" t="str">
        <f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 xml:space="preserve"> </v>
      </c>
    </row>
    <row r="538" spans="1:19" ht="14.1" customHeight="1" x14ac:dyDescent="0.2">
      <c r="A538" s="180" t="s">
        <v>1191</v>
      </c>
      <c r="B538" s="154" t="e">
        <f>IF($U$16=1,(VLOOKUP(A538,$AC$44:$AH$80,2,FALSE)),IF((IF($X$1=1,'X1'!B497,(IF($X$1=2,'X2'!B497,(IF($X$1=3,'X3'!B497,(IF($X$1=4,'X4'!B497,(IF($X$1=5,'X5'!B497,'X6'!B497))))))))))="","",(IF($X$1=1,'X1'!B497,(IF($X$1=2,'X2'!B497,(IF($X$1=3,'X3'!B497,(IF($X$1=4,'X4'!B497,(IF($X$1=5,'X5'!B497,'X6'!B497))))))))))))</f>
        <v>#N/A</v>
      </c>
      <c r="C538" s="154" t="str">
        <f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 xml:space="preserve"> </v>
      </c>
      <c r="D538" s="154" t="str">
        <f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 xml:space="preserve"> </v>
      </c>
      <c r="E538" s="169" t="str">
        <f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 xml:space="preserve"> </v>
      </c>
      <c r="F538" s="169" t="str">
        <f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 xml:space="preserve"> </v>
      </c>
      <c r="G538" s="138" t="str">
        <f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 xml:space="preserve"> </v>
      </c>
      <c r="H538" s="169" t="str">
        <f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 xml:space="preserve"> </v>
      </c>
      <c r="I538" s="170" t="str">
        <f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 xml:space="preserve"> </v>
      </c>
      <c r="J538" s="170" t="str">
        <f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 xml:space="preserve"> </v>
      </c>
      <c r="K538" s="170" t="str">
        <f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 xml:space="preserve"> </v>
      </c>
      <c r="L538" s="171" t="str">
        <f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 xml:space="preserve"> </v>
      </c>
      <c r="M538" s="171" t="str">
        <f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 xml:space="preserve"> </v>
      </c>
      <c r="N538" s="155" t="str">
        <f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 xml:space="preserve"> </v>
      </c>
      <c r="O538" s="171" t="str">
        <f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 xml:space="preserve"> </v>
      </c>
      <c r="P538" s="171" t="str">
        <f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 xml:space="preserve"> </v>
      </c>
      <c r="Q538" s="155" t="str">
        <f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 xml:space="preserve"> </v>
      </c>
      <c r="R538" s="155" t="str">
        <f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 xml:space="preserve"> </v>
      </c>
      <c r="S538" s="155" t="str">
        <f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 xml:space="preserve"> </v>
      </c>
    </row>
    <row r="539" spans="1:19" ht="14.1" customHeight="1" x14ac:dyDescent="0.2">
      <c r="A539" s="180" t="s">
        <v>1191</v>
      </c>
      <c r="B539" s="154" t="e">
        <f>IF($U$16=1,(VLOOKUP(A539,$AC$44:$AH$80,2,FALSE)),IF((IF($X$1=1,'X1'!B498,(IF($X$1=2,'X2'!B498,(IF($X$1=3,'X3'!B498,(IF($X$1=4,'X4'!B498,(IF($X$1=5,'X5'!B498,'X6'!B498))))))))))="","",(IF($X$1=1,'X1'!B498,(IF($X$1=2,'X2'!B498,(IF($X$1=3,'X3'!B498,(IF($X$1=4,'X4'!B498,(IF($X$1=5,'X5'!B498,'X6'!B498))))))))))))</f>
        <v>#N/A</v>
      </c>
      <c r="C539" s="154" t="str">
        <f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 xml:space="preserve"> </v>
      </c>
      <c r="D539" s="154" t="str">
        <f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 xml:space="preserve"> </v>
      </c>
      <c r="E539" s="169" t="str">
        <f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 xml:space="preserve"> </v>
      </c>
      <c r="F539" s="169" t="str">
        <f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 xml:space="preserve"> </v>
      </c>
      <c r="G539" s="138" t="str">
        <f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 xml:space="preserve"> </v>
      </c>
      <c r="H539" s="169" t="str">
        <f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 xml:space="preserve"> </v>
      </c>
      <c r="I539" s="170" t="str">
        <f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 xml:space="preserve"> </v>
      </c>
      <c r="J539" s="170" t="str">
        <f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 xml:space="preserve"> </v>
      </c>
      <c r="K539" s="170" t="str">
        <f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 xml:space="preserve"> </v>
      </c>
      <c r="L539" s="171" t="str">
        <f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 xml:space="preserve"> </v>
      </c>
      <c r="M539" s="171" t="str">
        <f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 xml:space="preserve"> </v>
      </c>
      <c r="N539" s="155" t="str">
        <f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 xml:space="preserve"> </v>
      </c>
      <c r="O539" s="171" t="str">
        <f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 xml:space="preserve"> </v>
      </c>
      <c r="P539" s="171" t="str">
        <f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 xml:space="preserve"> </v>
      </c>
      <c r="Q539" s="155" t="str">
        <f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 xml:space="preserve"> </v>
      </c>
      <c r="R539" s="155" t="str">
        <f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 xml:space="preserve"> </v>
      </c>
      <c r="S539" s="155" t="str">
        <f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 xml:space="preserve"> </v>
      </c>
    </row>
    <row r="540" spans="1:19" ht="14.1" customHeight="1" x14ac:dyDescent="0.2">
      <c r="A540" s="180" t="s">
        <v>1191</v>
      </c>
      <c r="B540" s="154" t="e">
        <f>IF($U$16=1,(VLOOKUP(A540,$AC$44:$AH$80,2,FALSE)),IF((IF($X$1=1,'X1'!B499,(IF($X$1=2,'X2'!B499,(IF($X$1=3,'X3'!B499,(IF($X$1=4,'X4'!B499,(IF($X$1=5,'X5'!B499,'X6'!B499))))))))))="","",(IF($X$1=1,'X1'!B499,(IF($X$1=2,'X2'!B499,(IF($X$1=3,'X3'!B499,(IF($X$1=4,'X4'!B499,(IF($X$1=5,'X5'!B499,'X6'!B499))))))))))))</f>
        <v>#N/A</v>
      </c>
      <c r="C540" s="154" t="str">
        <f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 xml:space="preserve"> </v>
      </c>
      <c r="D540" s="154" t="str">
        <f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 xml:space="preserve"> </v>
      </c>
      <c r="E540" s="169" t="str">
        <f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 xml:space="preserve"> </v>
      </c>
      <c r="F540" s="169" t="str">
        <f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 xml:space="preserve"> </v>
      </c>
      <c r="G540" s="138" t="str">
        <f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 xml:space="preserve"> </v>
      </c>
      <c r="H540" s="169" t="str">
        <f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 xml:space="preserve"> </v>
      </c>
      <c r="I540" s="170" t="str">
        <f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 xml:space="preserve"> </v>
      </c>
      <c r="J540" s="170" t="str">
        <f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 xml:space="preserve"> </v>
      </c>
      <c r="K540" s="170" t="str">
        <f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 xml:space="preserve"> </v>
      </c>
      <c r="L540" s="171" t="str">
        <f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 xml:space="preserve"> </v>
      </c>
      <c r="M540" s="171" t="str">
        <f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 xml:space="preserve"> </v>
      </c>
      <c r="N540" s="155" t="str">
        <f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 xml:space="preserve"> </v>
      </c>
      <c r="O540" s="171" t="str">
        <f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 xml:space="preserve"> </v>
      </c>
      <c r="P540" s="171" t="str">
        <f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 xml:space="preserve"> </v>
      </c>
      <c r="Q540" s="155" t="str">
        <f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 xml:space="preserve"> </v>
      </c>
      <c r="R540" s="155" t="str">
        <f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 xml:space="preserve"> </v>
      </c>
      <c r="S540" s="155" t="str">
        <f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 xml:space="preserve"> </v>
      </c>
    </row>
    <row r="541" spans="1:19" ht="14.1" customHeight="1" x14ac:dyDescent="0.2">
      <c r="A541" s="180" t="s">
        <v>1191</v>
      </c>
      <c r="B541" s="154" t="e">
        <f>IF($U$16=1,(VLOOKUP(A541,$AC$44:$AH$80,2,FALSE)),IF((IF($X$1=1,'X1'!B500,(IF($X$1=2,'X2'!B500,(IF($X$1=3,'X3'!B500,(IF($X$1=4,'X4'!B500,(IF($X$1=5,'X5'!B500,'X6'!B500))))))))))="","",(IF($X$1=1,'X1'!B500,(IF($X$1=2,'X2'!B500,(IF($X$1=3,'X3'!B500,(IF($X$1=4,'X4'!B500,(IF($X$1=5,'X5'!B500,'X6'!B500))))))))))))</f>
        <v>#N/A</v>
      </c>
      <c r="C541" s="154" t="str">
        <f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 xml:space="preserve"> </v>
      </c>
      <c r="D541" s="154" t="str">
        <f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 xml:space="preserve"> </v>
      </c>
      <c r="E541" s="169" t="str">
        <f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 xml:space="preserve"> </v>
      </c>
      <c r="F541" s="169" t="str">
        <f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 xml:space="preserve"> </v>
      </c>
      <c r="G541" s="138" t="str">
        <f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 xml:space="preserve"> </v>
      </c>
      <c r="H541" s="169" t="str">
        <f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 xml:space="preserve"> </v>
      </c>
      <c r="I541" s="170" t="str">
        <f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 xml:space="preserve"> </v>
      </c>
      <c r="J541" s="170" t="str">
        <f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 xml:space="preserve"> </v>
      </c>
      <c r="K541" s="170" t="str">
        <f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 xml:space="preserve"> </v>
      </c>
      <c r="L541" s="171" t="str">
        <f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 xml:space="preserve"> </v>
      </c>
      <c r="M541" s="171" t="str">
        <f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 xml:space="preserve"> </v>
      </c>
      <c r="N541" s="155" t="str">
        <f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 xml:space="preserve"> </v>
      </c>
      <c r="O541" s="171" t="str">
        <f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 xml:space="preserve"> </v>
      </c>
      <c r="P541" s="171" t="str">
        <f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 xml:space="preserve"> </v>
      </c>
      <c r="Q541" s="155" t="str">
        <f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 xml:space="preserve"> </v>
      </c>
      <c r="R541" s="155" t="str">
        <f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 xml:space="preserve"> </v>
      </c>
      <c r="S541" s="155" t="str">
        <f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 xml:space="preserve"> </v>
      </c>
    </row>
    <row r="542" spans="1:19" ht="14.1" customHeight="1" x14ac:dyDescent="0.2">
      <c r="A542" s="180" t="s">
        <v>1191</v>
      </c>
      <c r="B542" s="154" t="e">
        <f>IF($U$16=1,(VLOOKUP(A542,$AC$44:$AH$80,2,FALSE)),IF((IF($X$1=1,'X1'!B501,(IF($X$1=2,'X2'!B501,(IF($X$1=3,'X3'!B501,(IF($X$1=4,'X4'!B501,(IF($X$1=5,'X5'!B501,'X6'!B501))))))))))="","",(IF($X$1=1,'X1'!B501,(IF($X$1=2,'X2'!B501,(IF($X$1=3,'X3'!B501,(IF($X$1=4,'X4'!B501,(IF($X$1=5,'X5'!B501,'X6'!B501))))))))))))</f>
        <v>#N/A</v>
      </c>
      <c r="C542" s="154" t="str">
        <f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 xml:space="preserve"> </v>
      </c>
      <c r="D542" s="154" t="str">
        <f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 xml:space="preserve"> </v>
      </c>
      <c r="E542" s="169" t="str">
        <f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 xml:space="preserve"> </v>
      </c>
      <c r="F542" s="169" t="str">
        <f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 xml:space="preserve"> </v>
      </c>
      <c r="G542" s="138" t="str">
        <f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 xml:space="preserve"> </v>
      </c>
      <c r="H542" s="169" t="str">
        <f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 xml:space="preserve"> </v>
      </c>
      <c r="I542" s="170" t="str">
        <f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 xml:space="preserve"> </v>
      </c>
      <c r="J542" s="170" t="str">
        <f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 xml:space="preserve"> </v>
      </c>
      <c r="K542" s="170" t="str">
        <f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 xml:space="preserve"> </v>
      </c>
      <c r="L542" s="171" t="str">
        <f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 xml:space="preserve"> </v>
      </c>
      <c r="M542" s="171" t="str">
        <f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 xml:space="preserve"> </v>
      </c>
      <c r="N542" s="155" t="str">
        <f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 xml:space="preserve"> </v>
      </c>
      <c r="O542" s="171" t="str">
        <f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 xml:space="preserve"> </v>
      </c>
      <c r="P542" s="171" t="str">
        <f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 xml:space="preserve"> </v>
      </c>
      <c r="Q542" s="155" t="str">
        <f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 xml:space="preserve"> </v>
      </c>
      <c r="R542" s="155" t="str">
        <f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 xml:space="preserve"> </v>
      </c>
      <c r="S542" s="155" t="str">
        <f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 xml:space="preserve"> </v>
      </c>
    </row>
    <row r="543" spans="1:19" ht="14.1" customHeight="1" x14ac:dyDescent="0.2">
      <c r="A543" s="180" t="s">
        <v>1191</v>
      </c>
      <c r="B543" s="154" t="e">
        <f>IF($U$16=1,(VLOOKUP(A543,$AC$44:$AH$80,2,FALSE)),IF((IF($X$1=1,'X1'!B502,(IF($X$1=2,'X2'!B502,(IF($X$1=3,'X3'!B502,(IF($X$1=4,'X4'!B502,(IF($X$1=5,'X5'!B502,'X6'!B502))))))))))="","",(IF($X$1=1,'X1'!B502,(IF($X$1=2,'X2'!B502,(IF($X$1=3,'X3'!B502,(IF($X$1=4,'X4'!B502,(IF($X$1=5,'X5'!B502,'X6'!B502))))))))))))</f>
        <v>#N/A</v>
      </c>
      <c r="C543" s="154" t="str">
        <f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 xml:space="preserve"> </v>
      </c>
      <c r="D543" s="154" t="str">
        <f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 xml:space="preserve"> </v>
      </c>
      <c r="E543" s="169" t="str">
        <f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 xml:space="preserve"> </v>
      </c>
      <c r="F543" s="169" t="str">
        <f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 xml:space="preserve"> </v>
      </c>
      <c r="G543" s="138" t="str">
        <f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 xml:space="preserve"> </v>
      </c>
      <c r="H543" s="169" t="str">
        <f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 xml:space="preserve"> </v>
      </c>
      <c r="I543" s="170" t="str">
        <f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 xml:space="preserve"> </v>
      </c>
      <c r="J543" s="170" t="str">
        <f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 xml:space="preserve"> </v>
      </c>
      <c r="K543" s="170" t="str">
        <f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 xml:space="preserve"> </v>
      </c>
      <c r="L543" s="171" t="str">
        <f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 xml:space="preserve"> </v>
      </c>
      <c r="M543" s="171" t="str">
        <f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 xml:space="preserve"> </v>
      </c>
      <c r="N543" s="155" t="str">
        <f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 xml:space="preserve"> </v>
      </c>
      <c r="O543" s="171" t="str">
        <f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 xml:space="preserve"> </v>
      </c>
      <c r="P543" s="171" t="str">
        <f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 xml:space="preserve"> </v>
      </c>
      <c r="Q543" s="155" t="str">
        <f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 xml:space="preserve"> </v>
      </c>
      <c r="R543" s="155" t="str">
        <f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 xml:space="preserve"> </v>
      </c>
      <c r="S543" s="155" t="str">
        <f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 xml:space="preserve"> </v>
      </c>
    </row>
    <row r="544" spans="1:19" ht="14.1" customHeight="1" x14ac:dyDescent="0.2">
      <c r="A544" s="180" t="s">
        <v>1191</v>
      </c>
      <c r="B544" s="154" t="e">
        <f>IF($U$16=1,(VLOOKUP(A544,$AC$44:$AH$80,2,FALSE)),IF((IF($X$1=1,'X1'!B503,(IF($X$1=2,'X2'!B503,(IF($X$1=3,'X3'!B503,(IF($X$1=4,'X4'!B503,(IF($X$1=5,'X5'!B503,'X6'!B503))))))))))="","",(IF($X$1=1,'X1'!B503,(IF($X$1=2,'X2'!B503,(IF($X$1=3,'X3'!B503,(IF($X$1=4,'X4'!B503,(IF($X$1=5,'X5'!B503,'X6'!B503))))))))))))</f>
        <v>#N/A</v>
      </c>
      <c r="C544" s="154" t="str">
        <f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 xml:space="preserve"> </v>
      </c>
      <c r="D544" s="154" t="str">
        <f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 xml:space="preserve"> </v>
      </c>
      <c r="E544" s="169" t="str">
        <f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 xml:space="preserve"> </v>
      </c>
      <c r="F544" s="169" t="str">
        <f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 xml:space="preserve"> </v>
      </c>
      <c r="G544" s="138" t="str">
        <f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 xml:space="preserve"> </v>
      </c>
      <c r="H544" s="169" t="str">
        <f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 xml:space="preserve"> </v>
      </c>
      <c r="I544" s="170" t="str">
        <f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 xml:space="preserve"> </v>
      </c>
      <c r="J544" s="170" t="str">
        <f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 xml:space="preserve"> </v>
      </c>
      <c r="K544" s="170" t="str">
        <f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 xml:space="preserve"> </v>
      </c>
      <c r="L544" s="171" t="str">
        <f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 xml:space="preserve"> </v>
      </c>
      <c r="M544" s="171" t="str">
        <f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 xml:space="preserve"> </v>
      </c>
      <c r="N544" s="155" t="str">
        <f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 xml:space="preserve"> </v>
      </c>
      <c r="O544" s="171" t="str">
        <f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 xml:space="preserve"> </v>
      </c>
      <c r="P544" s="171" t="str">
        <f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 xml:space="preserve"> </v>
      </c>
      <c r="Q544" s="155" t="str">
        <f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 xml:space="preserve"> </v>
      </c>
      <c r="R544" s="155" t="str">
        <f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 xml:space="preserve"> </v>
      </c>
      <c r="S544" s="155" t="str">
        <f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 xml:space="preserve"> </v>
      </c>
    </row>
    <row r="545" spans="1:19" ht="14.1" customHeight="1" x14ac:dyDescent="0.2">
      <c r="A545" s="180" t="s">
        <v>1191</v>
      </c>
      <c r="B545" s="154" t="e">
        <f>IF($U$16=1,(VLOOKUP(A545,$AC$44:$AH$80,2,FALSE)),IF((IF($X$1=1,'X1'!B504,(IF($X$1=2,'X2'!B504,(IF($X$1=3,'X3'!B504,(IF($X$1=4,'X4'!B504,(IF($X$1=5,'X5'!B504,'X6'!B504))))))))))="","",(IF($X$1=1,'X1'!B504,(IF($X$1=2,'X2'!B504,(IF($X$1=3,'X3'!B504,(IF($X$1=4,'X4'!B504,(IF($X$1=5,'X5'!B504,'X6'!B504))))))))))))</f>
        <v>#N/A</v>
      </c>
      <c r="C545" s="154" t="str">
        <f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 xml:space="preserve"> </v>
      </c>
      <c r="D545" s="154" t="str">
        <f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 xml:space="preserve"> </v>
      </c>
      <c r="E545" s="169" t="str">
        <f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 xml:space="preserve"> </v>
      </c>
      <c r="F545" s="169" t="str">
        <f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 xml:space="preserve"> </v>
      </c>
      <c r="G545" s="138" t="str">
        <f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 xml:space="preserve"> </v>
      </c>
      <c r="H545" s="169" t="str">
        <f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 xml:space="preserve"> </v>
      </c>
      <c r="I545" s="170" t="str">
        <f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 xml:space="preserve"> </v>
      </c>
      <c r="J545" s="170" t="str">
        <f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 xml:space="preserve"> </v>
      </c>
      <c r="K545" s="170" t="str">
        <f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 xml:space="preserve"> </v>
      </c>
      <c r="L545" s="171" t="str">
        <f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 xml:space="preserve"> </v>
      </c>
      <c r="M545" s="171" t="str">
        <f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 xml:space="preserve"> </v>
      </c>
      <c r="N545" s="155" t="str">
        <f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 xml:space="preserve"> </v>
      </c>
      <c r="O545" s="171" t="str">
        <f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 xml:space="preserve"> </v>
      </c>
      <c r="P545" s="171" t="str">
        <f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 xml:space="preserve"> </v>
      </c>
      <c r="Q545" s="155" t="str">
        <f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 xml:space="preserve"> </v>
      </c>
      <c r="R545" s="155" t="str">
        <f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 xml:space="preserve"> </v>
      </c>
      <c r="S545" s="155" t="str">
        <f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 xml:space="preserve"> </v>
      </c>
    </row>
    <row r="546" spans="1:19" ht="14.1" customHeight="1" x14ac:dyDescent="0.2">
      <c r="A546" s="180" t="s">
        <v>1191</v>
      </c>
      <c r="B546" s="154" t="e">
        <f>IF($U$16=1,(VLOOKUP(A546,$AC$44:$AH$80,2,FALSE)),IF((IF($X$1=1,'X1'!B505,(IF($X$1=2,'X2'!B505,(IF($X$1=3,'X3'!B505,(IF($X$1=4,'X4'!B505,(IF($X$1=5,'X5'!B505,'X6'!B505))))))))))="","",(IF($X$1=1,'X1'!B505,(IF($X$1=2,'X2'!B505,(IF($X$1=3,'X3'!B505,(IF($X$1=4,'X4'!B505,(IF($X$1=5,'X5'!B505,'X6'!B505))))))))))))</f>
        <v>#N/A</v>
      </c>
      <c r="C546" s="154" t="str">
        <f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 xml:space="preserve"> </v>
      </c>
      <c r="D546" s="154" t="str">
        <f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 xml:space="preserve"> </v>
      </c>
      <c r="E546" s="169" t="str">
        <f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 xml:space="preserve"> </v>
      </c>
      <c r="F546" s="169" t="str">
        <f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 xml:space="preserve"> </v>
      </c>
      <c r="G546" s="138" t="str">
        <f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 xml:space="preserve"> </v>
      </c>
      <c r="H546" s="169" t="str">
        <f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 xml:space="preserve"> </v>
      </c>
      <c r="I546" s="170" t="str">
        <f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 xml:space="preserve"> </v>
      </c>
      <c r="J546" s="170" t="str">
        <f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 xml:space="preserve"> </v>
      </c>
      <c r="K546" s="170" t="str">
        <f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 xml:space="preserve"> </v>
      </c>
      <c r="L546" s="171" t="str">
        <f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 xml:space="preserve"> </v>
      </c>
      <c r="M546" s="171" t="str">
        <f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 xml:space="preserve"> </v>
      </c>
      <c r="N546" s="155" t="str">
        <f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 xml:space="preserve"> </v>
      </c>
      <c r="O546" s="171" t="str">
        <f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 xml:space="preserve"> </v>
      </c>
      <c r="P546" s="171" t="str">
        <f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 xml:space="preserve"> </v>
      </c>
      <c r="Q546" s="155" t="str">
        <f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 xml:space="preserve"> </v>
      </c>
      <c r="R546" s="155" t="str">
        <f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 xml:space="preserve"> </v>
      </c>
      <c r="S546" s="155" t="str">
        <f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 xml:space="preserve"> </v>
      </c>
    </row>
    <row r="547" spans="1:19" ht="14.1" customHeight="1" x14ac:dyDescent="0.2">
      <c r="A547" s="180" t="s">
        <v>1191</v>
      </c>
      <c r="B547" s="154" t="e">
        <f>IF($U$16=1,(VLOOKUP(A547,$AC$44:$AH$80,2,FALSE)),IF((IF($X$1=1,'X1'!B506,(IF($X$1=2,'X2'!B506,(IF($X$1=3,'X3'!B506,(IF($X$1=4,'X4'!B506,(IF($X$1=5,'X5'!B506,'X6'!B506))))))))))="","",(IF($X$1=1,'X1'!B506,(IF($X$1=2,'X2'!B506,(IF($X$1=3,'X3'!B506,(IF($X$1=4,'X4'!B506,(IF($X$1=5,'X5'!B506,'X6'!B506))))))))))))</f>
        <v>#N/A</v>
      </c>
      <c r="C547" s="154" t="str">
        <f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 xml:space="preserve"> </v>
      </c>
      <c r="D547" s="154" t="str">
        <f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 xml:space="preserve"> </v>
      </c>
      <c r="E547" s="169" t="str">
        <f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 xml:space="preserve"> </v>
      </c>
      <c r="F547" s="169" t="str">
        <f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 xml:space="preserve"> </v>
      </c>
      <c r="G547" s="138" t="str">
        <f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 xml:space="preserve"> </v>
      </c>
      <c r="H547" s="169" t="str">
        <f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 xml:space="preserve"> </v>
      </c>
      <c r="I547" s="170" t="str">
        <f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 xml:space="preserve"> </v>
      </c>
      <c r="J547" s="170" t="str">
        <f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 xml:space="preserve"> </v>
      </c>
      <c r="K547" s="170" t="str">
        <f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 xml:space="preserve"> </v>
      </c>
      <c r="L547" s="171" t="str">
        <f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 xml:space="preserve"> </v>
      </c>
      <c r="M547" s="171" t="str">
        <f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 xml:space="preserve"> </v>
      </c>
      <c r="N547" s="155" t="str">
        <f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 xml:space="preserve"> </v>
      </c>
      <c r="O547" s="171" t="str">
        <f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 xml:space="preserve"> </v>
      </c>
      <c r="P547" s="171" t="str">
        <f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 xml:space="preserve"> </v>
      </c>
      <c r="Q547" s="155" t="str">
        <f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 xml:space="preserve"> </v>
      </c>
      <c r="R547" s="155" t="str">
        <f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 xml:space="preserve"> </v>
      </c>
      <c r="S547" s="155" t="str">
        <f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 xml:space="preserve"> </v>
      </c>
    </row>
    <row r="548" spans="1:19" ht="14.1" customHeight="1" x14ac:dyDescent="0.2">
      <c r="A548" s="180" t="s">
        <v>1191</v>
      </c>
      <c r="B548" s="154" t="e">
        <f>IF($U$16=1,(VLOOKUP(A548,$AC$44:$AH$80,2,FALSE)),IF((IF($X$1=1,'X1'!B507,(IF($X$1=2,'X2'!B507,(IF($X$1=3,'X3'!B507,(IF($X$1=4,'X4'!B507,(IF($X$1=5,'X5'!B507,'X6'!B507))))))))))="","",(IF($X$1=1,'X1'!B507,(IF($X$1=2,'X2'!B507,(IF($X$1=3,'X3'!B507,(IF($X$1=4,'X4'!B507,(IF($X$1=5,'X5'!B507,'X6'!B507))))))))))))</f>
        <v>#N/A</v>
      </c>
      <c r="C548" s="154" t="str">
        <f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 xml:space="preserve"> </v>
      </c>
      <c r="D548" s="154" t="str">
        <f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 xml:space="preserve"> </v>
      </c>
      <c r="E548" s="169" t="str">
        <f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 xml:space="preserve"> </v>
      </c>
      <c r="F548" s="169" t="str">
        <f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 xml:space="preserve"> </v>
      </c>
      <c r="G548" s="138" t="str">
        <f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 xml:space="preserve"> </v>
      </c>
      <c r="H548" s="169" t="str">
        <f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 xml:space="preserve"> </v>
      </c>
      <c r="I548" s="170" t="str">
        <f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 xml:space="preserve"> </v>
      </c>
      <c r="J548" s="170" t="str">
        <f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 xml:space="preserve"> </v>
      </c>
      <c r="K548" s="170" t="str">
        <f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 xml:space="preserve"> </v>
      </c>
      <c r="L548" s="171" t="str">
        <f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 xml:space="preserve"> </v>
      </c>
      <c r="M548" s="171" t="str">
        <f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 xml:space="preserve"> </v>
      </c>
      <c r="N548" s="155" t="str">
        <f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 xml:space="preserve"> </v>
      </c>
      <c r="O548" s="171" t="str">
        <f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 xml:space="preserve"> </v>
      </c>
      <c r="P548" s="171" t="str">
        <f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 xml:space="preserve"> </v>
      </c>
      <c r="Q548" s="155" t="str">
        <f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 xml:space="preserve"> </v>
      </c>
      <c r="R548" s="155" t="str">
        <f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 xml:space="preserve"> </v>
      </c>
      <c r="S548" s="155" t="str">
        <f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 xml:space="preserve"> </v>
      </c>
    </row>
    <row r="549" spans="1:19" ht="14.1" customHeight="1" x14ac:dyDescent="0.2">
      <c r="A549" s="180" t="s">
        <v>1191</v>
      </c>
      <c r="B549" s="154" t="e">
        <f>IF($U$16=1,(VLOOKUP(A549,$AC$44:$AH$80,2,FALSE)),IF((IF($X$1=1,'X1'!B508,(IF($X$1=2,'X2'!B508,(IF($X$1=3,'X3'!B508,(IF($X$1=4,'X4'!B508,(IF($X$1=5,'X5'!B508,'X6'!B508))))))))))="","",(IF($X$1=1,'X1'!B508,(IF($X$1=2,'X2'!B508,(IF($X$1=3,'X3'!B508,(IF($X$1=4,'X4'!B508,(IF($X$1=5,'X5'!B508,'X6'!B508))))))))))))</f>
        <v>#N/A</v>
      </c>
      <c r="C549" s="154" t="str">
        <f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 xml:space="preserve"> </v>
      </c>
      <c r="D549" s="154" t="str">
        <f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 xml:space="preserve"> </v>
      </c>
      <c r="E549" s="169" t="str">
        <f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 xml:space="preserve"> </v>
      </c>
      <c r="F549" s="169" t="str">
        <f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 xml:space="preserve"> </v>
      </c>
      <c r="G549" s="138" t="str">
        <f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 xml:space="preserve"> </v>
      </c>
      <c r="H549" s="169" t="str">
        <f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 xml:space="preserve"> </v>
      </c>
      <c r="I549" s="170" t="str">
        <f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 xml:space="preserve"> </v>
      </c>
      <c r="J549" s="170" t="str">
        <f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 xml:space="preserve"> </v>
      </c>
      <c r="K549" s="170" t="str">
        <f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 xml:space="preserve"> </v>
      </c>
      <c r="L549" s="171" t="str">
        <f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 xml:space="preserve"> </v>
      </c>
      <c r="M549" s="171" t="str">
        <f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 xml:space="preserve"> </v>
      </c>
      <c r="N549" s="155" t="str">
        <f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 xml:space="preserve"> </v>
      </c>
      <c r="O549" s="171" t="str">
        <f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 xml:space="preserve"> </v>
      </c>
      <c r="P549" s="171" t="str">
        <f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 xml:space="preserve"> </v>
      </c>
      <c r="Q549" s="155" t="str">
        <f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 xml:space="preserve"> </v>
      </c>
      <c r="R549" s="155" t="str">
        <f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 xml:space="preserve"> </v>
      </c>
      <c r="S549" s="155" t="str">
        <f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 xml:space="preserve"> </v>
      </c>
    </row>
    <row r="550" spans="1:19" ht="14.1" customHeight="1" x14ac:dyDescent="0.2">
      <c r="A550" s="180" t="s">
        <v>1191</v>
      </c>
      <c r="B550" s="154" t="e">
        <f>IF($U$16=1,(VLOOKUP(A550,$AC$44:$AH$80,2,FALSE)),IF((IF($X$1=1,'X1'!B509,(IF($X$1=2,'X2'!B509,(IF($X$1=3,'X3'!B509,(IF($X$1=4,'X4'!B509,(IF($X$1=5,'X5'!B509,'X6'!B509))))))))))="","",(IF($X$1=1,'X1'!B509,(IF($X$1=2,'X2'!B509,(IF($X$1=3,'X3'!B509,(IF($X$1=4,'X4'!B509,(IF($X$1=5,'X5'!B509,'X6'!B509))))))))))))</f>
        <v>#N/A</v>
      </c>
      <c r="C550" s="154" t="str">
        <f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 xml:space="preserve"> </v>
      </c>
      <c r="D550" s="154" t="str">
        <f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 xml:space="preserve"> </v>
      </c>
      <c r="E550" s="169" t="str">
        <f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 xml:space="preserve"> </v>
      </c>
      <c r="F550" s="169" t="str">
        <f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 xml:space="preserve"> </v>
      </c>
      <c r="G550" s="138" t="str">
        <f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 xml:space="preserve"> </v>
      </c>
      <c r="H550" s="169" t="str">
        <f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 xml:space="preserve"> </v>
      </c>
      <c r="I550" s="170" t="str">
        <f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 xml:space="preserve"> </v>
      </c>
      <c r="J550" s="170" t="str">
        <f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 xml:space="preserve"> </v>
      </c>
      <c r="K550" s="170" t="str">
        <f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 xml:space="preserve"> </v>
      </c>
      <c r="L550" s="171" t="str">
        <f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 xml:space="preserve"> </v>
      </c>
      <c r="M550" s="171" t="str">
        <f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 xml:space="preserve"> </v>
      </c>
      <c r="N550" s="155" t="str">
        <f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 xml:space="preserve"> </v>
      </c>
      <c r="O550" s="171" t="str">
        <f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 xml:space="preserve"> </v>
      </c>
      <c r="P550" s="171" t="str">
        <f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 xml:space="preserve"> </v>
      </c>
      <c r="Q550" s="155" t="str">
        <f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 xml:space="preserve"> </v>
      </c>
      <c r="R550" s="155" t="str">
        <f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 xml:space="preserve"> </v>
      </c>
      <c r="S550" s="155" t="str">
        <f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 xml:space="preserve"> </v>
      </c>
    </row>
    <row r="551" spans="1:19" ht="14.1" customHeight="1" x14ac:dyDescent="0.2">
      <c r="A551" s="180" t="s">
        <v>1191</v>
      </c>
      <c r="B551" s="137" t="e">
        <f>IF($U$16=1,(VLOOKUP(A551,$AC$44:$AH$80,2,FALSE)),IF((IF($X$1=1,'X1'!B510,(IF($X$1=2,'X2'!B510,(IF($X$1=3,'X3'!B510,(IF($X$1=4,'X4'!B510,(IF($X$1=5,'X5'!B510,'X6'!B510))))))))))="","",(IF($X$1=1,'X1'!B510,(IF($X$1=2,'X2'!B510,(IF($X$1=3,'X3'!B510,(IF($X$1=4,'X4'!B510,(IF($X$1=5,'X5'!B510,'X6'!B510))))))))))))</f>
        <v>#N/A</v>
      </c>
      <c r="C551" s="137" t="str">
        <f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 xml:space="preserve"> </v>
      </c>
      <c r="D551" s="137" t="str">
        <f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 xml:space="preserve"> </v>
      </c>
      <c r="E551" s="138" t="str">
        <f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 xml:space="preserve"> </v>
      </c>
      <c r="F551" s="138" t="str">
        <f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 xml:space="preserve"> </v>
      </c>
      <c r="G551" s="138" t="str">
        <f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 xml:space="preserve"> </v>
      </c>
      <c r="H551" s="138" t="str">
        <f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 xml:space="preserve"> </v>
      </c>
      <c r="I551" s="139" t="str">
        <f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 xml:space="preserve"> </v>
      </c>
      <c r="J551" s="139" t="str">
        <f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 xml:space="preserve"> </v>
      </c>
      <c r="K551" s="139" t="str">
        <f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 xml:space="preserve"> </v>
      </c>
      <c r="L551" s="140" t="str">
        <f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 xml:space="preserve"> </v>
      </c>
      <c r="M551" s="140" t="str">
        <f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 xml:space="preserve"> </v>
      </c>
      <c r="N551" s="141" t="str">
        <f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 xml:space="preserve"> </v>
      </c>
      <c r="O551" s="140" t="str">
        <f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 xml:space="preserve"> </v>
      </c>
      <c r="P551" s="140" t="str">
        <f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 xml:space="preserve"> </v>
      </c>
      <c r="Q551" s="141" t="str">
        <f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41" t="str">
        <f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 xml:space="preserve"> </v>
      </c>
      <c r="S551" s="141" t="str">
        <f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 xml:space="preserve"> </v>
      </c>
    </row>
    <row r="552" spans="1:19" ht="14.1" customHeight="1" x14ac:dyDescent="0.2">
      <c r="A552" s="180" t="s">
        <v>1191</v>
      </c>
      <c r="B552" s="137" t="e">
        <f>IF($U$16=1,(VLOOKUP(A552,$AC$44:$AH$80,2,FALSE)),IF((IF($X$1=1,'X1'!B511,(IF($X$1=2,'X2'!B511,(IF($X$1=3,'X3'!B511,(IF($X$1=4,'X4'!B511,(IF($X$1=5,'X5'!B511,'X6'!B511))))))))))="","",(IF($X$1=1,'X1'!B511,(IF($X$1=2,'X2'!B511,(IF($X$1=3,'X3'!B511,(IF($X$1=4,'X4'!B511,(IF($X$1=5,'X5'!B511,'X6'!B511))))))))))))</f>
        <v>#N/A</v>
      </c>
      <c r="C552" s="137" t="str">
        <f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 xml:space="preserve"> </v>
      </c>
      <c r="D552" s="137" t="str">
        <f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 xml:space="preserve"> </v>
      </c>
      <c r="E552" s="138" t="str">
        <f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 xml:space="preserve"> </v>
      </c>
      <c r="F552" s="138" t="str">
        <f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 xml:space="preserve"> </v>
      </c>
      <c r="G552" s="138" t="str">
        <f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 xml:space="preserve"> </v>
      </c>
      <c r="H552" s="138" t="str">
        <f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 xml:space="preserve"> </v>
      </c>
      <c r="I552" s="139" t="str">
        <f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 xml:space="preserve"> </v>
      </c>
      <c r="J552" s="139" t="str">
        <f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 xml:space="preserve"> </v>
      </c>
      <c r="K552" s="139" t="str">
        <f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 xml:space="preserve"> </v>
      </c>
      <c r="L552" s="140" t="str">
        <f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 xml:space="preserve"> </v>
      </c>
      <c r="M552" s="140" t="str">
        <f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 xml:space="preserve"> </v>
      </c>
      <c r="N552" s="141" t="str">
        <f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 xml:space="preserve"> </v>
      </c>
      <c r="O552" s="140" t="str">
        <f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 xml:space="preserve"> </v>
      </c>
      <c r="P552" s="140" t="str">
        <f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 xml:space="preserve"> </v>
      </c>
      <c r="Q552" s="141" t="str">
        <f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 xml:space="preserve"> </v>
      </c>
      <c r="R552" s="141" t="str">
        <f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 xml:space="preserve"> </v>
      </c>
      <c r="S552" s="141" t="str">
        <f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 xml:space="preserve"> </v>
      </c>
    </row>
    <row r="553" spans="1:19" ht="14.1" customHeight="1" x14ac:dyDescent="0.2">
      <c r="B553" s="173"/>
      <c r="C553" s="174"/>
      <c r="D553" s="173"/>
      <c r="E553" s="175"/>
      <c r="F553" s="175"/>
      <c r="G553" s="174"/>
      <c r="H553" s="176"/>
      <c r="I553" s="174"/>
      <c r="J553" s="174"/>
      <c r="K553" s="177"/>
      <c r="L553" s="177"/>
      <c r="M553" s="177"/>
      <c r="N553" s="177"/>
      <c r="O553" s="177"/>
      <c r="P553" s="177"/>
      <c r="Q553" s="174"/>
      <c r="R553" s="177"/>
      <c r="S553" s="177"/>
    </row>
    <row r="554" spans="1:19" ht="14.1" customHeight="1" x14ac:dyDescent="0.2">
      <c r="B554" s="173"/>
      <c r="C554" s="174"/>
      <c r="D554" s="173"/>
      <c r="E554" s="175"/>
      <c r="F554" s="175"/>
      <c r="G554" s="174"/>
      <c r="H554" s="176"/>
      <c r="I554" s="174"/>
      <c r="J554" s="174"/>
      <c r="K554" s="177"/>
      <c r="L554" s="177"/>
      <c r="M554" s="177"/>
      <c r="N554" s="177"/>
      <c r="O554" s="177"/>
      <c r="P554" s="177"/>
      <c r="Q554" s="174"/>
      <c r="R554" s="177"/>
      <c r="S554" s="177"/>
    </row>
    <row r="555" spans="1:19" ht="14.1" customHeight="1" x14ac:dyDescent="0.2">
      <c r="B555" s="173"/>
      <c r="C555" s="174"/>
      <c r="D555" s="173"/>
      <c r="E555" s="175"/>
      <c r="F555" s="175"/>
      <c r="G555" s="174"/>
      <c r="H555" s="176"/>
      <c r="I555" s="174"/>
      <c r="J555" s="174"/>
      <c r="K555" s="177"/>
      <c r="L555" s="177"/>
      <c r="M555" s="177"/>
      <c r="N555" s="177"/>
      <c r="O555" s="177"/>
      <c r="P555" s="177"/>
      <c r="Q555" s="174"/>
      <c r="R555" s="177"/>
      <c r="S555" s="177"/>
    </row>
    <row r="556" spans="1:19" ht="14.1" customHeight="1" x14ac:dyDescent="0.2">
      <c r="B556" s="173"/>
      <c r="C556" s="174"/>
      <c r="D556" s="173"/>
      <c r="E556" s="175"/>
      <c r="F556" s="175"/>
      <c r="G556" s="174"/>
      <c r="H556" s="176"/>
      <c r="I556" s="174"/>
      <c r="J556" s="174"/>
      <c r="K556" s="177"/>
      <c r="L556" s="177"/>
      <c r="M556" s="177"/>
      <c r="N556" s="177"/>
      <c r="O556" s="177"/>
      <c r="P556" s="177"/>
      <c r="Q556" s="174"/>
      <c r="R556" s="177"/>
      <c r="S556" s="177"/>
    </row>
    <row r="557" spans="1:19" ht="14.1" customHeight="1" x14ac:dyDescent="0.2">
      <c r="B557" s="173"/>
      <c r="C557" s="174"/>
      <c r="D557" s="173"/>
      <c r="E557" s="175"/>
      <c r="F557" s="175"/>
      <c r="G557" s="174"/>
      <c r="H557" s="176"/>
      <c r="I557" s="174"/>
      <c r="J557" s="174"/>
      <c r="K557" s="177"/>
      <c r="L557" s="177"/>
      <c r="M557" s="177"/>
      <c r="N557" s="177"/>
      <c r="O557" s="177"/>
      <c r="P557" s="177"/>
      <c r="Q557" s="174"/>
      <c r="R557" s="177"/>
      <c r="S557" s="177"/>
    </row>
    <row r="558" spans="1:19" ht="14.1" customHeight="1" x14ac:dyDescent="0.2">
      <c r="B558" s="173"/>
      <c r="C558" s="174"/>
      <c r="D558" s="173"/>
      <c r="E558" s="175"/>
      <c r="F558" s="175"/>
      <c r="G558" s="174"/>
      <c r="H558" s="176"/>
      <c r="I558" s="174"/>
      <c r="J558" s="174"/>
      <c r="K558" s="177"/>
      <c r="L558" s="177"/>
      <c r="M558" s="177"/>
      <c r="N558" s="177"/>
      <c r="O558" s="177"/>
      <c r="P558" s="177"/>
      <c r="Q558" s="174"/>
      <c r="R558" s="177"/>
      <c r="S558" s="177"/>
    </row>
    <row r="559" spans="1:19" ht="14.1" customHeight="1" x14ac:dyDescent="0.2">
      <c r="B559" s="173"/>
      <c r="C559" s="174"/>
      <c r="D559" s="173"/>
      <c r="E559" s="175"/>
      <c r="F559" s="175"/>
      <c r="G559" s="174"/>
      <c r="H559" s="176"/>
      <c r="I559" s="174"/>
      <c r="J559" s="174"/>
      <c r="K559" s="177"/>
      <c r="L559" s="177"/>
      <c r="M559" s="177"/>
      <c r="N559" s="177"/>
      <c r="O559" s="177"/>
      <c r="P559" s="177"/>
      <c r="Q559" s="174"/>
      <c r="R559" s="177"/>
      <c r="S559" s="177"/>
    </row>
    <row r="560" spans="1:19" ht="14.1" customHeight="1" x14ac:dyDescent="0.2">
      <c r="B560" s="173"/>
      <c r="C560" s="174"/>
      <c r="D560" s="173"/>
      <c r="E560" s="175"/>
      <c r="F560" s="175"/>
      <c r="G560" s="174"/>
      <c r="H560" s="176"/>
      <c r="I560" s="174"/>
      <c r="J560" s="174"/>
      <c r="K560" s="177"/>
      <c r="L560" s="177"/>
      <c r="M560" s="177"/>
      <c r="N560" s="177"/>
      <c r="O560" s="177"/>
      <c r="P560" s="177"/>
      <c r="Q560" s="174"/>
      <c r="R560" s="177"/>
      <c r="S560" s="177"/>
    </row>
    <row r="561" spans="2:19" ht="14.1" customHeight="1" x14ac:dyDescent="0.2">
      <c r="B561" s="173"/>
      <c r="C561" s="174"/>
      <c r="D561" s="173"/>
      <c r="E561" s="175"/>
      <c r="F561" s="175"/>
      <c r="G561" s="174"/>
      <c r="H561" s="176"/>
      <c r="I561" s="174"/>
      <c r="J561" s="174"/>
      <c r="K561" s="177"/>
      <c r="L561" s="177"/>
      <c r="M561" s="177"/>
      <c r="N561" s="177"/>
      <c r="O561" s="177"/>
      <c r="P561" s="177"/>
      <c r="Q561" s="174"/>
      <c r="R561" s="177"/>
      <c r="S561" s="177"/>
    </row>
    <row r="562" spans="2:19" ht="14.1" customHeight="1" x14ac:dyDescent="0.2">
      <c r="B562" s="173"/>
      <c r="C562" s="174"/>
      <c r="D562" s="173"/>
      <c r="E562" s="175"/>
      <c r="F562" s="175"/>
      <c r="G562" s="174"/>
      <c r="H562" s="176"/>
      <c r="I562" s="174"/>
      <c r="J562" s="174"/>
      <c r="K562" s="177"/>
      <c r="L562" s="177"/>
      <c r="M562" s="177"/>
      <c r="N562" s="177"/>
      <c r="O562" s="177"/>
      <c r="P562" s="177"/>
      <c r="Q562" s="174"/>
      <c r="R562" s="177"/>
      <c r="S562" s="177"/>
    </row>
    <row r="563" spans="2:19" ht="14.1" customHeight="1" x14ac:dyDescent="0.2">
      <c r="B563" s="173"/>
      <c r="C563" s="174"/>
      <c r="D563" s="173"/>
      <c r="E563" s="175"/>
      <c r="F563" s="175"/>
      <c r="G563" s="174"/>
      <c r="H563" s="176"/>
      <c r="I563" s="174"/>
      <c r="J563" s="174"/>
      <c r="K563" s="177"/>
      <c r="L563" s="177"/>
      <c r="M563" s="177"/>
      <c r="N563" s="177"/>
      <c r="O563" s="177"/>
      <c r="P563" s="177"/>
      <c r="Q563" s="174"/>
      <c r="R563" s="177"/>
      <c r="S563" s="177"/>
    </row>
    <row r="564" spans="2:19" ht="14.1" customHeight="1" x14ac:dyDescent="0.2">
      <c r="B564" s="173"/>
      <c r="C564" s="174"/>
      <c r="D564" s="173"/>
      <c r="E564" s="175"/>
      <c r="F564" s="175"/>
      <c r="G564" s="174"/>
      <c r="H564" s="176"/>
      <c r="I564" s="174"/>
      <c r="J564" s="174"/>
      <c r="K564" s="177"/>
      <c r="L564" s="177"/>
      <c r="M564" s="177"/>
      <c r="N564" s="177"/>
      <c r="O564" s="177"/>
      <c r="P564" s="177"/>
      <c r="Q564" s="174"/>
      <c r="R564" s="177"/>
      <c r="S564" s="177"/>
    </row>
    <row r="565" spans="2:19" ht="14.1" customHeight="1" x14ac:dyDescent="0.2">
      <c r="B565" s="173"/>
      <c r="C565" s="174"/>
      <c r="D565" s="173"/>
      <c r="E565" s="175"/>
      <c r="F565" s="175"/>
      <c r="G565" s="174"/>
      <c r="H565" s="176"/>
      <c r="I565" s="174"/>
      <c r="J565" s="174"/>
      <c r="K565" s="177"/>
      <c r="L565" s="177"/>
      <c r="M565" s="177"/>
      <c r="N565" s="177"/>
      <c r="O565" s="177"/>
      <c r="P565" s="177"/>
      <c r="Q565" s="174"/>
      <c r="R565" s="177"/>
      <c r="S565" s="177"/>
    </row>
    <row r="566" spans="2:19" ht="14.1" customHeight="1" x14ac:dyDescent="0.2">
      <c r="B566" s="173"/>
      <c r="C566" s="174"/>
      <c r="D566" s="173"/>
      <c r="E566" s="175"/>
      <c r="F566" s="175"/>
      <c r="G566" s="174"/>
      <c r="H566" s="176"/>
      <c r="I566" s="174"/>
      <c r="J566" s="174"/>
      <c r="K566" s="177"/>
      <c r="L566" s="177"/>
      <c r="M566" s="177"/>
      <c r="N566" s="177"/>
      <c r="O566" s="177"/>
      <c r="P566" s="177"/>
      <c r="Q566" s="174"/>
      <c r="R566" s="177"/>
      <c r="S566" s="177"/>
    </row>
    <row r="567" spans="2:19" ht="14.1" customHeight="1" x14ac:dyDescent="0.2">
      <c r="B567" s="173"/>
      <c r="C567" s="174"/>
      <c r="D567" s="173"/>
      <c r="E567" s="175"/>
      <c r="F567" s="175"/>
      <c r="G567" s="174"/>
      <c r="H567" s="176"/>
      <c r="I567" s="174"/>
      <c r="J567" s="174"/>
      <c r="K567" s="177"/>
      <c r="L567" s="177"/>
      <c r="M567" s="177"/>
      <c r="N567" s="177"/>
      <c r="O567" s="177"/>
      <c r="P567" s="177"/>
      <c r="Q567" s="174"/>
      <c r="R567" s="177"/>
      <c r="S567" s="177"/>
    </row>
    <row r="568" spans="2:19" ht="14.1" customHeight="1" x14ac:dyDescent="0.2">
      <c r="B568" s="173"/>
      <c r="C568" s="174"/>
      <c r="D568" s="173"/>
      <c r="E568" s="175"/>
      <c r="F568" s="175"/>
      <c r="G568" s="174"/>
      <c r="H568" s="176"/>
      <c r="I568" s="174"/>
      <c r="J568" s="174"/>
      <c r="K568" s="177"/>
      <c r="L568" s="177"/>
      <c r="M568" s="177"/>
      <c r="N568" s="177"/>
      <c r="O568" s="177"/>
      <c r="P568" s="177"/>
      <c r="Q568" s="174"/>
      <c r="R568" s="177"/>
      <c r="S568" s="177"/>
    </row>
    <row r="569" spans="2:19" ht="14.1" customHeight="1" x14ac:dyDescent="0.2">
      <c r="B569" s="173"/>
      <c r="C569" s="174"/>
      <c r="D569" s="173"/>
      <c r="E569" s="175"/>
      <c r="F569" s="175"/>
      <c r="G569" s="174"/>
      <c r="H569" s="176"/>
      <c r="I569" s="174"/>
      <c r="J569" s="174"/>
      <c r="K569" s="177"/>
      <c r="L569" s="177"/>
      <c r="M569" s="177"/>
      <c r="N569" s="177"/>
      <c r="O569" s="177"/>
      <c r="P569" s="177"/>
      <c r="Q569" s="174"/>
      <c r="R569" s="177"/>
      <c r="S569" s="177"/>
    </row>
    <row r="570" spans="2:19" ht="14.1" customHeight="1" x14ac:dyDescent="0.2">
      <c r="B570" s="173"/>
      <c r="C570" s="174"/>
      <c r="D570" s="173"/>
      <c r="E570" s="175"/>
      <c r="F570" s="175"/>
      <c r="G570" s="174"/>
      <c r="H570" s="176"/>
      <c r="I570" s="174"/>
      <c r="J570" s="174"/>
      <c r="K570" s="177"/>
      <c r="L570" s="177"/>
      <c r="M570" s="177"/>
      <c r="N570" s="177"/>
      <c r="O570" s="177"/>
      <c r="P570" s="177"/>
      <c r="Q570" s="174"/>
      <c r="R570" s="177"/>
      <c r="S570" s="177"/>
    </row>
    <row r="571" spans="2:19" ht="14.1" customHeight="1" x14ac:dyDescent="0.2">
      <c r="B571" s="173"/>
      <c r="C571" s="174"/>
      <c r="D571" s="173"/>
      <c r="E571" s="175"/>
      <c r="F571" s="175"/>
      <c r="G571" s="174"/>
      <c r="H571" s="176"/>
      <c r="I571" s="174"/>
      <c r="J571" s="174"/>
      <c r="K571" s="177"/>
      <c r="L571" s="177"/>
      <c r="M571" s="177"/>
      <c r="N571" s="177"/>
      <c r="O571" s="177"/>
      <c r="P571" s="177"/>
      <c r="Q571" s="174"/>
      <c r="R571" s="177"/>
      <c r="S571" s="177"/>
    </row>
    <row r="572" spans="2:19" ht="14.1" customHeight="1" x14ac:dyDescent="0.2">
      <c r="B572" s="173"/>
      <c r="C572" s="174"/>
      <c r="D572" s="173"/>
      <c r="E572" s="175"/>
      <c r="F572" s="175"/>
      <c r="G572" s="174"/>
      <c r="H572" s="176"/>
      <c r="I572" s="174"/>
      <c r="J572" s="174"/>
      <c r="K572" s="177"/>
      <c r="L572" s="177"/>
      <c r="M572" s="177"/>
      <c r="N572" s="177"/>
      <c r="O572" s="177"/>
      <c r="P572" s="177"/>
      <c r="Q572" s="174"/>
      <c r="R572" s="177"/>
      <c r="S572" s="177"/>
    </row>
    <row r="573" spans="2:19" ht="14.1" customHeight="1" x14ac:dyDescent="0.2">
      <c r="B573" s="173"/>
      <c r="C573" s="174"/>
      <c r="D573" s="173"/>
      <c r="E573" s="175"/>
      <c r="F573" s="175"/>
      <c r="G573" s="174"/>
      <c r="H573" s="176"/>
      <c r="I573" s="174"/>
      <c r="J573" s="174"/>
      <c r="K573" s="177"/>
      <c r="L573" s="177"/>
      <c r="M573" s="177"/>
      <c r="N573" s="177"/>
      <c r="O573" s="177"/>
      <c r="P573" s="177"/>
      <c r="Q573" s="174"/>
      <c r="R573" s="177"/>
      <c r="S573" s="177"/>
    </row>
    <row r="574" spans="2:19" ht="14.1" customHeight="1" x14ac:dyDescent="0.2">
      <c r="B574" s="173"/>
      <c r="C574" s="174"/>
      <c r="D574" s="173"/>
      <c r="E574" s="175"/>
      <c r="F574" s="175"/>
      <c r="G574" s="174"/>
      <c r="H574" s="176"/>
      <c r="I574" s="174"/>
      <c r="J574" s="174"/>
      <c r="K574" s="177"/>
      <c r="L574" s="177"/>
      <c r="M574" s="177"/>
      <c r="N574" s="177"/>
      <c r="O574" s="177"/>
      <c r="P574" s="177"/>
      <c r="Q574" s="174"/>
      <c r="R574" s="177"/>
      <c r="S574" s="177"/>
    </row>
    <row r="575" spans="2:19" ht="14.1" customHeight="1" x14ac:dyDescent="0.2">
      <c r="B575" s="173"/>
      <c r="C575" s="174"/>
      <c r="D575" s="173"/>
      <c r="E575" s="175"/>
      <c r="F575" s="175"/>
      <c r="G575" s="174"/>
      <c r="H575" s="176"/>
      <c r="I575" s="174"/>
      <c r="J575" s="174"/>
      <c r="K575" s="177"/>
      <c r="L575" s="177"/>
      <c r="M575" s="177"/>
      <c r="N575" s="177"/>
      <c r="O575" s="177"/>
      <c r="P575" s="177"/>
      <c r="Q575" s="174"/>
      <c r="R575" s="177"/>
      <c r="S575" s="177"/>
    </row>
    <row r="576" spans="2:19" ht="14.1" customHeight="1" x14ac:dyDescent="0.2">
      <c r="B576" s="173"/>
      <c r="C576" s="174"/>
      <c r="D576" s="173"/>
      <c r="E576" s="175"/>
      <c r="F576" s="175"/>
      <c r="G576" s="174"/>
      <c r="H576" s="176"/>
      <c r="I576" s="174"/>
      <c r="J576" s="174"/>
      <c r="K576" s="177"/>
      <c r="L576" s="177"/>
      <c r="M576" s="177"/>
      <c r="N576" s="177"/>
      <c r="O576" s="177"/>
      <c r="P576" s="177"/>
      <c r="Q576" s="174"/>
      <c r="R576" s="177"/>
      <c r="S576" s="177"/>
    </row>
    <row r="577" spans="2:19" ht="14.1" customHeight="1" x14ac:dyDescent="0.2">
      <c r="B577" s="173"/>
      <c r="C577" s="174"/>
      <c r="D577" s="173"/>
      <c r="E577" s="175"/>
      <c r="F577" s="175"/>
      <c r="G577" s="174"/>
      <c r="H577" s="176"/>
      <c r="I577" s="174"/>
      <c r="J577" s="174"/>
      <c r="K577" s="177"/>
      <c r="L577" s="177"/>
      <c r="M577" s="177"/>
      <c r="N577" s="177"/>
      <c r="O577" s="177"/>
      <c r="P577" s="177"/>
      <c r="Q577" s="174"/>
      <c r="R577" s="177"/>
      <c r="S577" s="177"/>
    </row>
    <row r="578" spans="2:19" ht="14.1" customHeight="1" x14ac:dyDescent="0.2">
      <c r="B578" s="173"/>
      <c r="C578" s="174"/>
      <c r="D578" s="173"/>
      <c r="E578" s="175"/>
      <c r="F578" s="175"/>
      <c r="G578" s="174"/>
      <c r="H578" s="176"/>
      <c r="I578" s="174"/>
      <c r="J578" s="174"/>
      <c r="K578" s="177"/>
      <c r="L578" s="177"/>
      <c r="M578" s="177"/>
      <c r="N578" s="177"/>
      <c r="O578" s="177"/>
      <c r="P578" s="177"/>
      <c r="Q578" s="177"/>
      <c r="R578" s="177"/>
      <c r="S578" s="177"/>
    </row>
    <row r="579" spans="2:19" ht="14.1" customHeight="1" x14ac:dyDescent="0.2">
      <c r="B579" s="173"/>
      <c r="C579" s="174"/>
      <c r="D579" s="173"/>
      <c r="E579" s="175"/>
      <c r="F579" s="175"/>
      <c r="G579" s="174"/>
      <c r="H579" s="176"/>
      <c r="I579" s="174"/>
      <c r="J579" s="174"/>
      <c r="K579" s="177"/>
      <c r="L579" s="177"/>
      <c r="M579" s="177"/>
      <c r="N579" s="177"/>
      <c r="O579" s="177"/>
      <c r="P579" s="177"/>
      <c r="Q579" s="177"/>
      <c r="R579" s="177"/>
      <c r="S579" s="177"/>
    </row>
    <row r="580" spans="2:19" ht="14.1" customHeight="1" x14ac:dyDescent="0.2">
      <c r="B580" s="173"/>
      <c r="C580" s="174"/>
      <c r="D580" s="173"/>
      <c r="E580" s="175"/>
      <c r="F580" s="175"/>
      <c r="G580" s="174"/>
      <c r="H580" s="176"/>
      <c r="I580" s="174"/>
      <c r="J580" s="174"/>
      <c r="K580" s="177"/>
      <c r="L580" s="177"/>
      <c r="M580" s="177"/>
      <c r="N580" s="177"/>
      <c r="O580" s="177"/>
      <c r="P580" s="177"/>
      <c r="Q580" s="177"/>
      <c r="R580" s="177"/>
      <c r="S580" s="177"/>
    </row>
    <row r="581" spans="2:19" ht="14.1" customHeight="1" x14ac:dyDescent="0.2">
      <c r="B581" s="173"/>
      <c r="C581" s="174"/>
      <c r="D581" s="173"/>
      <c r="E581" s="175"/>
      <c r="F581" s="175"/>
      <c r="G581" s="174"/>
      <c r="H581" s="176"/>
      <c r="I581" s="174"/>
      <c r="J581" s="174"/>
      <c r="K581" s="177"/>
      <c r="L581" s="177"/>
      <c r="M581" s="177"/>
      <c r="N581" s="177"/>
      <c r="O581" s="177"/>
      <c r="P581" s="177"/>
      <c r="Q581" s="177"/>
      <c r="R581" s="177"/>
      <c r="S581" s="177"/>
    </row>
    <row r="582" spans="2:19" ht="14.1" customHeight="1" x14ac:dyDescent="0.2">
      <c r="B582" s="173"/>
      <c r="C582" s="174"/>
      <c r="D582" s="173"/>
      <c r="E582" s="175"/>
      <c r="F582" s="175"/>
      <c r="G582" s="174"/>
      <c r="H582" s="176"/>
      <c r="I582" s="174"/>
      <c r="J582" s="174"/>
      <c r="K582" s="177"/>
      <c r="L582" s="177"/>
      <c r="M582" s="177"/>
      <c r="N582" s="177"/>
      <c r="O582" s="177"/>
      <c r="P582" s="177"/>
      <c r="Q582" s="177"/>
      <c r="R582" s="177"/>
      <c r="S582" s="177"/>
    </row>
    <row r="583" spans="2:19" ht="14.1" customHeight="1" x14ac:dyDescent="0.2">
      <c r="B583" s="173"/>
      <c r="C583" s="174"/>
      <c r="D583" s="173"/>
      <c r="E583" s="175"/>
      <c r="F583" s="175"/>
      <c r="G583" s="174"/>
      <c r="H583" s="176"/>
      <c r="I583" s="174"/>
      <c r="J583" s="174"/>
      <c r="K583" s="177"/>
      <c r="L583" s="177"/>
      <c r="M583" s="177"/>
      <c r="N583" s="177"/>
      <c r="O583" s="177"/>
      <c r="P583" s="177"/>
      <c r="Q583" s="177"/>
      <c r="R583" s="177"/>
      <c r="S583" s="177"/>
    </row>
    <row r="584" spans="2:19" ht="14.1" customHeight="1" x14ac:dyDescent="0.2">
      <c r="B584" s="173"/>
      <c r="C584" s="174"/>
      <c r="D584" s="173"/>
      <c r="E584" s="175"/>
      <c r="F584" s="175"/>
      <c r="G584" s="174"/>
      <c r="H584" s="176"/>
      <c r="I584" s="174"/>
      <c r="J584" s="174"/>
      <c r="K584" s="177"/>
      <c r="L584" s="177"/>
      <c r="M584" s="177"/>
      <c r="N584" s="177"/>
      <c r="O584" s="177"/>
      <c r="P584" s="177"/>
      <c r="Q584" s="177"/>
      <c r="R584" s="177"/>
      <c r="S584" s="177"/>
    </row>
    <row r="585" spans="2:19" ht="14.1" customHeight="1" x14ac:dyDescent="0.2">
      <c r="B585" s="173"/>
      <c r="C585" s="174"/>
      <c r="D585" s="173"/>
      <c r="E585" s="175"/>
      <c r="F585" s="175"/>
      <c r="G585" s="174"/>
      <c r="H585" s="176"/>
      <c r="I585" s="174"/>
      <c r="J585" s="174"/>
      <c r="K585" s="177"/>
      <c r="L585" s="177"/>
      <c r="M585" s="177"/>
      <c r="N585" s="177"/>
      <c r="O585" s="177"/>
      <c r="P585" s="177"/>
      <c r="Q585" s="177"/>
      <c r="R585" s="177"/>
      <c r="S585" s="177"/>
    </row>
    <row r="586" spans="2:19" ht="14.1" customHeight="1" x14ac:dyDescent="0.2">
      <c r="B586" s="173"/>
      <c r="C586" s="174"/>
      <c r="D586" s="173"/>
      <c r="E586" s="175"/>
      <c r="F586" s="175"/>
      <c r="G586" s="174"/>
      <c r="H586" s="176"/>
      <c r="I586" s="174"/>
      <c r="J586" s="174"/>
      <c r="K586" s="177"/>
      <c r="L586" s="177"/>
      <c r="M586" s="177"/>
      <c r="N586" s="177"/>
      <c r="O586" s="177"/>
      <c r="P586" s="177"/>
      <c r="Q586" s="177"/>
      <c r="R586" s="177"/>
      <c r="S586" s="177"/>
    </row>
    <row r="587" spans="2:19" ht="14.1" customHeight="1" x14ac:dyDescent="0.2">
      <c r="B587" s="156"/>
      <c r="D587" s="156"/>
      <c r="E587" s="118"/>
      <c r="F587" s="118"/>
      <c r="H587" s="157"/>
      <c r="K587" s="158"/>
      <c r="L587" s="158"/>
      <c r="M587" s="158"/>
      <c r="N587" s="158"/>
      <c r="O587" s="158"/>
      <c r="P587" s="158"/>
      <c r="Q587" s="158"/>
      <c r="R587" s="158"/>
      <c r="S587" s="158"/>
    </row>
    <row r="588" spans="2:19" ht="14.1" customHeight="1" x14ac:dyDescent="0.2">
      <c r="B588" s="156"/>
      <c r="D588" s="156"/>
      <c r="E588" s="118"/>
      <c r="F588" s="118"/>
      <c r="H588" s="157"/>
      <c r="K588" s="158"/>
      <c r="L588" s="158"/>
      <c r="M588" s="158"/>
      <c r="N588" s="158"/>
      <c r="O588" s="158"/>
      <c r="P588" s="158"/>
      <c r="Q588" s="158"/>
      <c r="R588" s="158"/>
      <c r="S588" s="158"/>
    </row>
    <row r="589" spans="2:19" ht="14.1" customHeight="1" x14ac:dyDescent="0.2">
      <c r="B589" s="156"/>
      <c r="D589" s="156"/>
      <c r="E589" s="118"/>
      <c r="F589" s="118"/>
      <c r="H589" s="157"/>
      <c r="K589" s="158"/>
      <c r="L589" s="158"/>
      <c r="M589" s="158"/>
      <c r="N589" s="158"/>
      <c r="O589" s="158"/>
      <c r="P589" s="158"/>
      <c r="Q589" s="158"/>
      <c r="R589" s="158"/>
      <c r="S589" s="158"/>
    </row>
    <row r="590" spans="2:19" ht="14.1" customHeight="1" x14ac:dyDescent="0.2">
      <c r="B590" s="156"/>
      <c r="D590" s="156"/>
      <c r="E590" s="118"/>
      <c r="F590" s="118"/>
      <c r="H590" s="157"/>
      <c r="K590" s="158"/>
      <c r="L590" s="158"/>
      <c r="M590" s="158"/>
      <c r="N590" s="158"/>
      <c r="O590" s="158"/>
      <c r="P590" s="158"/>
      <c r="Q590" s="158"/>
      <c r="R590" s="158"/>
      <c r="S590" s="158"/>
    </row>
    <row r="591" spans="2:19" ht="14.1" customHeight="1" x14ac:dyDescent="0.2">
      <c r="B591" s="156"/>
      <c r="D591" s="156"/>
      <c r="E591" s="118"/>
      <c r="F591" s="118"/>
      <c r="H591" s="157"/>
      <c r="K591" s="158"/>
      <c r="L591" s="158"/>
      <c r="M591" s="158"/>
      <c r="N591" s="158"/>
      <c r="O591" s="158"/>
      <c r="P591" s="158"/>
      <c r="Q591" s="158"/>
      <c r="R591" s="158"/>
      <c r="S591" s="158"/>
    </row>
    <row r="592" spans="2:19" ht="14.1" customHeight="1" x14ac:dyDescent="0.2">
      <c r="B592" s="156"/>
      <c r="D592" s="156"/>
      <c r="E592" s="118"/>
      <c r="F592" s="118"/>
      <c r="H592" s="157"/>
      <c r="K592" s="158"/>
      <c r="L592" s="158"/>
      <c r="M592" s="158"/>
      <c r="N592" s="158"/>
      <c r="O592" s="158"/>
      <c r="P592" s="158"/>
      <c r="Q592" s="158"/>
      <c r="R592" s="158"/>
      <c r="S592" s="158"/>
    </row>
    <row r="593" spans="2:19" ht="14.1" customHeight="1" x14ac:dyDescent="0.2">
      <c r="B593" s="156"/>
      <c r="D593" s="156"/>
      <c r="E593" s="118"/>
      <c r="F593" s="118"/>
      <c r="H593" s="157"/>
      <c r="K593" s="158"/>
      <c r="L593" s="158"/>
      <c r="M593" s="158"/>
      <c r="N593" s="158"/>
      <c r="O593" s="158"/>
      <c r="P593" s="158"/>
      <c r="Q593" s="158"/>
      <c r="R593" s="158"/>
      <c r="S593" s="158"/>
    </row>
    <row r="594" spans="2:19" ht="14.1" customHeight="1" x14ac:dyDescent="0.2">
      <c r="B594" s="156"/>
      <c r="D594" s="156"/>
      <c r="E594" s="118"/>
      <c r="F594" s="118"/>
      <c r="H594" s="157"/>
      <c r="K594" s="158"/>
      <c r="L594" s="158"/>
      <c r="M594" s="158"/>
      <c r="N594" s="158"/>
      <c r="O594" s="158"/>
      <c r="P594" s="158"/>
      <c r="Q594" s="158"/>
      <c r="R594" s="158"/>
      <c r="S594" s="158"/>
    </row>
    <row r="595" spans="2:19" ht="14.1" customHeight="1" x14ac:dyDescent="0.2">
      <c r="B595" s="156"/>
      <c r="D595" s="156"/>
      <c r="E595" s="118"/>
      <c r="F595" s="118"/>
      <c r="H595" s="157"/>
      <c r="K595" s="158"/>
      <c r="L595" s="158"/>
      <c r="M595" s="158"/>
      <c r="N595" s="158"/>
      <c r="O595" s="158"/>
      <c r="P595" s="158"/>
      <c r="Q595" s="158"/>
      <c r="R595" s="158"/>
      <c r="S595" s="158"/>
    </row>
    <row r="596" spans="2:19" ht="14.1" customHeight="1" x14ac:dyDescent="0.2">
      <c r="B596" s="156"/>
      <c r="D596" s="156"/>
      <c r="E596" s="118"/>
      <c r="F596" s="118"/>
      <c r="H596" s="157"/>
      <c r="K596" s="158"/>
      <c r="L596" s="158"/>
      <c r="M596" s="158"/>
      <c r="N596" s="158"/>
      <c r="O596" s="158"/>
      <c r="P596" s="158"/>
      <c r="Q596" s="158"/>
      <c r="R596" s="158"/>
      <c r="S596" s="158"/>
    </row>
    <row r="597" spans="2:19" ht="14.1" customHeight="1" x14ac:dyDescent="0.2">
      <c r="B597" s="156"/>
      <c r="D597" s="156"/>
      <c r="E597" s="118"/>
      <c r="F597" s="118"/>
      <c r="H597" s="157"/>
      <c r="K597" s="158"/>
      <c r="L597" s="158"/>
      <c r="M597" s="158"/>
      <c r="N597" s="158"/>
      <c r="O597" s="158"/>
      <c r="P597" s="158"/>
      <c r="Q597" s="158"/>
      <c r="R597" s="158"/>
      <c r="S597" s="158"/>
    </row>
    <row r="598" spans="2:19" ht="14.1" customHeight="1" x14ac:dyDescent="0.2">
      <c r="B598" s="156"/>
      <c r="D598" s="156"/>
      <c r="E598" s="118"/>
      <c r="F598" s="118"/>
      <c r="H598" s="157"/>
      <c r="K598" s="158"/>
      <c r="L598" s="158"/>
      <c r="M598" s="158"/>
      <c r="N598" s="158"/>
      <c r="O598" s="158"/>
      <c r="P598" s="158"/>
      <c r="Q598" s="158"/>
      <c r="R598" s="158"/>
      <c r="S598" s="158"/>
    </row>
    <row r="599" spans="2:19" ht="14.1" customHeight="1" x14ac:dyDescent="0.2">
      <c r="B599" s="156"/>
      <c r="D599" s="156"/>
      <c r="E599" s="118"/>
      <c r="F599" s="118"/>
      <c r="H599" s="157"/>
      <c r="K599" s="158"/>
      <c r="L599" s="158"/>
      <c r="M599" s="158"/>
      <c r="N599" s="158"/>
      <c r="O599" s="158"/>
      <c r="P599" s="158"/>
      <c r="Q599" s="158"/>
      <c r="R599" s="158"/>
      <c r="S599" s="158"/>
    </row>
    <row r="600" spans="2:19" ht="14.1" customHeight="1" x14ac:dyDescent="0.2">
      <c r="B600" s="156"/>
      <c r="D600" s="156"/>
      <c r="E600" s="118"/>
      <c r="F600" s="118"/>
      <c r="H600" s="157"/>
      <c r="K600" s="158"/>
      <c r="L600" s="158"/>
      <c r="M600" s="158"/>
      <c r="N600" s="158"/>
      <c r="O600" s="158"/>
      <c r="P600" s="158"/>
      <c r="Q600" s="158"/>
      <c r="R600" s="158"/>
      <c r="S600" s="158"/>
    </row>
    <row r="601" spans="2:19" ht="14.1" customHeight="1" x14ac:dyDescent="0.2">
      <c r="B601" s="156"/>
      <c r="D601" s="156"/>
      <c r="E601" s="118"/>
      <c r="F601" s="118"/>
      <c r="H601" s="157"/>
      <c r="K601" s="158"/>
      <c r="L601" s="158"/>
      <c r="M601" s="158"/>
      <c r="N601" s="158"/>
      <c r="O601" s="158"/>
      <c r="P601" s="158"/>
      <c r="Q601" s="158"/>
      <c r="R601" s="158"/>
      <c r="S601" s="158"/>
    </row>
    <row r="602" spans="2:19" ht="14.1" customHeight="1" x14ac:dyDescent="0.2">
      <c r="B602" s="156"/>
      <c r="D602" s="156"/>
      <c r="E602" s="118"/>
      <c r="F602" s="118"/>
      <c r="H602" s="157"/>
      <c r="K602" s="158"/>
      <c r="L602" s="158"/>
      <c r="M602" s="158"/>
      <c r="N602" s="158"/>
      <c r="O602" s="158"/>
      <c r="P602" s="158"/>
      <c r="Q602" s="158"/>
      <c r="R602" s="158"/>
      <c r="S602" s="158"/>
    </row>
    <row r="603" spans="2:19" ht="14.1" customHeight="1" x14ac:dyDescent="0.2">
      <c r="B603" s="156"/>
      <c r="D603" s="156"/>
      <c r="E603" s="118"/>
      <c r="F603" s="118"/>
      <c r="H603" s="157"/>
      <c r="K603" s="158"/>
      <c r="L603" s="158"/>
      <c r="M603" s="158"/>
      <c r="N603" s="158"/>
      <c r="O603" s="158"/>
      <c r="P603" s="158"/>
      <c r="Q603" s="158"/>
      <c r="R603" s="158"/>
      <c r="S603" s="158"/>
    </row>
    <row r="604" spans="2:19" ht="14.1" customHeight="1" x14ac:dyDescent="0.2">
      <c r="B604" s="156"/>
      <c r="D604" s="156"/>
      <c r="E604" s="118"/>
      <c r="F604" s="118"/>
      <c r="H604" s="157"/>
      <c r="K604" s="158"/>
      <c r="L604" s="158"/>
      <c r="M604" s="158"/>
      <c r="N604" s="158"/>
      <c r="O604" s="158"/>
      <c r="P604" s="158"/>
      <c r="Q604" s="158"/>
      <c r="R604" s="158"/>
      <c r="S604" s="158"/>
    </row>
    <row r="605" spans="2:19" ht="14.1" customHeight="1" x14ac:dyDescent="0.2">
      <c r="B605" s="156"/>
      <c r="D605" s="156"/>
      <c r="E605" s="118"/>
      <c r="F605" s="118"/>
      <c r="H605" s="157"/>
      <c r="K605" s="158"/>
      <c r="L605" s="158"/>
      <c r="M605" s="158"/>
      <c r="N605" s="158"/>
      <c r="O605" s="158"/>
      <c r="P605" s="158"/>
      <c r="Q605" s="158"/>
      <c r="R605" s="158"/>
      <c r="S605" s="158"/>
    </row>
    <row r="606" spans="2:19" ht="14.1" customHeight="1" x14ac:dyDescent="0.2">
      <c r="B606" s="156"/>
      <c r="D606" s="156"/>
      <c r="E606" s="118"/>
      <c r="F606" s="118"/>
      <c r="H606" s="157"/>
      <c r="K606" s="158"/>
      <c r="L606" s="158"/>
      <c r="M606" s="158"/>
      <c r="N606" s="158"/>
      <c r="O606" s="158"/>
      <c r="P606" s="158"/>
      <c r="Q606" s="158"/>
      <c r="R606" s="158"/>
      <c r="S606" s="158"/>
    </row>
    <row r="607" spans="2:19" ht="14.1" customHeight="1" x14ac:dyDescent="0.2">
      <c r="B607" s="156"/>
      <c r="D607" s="156"/>
      <c r="E607" s="118"/>
      <c r="F607" s="118"/>
      <c r="H607" s="157"/>
      <c r="K607" s="158"/>
      <c r="L607" s="158"/>
      <c r="M607" s="158"/>
      <c r="N607" s="158"/>
      <c r="O607" s="158"/>
      <c r="P607" s="158"/>
      <c r="Q607" s="158"/>
      <c r="R607" s="158"/>
      <c r="S607" s="158"/>
    </row>
    <row r="608" spans="2:19" ht="14.1" customHeight="1" x14ac:dyDescent="0.2">
      <c r="B608" s="156"/>
      <c r="D608" s="156"/>
      <c r="E608" s="118"/>
      <c r="F608" s="118"/>
      <c r="H608" s="157"/>
      <c r="K608" s="158"/>
      <c r="L608" s="158"/>
      <c r="M608" s="158"/>
      <c r="N608" s="158"/>
      <c r="O608" s="158"/>
      <c r="P608" s="158"/>
      <c r="Q608" s="158"/>
      <c r="R608" s="158"/>
      <c r="S608" s="158"/>
    </row>
    <row r="609" spans="2:19" ht="14.1" customHeight="1" x14ac:dyDescent="0.2">
      <c r="B609" s="156"/>
      <c r="D609" s="156"/>
      <c r="E609" s="118"/>
      <c r="F609" s="118"/>
      <c r="H609" s="157"/>
      <c r="K609" s="158"/>
      <c r="L609" s="158"/>
      <c r="M609" s="158"/>
      <c r="N609" s="158"/>
      <c r="O609" s="158"/>
      <c r="P609" s="158"/>
      <c r="Q609" s="158"/>
      <c r="R609" s="158"/>
      <c r="S609" s="158"/>
    </row>
    <row r="610" spans="2:19" ht="14.1" customHeight="1" x14ac:dyDescent="0.2">
      <c r="B610" s="156"/>
      <c r="D610" s="156"/>
      <c r="E610" s="118"/>
      <c r="F610" s="118"/>
      <c r="H610" s="157"/>
      <c r="K610" s="158"/>
      <c r="L610" s="158"/>
      <c r="M610" s="158"/>
      <c r="N610" s="158"/>
      <c r="O610" s="158"/>
      <c r="P610" s="158"/>
      <c r="Q610" s="158"/>
      <c r="R610" s="158"/>
      <c r="S610" s="158"/>
    </row>
    <row r="611" spans="2:19" ht="14.1" customHeight="1" x14ac:dyDescent="0.2">
      <c r="B611" s="156"/>
      <c r="D611" s="156"/>
      <c r="E611" s="118"/>
      <c r="F611" s="118"/>
      <c r="H611" s="157"/>
      <c r="K611" s="158"/>
      <c r="L611" s="158"/>
      <c r="M611" s="158"/>
      <c r="N611" s="158"/>
      <c r="O611" s="158"/>
      <c r="P611" s="158"/>
      <c r="Q611" s="158"/>
      <c r="R611" s="158"/>
      <c r="S611" s="158"/>
    </row>
    <row r="612" spans="2:19" ht="14.1" customHeight="1" x14ac:dyDescent="0.2">
      <c r="B612" s="156"/>
      <c r="D612" s="156"/>
      <c r="E612" s="118"/>
      <c r="F612" s="118"/>
      <c r="H612" s="157"/>
      <c r="K612" s="158"/>
      <c r="L612" s="158"/>
      <c r="M612" s="158"/>
      <c r="N612" s="158"/>
      <c r="O612" s="158"/>
      <c r="P612" s="158"/>
      <c r="Q612" s="158"/>
      <c r="R612" s="158"/>
      <c r="S612" s="158"/>
    </row>
    <row r="613" spans="2:19" ht="14.1" customHeight="1" x14ac:dyDescent="0.2">
      <c r="B613" s="156"/>
      <c r="D613" s="156"/>
      <c r="E613" s="118"/>
      <c r="F613" s="118"/>
      <c r="H613" s="157"/>
      <c r="K613" s="158"/>
      <c r="L613" s="158"/>
      <c r="M613" s="158"/>
      <c r="N613" s="158"/>
      <c r="O613" s="158"/>
      <c r="P613" s="158"/>
      <c r="Q613" s="158"/>
      <c r="R613" s="158"/>
      <c r="S613" s="158"/>
    </row>
    <row r="614" spans="2:19" ht="14.1" customHeight="1" x14ac:dyDescent="0.2">
      <c r="B614" s="156"/>
      <c r="D614" s="156"/>
      <c r="E614" s="118"/>
      <c r="F614" s="118"/>
      <c r="H614" s="157"/>
      <c r="K614" s="158"/>
      <c r="L614" s="158"/>
      <c r="M614" s="158"/>
      <c r="N614" s="158"/>
      <c r="O614" s="158"/>
      <c r="P614" s="158"/>
      <c r="Q614" s="158"/>
      <c r="R614" s="158"/>
      <c r="S614" s="158"/>
    </row>
    <row r="615" spans="2:19" ht="14.1" customHeight="1" x14ac:dyDescent="0.2">
      <c r="B615" s="156"/>
      <c r="D615" s="156"/>
      <c r="E615" s="118"/>
      <c r="F615" s="118"/>
      <c r="H615" s="157"/>
      <c r="K615" s="158"/>
      <c r="L615" s="158"/>
      <c r="M615" s="158"/>
      <c r="N615" s="158"/>
      <c r="O615" s="158"/>
      <c r="P615" s="158"/>
      <c r="Q615" s="158"/>
      <c r="R615" s="158"/>
      <c r="S615" s="158"/>
    </row>
    <row r="616" spans="2:19" ht="14.1" customHeight="1" x14ac:dyDescent="0.2">
      <c r="B616" s="156"/>
      <c r="D616" s="156"/>
      <c r="E616" s="118"/>
      <c r="F616" s="118"/>
      <c r="H616" s="157"/>
      <c r="K616" s="158"/>
      <c r="L616" s="158"/>
      <c r="M616" s="158"/>
      <c r="N616" s="158"/>
      <c r="O616" s="158"/>
      <c r="P616" s="158"/>
      <c r="Q616" s="158"/>
      <c r="R616" s="158"/>
      <c r="S616" s="158"/>
    </row>
    <row r="617" spans="2:19" ht="14.1" customHeight="1" x14ac:dyDescent="0.2">
      <c r="B617" s="156"/>
      <c r="D617" s="156"/>
      <c r="E617" s="118"/>
      <c r="F617" s="118"/>
      <c r="H617" s="157"/>
      <c r="K617" s="158"/>
      <c r="L617" s="158"/>
      <c r="M617" s="158"/>
      <c r="N617" s="158"/>
      <c r="O617" s="158"/>
      <c r="P617" s="158"/>
      <c r="Q617" s="158"/>
      <c r="R617" s="158"/>
      <c r="S617" s="158"/>
    </row>
    <row r="618" spans="2:19" ht="14.1" customHeight="1" x14ac:dyDescent="0.2">
      <c r="B618" s="156"/>
      <c r="D618" s="156"/>
      <c r="E618" s="118"/>
      <c r="F618" s="118"/>
      <c r="H618" s="157"/>
      <c r="K618" s="158"/>
      <c r="L618" s="158"/>
      <c r="M618" s="158"/>
      <c r="N618" s="158"/>
      <c r="O618" s="158"/>
      <c r="P618" s="158"/>
      <c r="Q618" s="158"/>
      <c r="R618" s="158"/>
      <c r="S618" s="158"/>
    </row>
    <row r="619" spans="2:19" ht="14.1" customHeight="1" x14ac:dyDescent="0.2">
      <c r="B619" s="156"/>
      <c r="D619" s="156"/>
      <c r="E619" s="118"/>
      <c r="F619" s="118"/>
      <c r="H619" s="157"/>
      <c r="K619" s="158"/>
      <c r="L619" s="158"/>
      <c r="M619" s="158"/>
      <c r="N619" s="158"/>
      <c r="O619" s="158"/>
      <c r="P619" s="158"/>
      <c r="Q619" s="158"/>
      <c r="R619" s="158"/>
      <c r="S619" s="158"/>
    </row>
    <row r="620" spans="2:19" ht="14.1" customHeight="1" x14ac:dyDescent="0.2">
      <c r="B620" s="156"/>
      <c r="D620" s="156"/>
      <c r="E620" s="118"/>
      <c r="F620" s="118"/>
      <c r="H620" s="157"/>
      <c r="K620" s="158"/>
      <c r="L620" s="158"/>
      <c r="M620" s="158"/>
      <c r="N620" s="158"/>
      <c r="O620" s="158"/>
      <c r="P620" s="158"/>
      <c r="Q620" s="158"/>
      <c r="R620" s="158"/>
      <c r="S620" s="158"/>
    </row>
    <row r="621" spans="2:19" ht="14.1" customHeight="1" x14ac:dyDescent="0.2">
      <c r="B621" s="156"/>
      <c r="D621" s="156"/>
      <c r="E621" s="118"/>
      <c r="F621" s="118"/>
      <c r="H621" s="157"/>
      <c r="K621" s="158"/>
      <c r="L621" s="158"/>
      <c r="M621" s="158"/>
      <c r="N621" s="158"/>
      <c r="O621" s="158"/>
      <c r="P621" s="158"/>
      <c r="Q621" s="158"/>
      <c r="R621" s="158"/>
      <c r="S621" s="158"/>
    </row>
    <row r="622" spans="2:19" ht="14.1" customHeight="1" x14ac:dyDescent="0.2">
      <c r="B622" s="156"/>
      <c r="D622" s="156"/>
      <c r="E622" s="118"/>
      <c r="F622" s="118"/>
      <c r="H622" s="157"/>
      <c r="K622" s="158"/>
      <c r="L622" s="158"/>
      <c r="M622" s="158"/>
      <c r="N622" s="158"/>
      <c r="O622" s="158"/>
      <c r="P622" s="158"/>
      <c r="Q622" s="158"/>
      <c r="R622" s="158"/>
      <c r="S622" s="158"/>
    </row>
    <row r="623" spans="2:19" ht="14.1" customHeight="1" x14ac:dyDescent="0.2">
      <c r="B623" s="156"/>
      <c r="D623" s="156"/>
      <c r="E623" s="118"/>
      <c r="F623" s="118"/>
      <c r="H623" s="157"/>
      <c r="K623" s="158"/>
      <c r="L623" s="158"/>
      <c r="M623" s="158"/>
      <c r="N623" s="158"/>
      <c r="O623" s="158"/>
      <c r="P623" s="158"/>
      <c r="Q623" s="158"/>
      <c r="R623" s="158"/>
      <c r="S623" s="158"/>
    </row>
    <row r="624" spans="2:19" ht="14.1" customHeight="1" x14ac:dyDescent="0.2">
      <c r="B624" s="156"/>
      <c r="D624" s="156"/>
      <c r="E624" s="118"/>
      <c r="F624" s="118"/>
      <c r="H624" s="157"/>
      <c r="K624" s="158"/>
      <c r="L624" s="158"/>
      <c r="M624" s="158"/>
      <c r="N624" s="158"/>
      <c r="O624" s="158"/>
      <c r="P624" s="158"/>
      <c r="Q624" s="158"/>
      <c r="R624" s="158"/>
      <c r="S624" s="158"/>
    </row>
    <row r="625" spans="2:19" ht="14.1" customHeight="1" x14ac:dyDescent="0.2">
      <c r="B625" s="156"/>
      <c r="C625" s="156"/>
      <c r="D625" s="118"/>
      <c r="E625" s="118"/>
      <c r="G625" s="157"/>
      <c r="K625" s="158"/>
      <c r="L625" s="158"/>
      <c r="M625" s="158"/>
      <c r="N625" s="158"/>
      <c r="O625" s="158"/>
      <c r="P625" s="158"/>
      <c r="Q625" s="158"/>
      <c r="R625" s="158"/>
      <c r="S625" s="158"/>
    </row>
    <row r="626" spans="2:19" ht="14.1" customHeight="1" x14ac:dyDescent="0.2">
      <c r="B626" s="156"/>
      <c r="C626" s="156"/>
      <c r="D626" s="118"/>
      <c r="E626" s="118"/>
      <c r="G626" s="157"/>
      <c r="K626" s="158"/>
      <c r="L626" s="158"/>
      <c r="M626" s="158"/>
      <c r="N626" s="158"/>
      <c r="O626" s="158"/>
      <c r="P626" s="158"/>
      <c r="Q626" s="158"/>
      <c r="R626" s="158"/>
      <c r="S626" s="158"/>
    </row>
    <row r="627" spans="2:19" ht="14.1" customHeight="1" x14ac:dyDescent="0.2">
      <c r="B627" s="156"/>
      <c r="C627" s="156"/>
      <c r="D627" s="118"/>
      <c r="E627" s="118"/>
      <c r="G627" s="157"/>
      <c r="K627" s="158"/>
      <c r="L627" s="158"/>
      <c r="M627" s="158"/>
      <c r="N627" s="158"/>
      <c r="O627" s="158"/>
      <c r="P627" s="158"/>
      <c r="Q627" s="158"/>
      <c r="R627" s="158"/>
      <c r="S627" s="158"/>
    </row>
    <row r="628" spans="2:19" ht="14.1" customHeight="1" x14ac:dyDescent="0.2">
      <c r="B628" s="156"/>
      <c r="C628" s="156"/>
      <c r="D628" s="118"/>
      <c r="E628" s="118"/>
      <c r="G628" s="157"/>
      <c r="K628" s="158"/>
      <c r="L628" s="158"/>
      <c r="M628" s="158"/>
      <c r="N628" s="158"/>
      <c r="O628" s="158"/>
      <c r="P628" s="158"/>
      <c r="Q628" s="158"/>
      <c r="R628" s="158"/>
      <c r="S628" s="158"/>
    </row>
    <row r="629" spans="2:19" ht="14.1" customHeight="1" x14ac:dyDescent="0.2">
      <c r="B629" s="156"/>
      <c r="C629" s="156"/>
      <c r="D629" s="118"/>
      <c r="E629" s="118"/>
      <c r="G629" s="157"/>
      <c r="K629" s="158"/>
      <c r="L629" s="158"/>
      <c r="M629" s="158"/>
      <c r="N629" s="158"/>
      <c r="O629" s="158"/>
      <c r="P629" s="158"/>
      <c r="Q629" s="158"/>
      <c r="R629" s="158"/>
      <c r="S629" s="158"/>
    </row>
    <row r="630" spans="2:19" ht="14.1" customHeight="1" x14ac:dyDescent="0.2">
      <c r="B630" s="156"/>
      <c r="C630" s="156"/>
      <c r="D630" s="118"/>
      <c r="E630" s="118"/>
      <c r="G630" s="157"/>
      <c r="K630" s="158"/>
      <c r="L630" s="158"/>
      <c r="M630" s="158"/>
      <c r="N630" s="158"/>
      <c r="O630" s="158"/>
      <c r="P630" s="158"/>
      <c r="Q630" s="158"/>
      <c r="R630" s="158"/>
      <c r="S630" s="158"/>
    </row>
    <row r="631" spans="2:19" ht="14.1" customHeight="1" x14ac:dyDescent="0.2">
      <c r="B631" s="156"/>
      <c r="C631" s="156"/>
      <c r="D631" s="118"/>
      <c r="E631" s="118"/>
      <c r="G631" s="157"/>
      <c r="K631" s="158"/>
      <c r="L631" s="158"/>
      <c r="M631" s="158"/>
      <c r="N631" s="158"/>
      <c r="O631" s="158"/>
      <c r="P631" s="158"/>
      <c r="Q631" s="158"/>
      <c r="R631" s="158"/>
      <c r="S631" s="158"/>
    </row>
    <row r="632" spans="2:19" ht="14.1" customHeight="1" x14ac:dyDescent="0.2">
      <c r="B632" s="156"/>
      <c r="C632" s="156"/>
      <c r="D632" s="118"/>
      <c r="E632" s="118"/>
      <c r="G632" s="157"/>
      <c r="K632" s="158"/>
      <c r="L632" s="158"/>
      <c r="M632" s="158"/>
      <c r="N632" s="158"/>
      <c r="O632" s="158"/>
      <c r="P632" s="158"/>
      <c r="Q632" s="158"/>
      <c r="R632" s="158"/>
      <c r="S632" s="158"/>
    </row>
    <row r="633" spans="2:19" ht="14.1" customHeight="1" x14ac:dyDescent="0.2">
      <c r="B633" s="156"/>
      <c r="C633" s="156"/>
      <c r="D633" s="118"/>
      <c r="E633" s="118"/>
      <c r="G633" s="157"/>
      <c r="K633" s="158"/>
      <c r="L633" s="158"/>
      <c r="M633" s="158"/>
      <c r="N633" s="158"/>
      <c r="O633" s="158"/>
      <c r="P633" s="158"/>
      <c r="Q633" s="158"/>
      <c r="R633" s="158"/>
      <c r="S633" s="158"/>
    </row>
    <row r="634" spans="2:19" ht="14.1" customHeight="1" x14ac:dyDescent="0.2">
      <c r="B634" s="156"/>
      <c r="C634" s="156"/>
      <c r="D634" s="118"/>
      <c r="E634" s="118"/>
      <c r="G634" s="157"/>
      <c r="K634" s="158"/>
      <c r="L634" s="158"/>
      <c r="M634" s="158"/>
      <c r="N634" s="158"/>
      <c r="O634" s="158"/>
      <c r="P634" s="158"/>
      <c r="Q634" s="158"/>
      <c r="R634" s="158"/>
      <c r="S634" s="158"/>
    </row>
    <row r="635" spans="2:19" ht="14.1" customHeight="1" x14ac:dyDescent="0.2">
      <c r="B635" s="156"/>
      <c r="C635" s="156"/>
      <c r="D635" s="118"/>
      <c r="E635" s="118"/>
      <c r="G635" s="157"/>
      <c r="K635" s="158"/>
      <c r="L635" s="158"/>
      <c r="M635" s="158"/>
      <c r="N635" s="158"/>
      <c r="O635" s="158"/>
      <c r="P635" s="158"/>
      <c r="Q635" s="158"/>
      <c r="R635" s="158"/>
      <c r="S635" s="158"/>
    </row>
    <row r="636" spans="2:19" ht="14.1" customHeight="1" x14ac:dyDescent="0.2">
      <c r="B636" s="156"/>
      <c r="C636" s="156"/>
      <c r="D636" s="118"/>
      <c r="E636" s="118"/>
      <c r="G636" s="157"/>
      <c r="K636" s="158"/>
      <c r="L636" s="158"/>
      <c r="M636" s="158"/>
      <c r="N636" s="158"/>
      <c r="O636" s="158"/>
      <c r="P636" s="158"/>
      <c r="Q636" s="158"/>
      <c r="R636" s="158"/>
      <c r="S636" s="158"/>
    </row>
    <row r="637" spans="2:19" ht="14.1" customHeight="1" x14ac:dyDescent="0.2">
      <c r="B637" s="156"/>
      <c r="C637" s="156"/>
      <c r="D637" s="118"/>
      <c r="E637" s="118"/>
      <c r="G637" s="157"/>
      <c r="K637" s="158"/>
      <c r="L637" s="158"/>
      <c r="M637" s="158"/>
      <c r="N637" s="158"/>
      <c r="O637" s="158"/>
      <c r="P637" s="158"/>
      <c r="Q637" s="158"/>
      <c r="R637" s="158"/>
      <c r="S637" s="158"/>
    </row>
    <row r="638" spans="2:19" ht="14.1" customHeight="1" x14ac:dyDescent="0.2">
      <c r="B638" s="156"/>
      <c r="C638" s="156"/>
      <c r="D638" s="118"/>
      <c r="E638" s="118"/>
      <c r="G638" s="157"/>
      <c r="K638" s="158"/>
      <c r="L638" s="158"/>
      <c r="M638" s="158"/>
      <c r="N638" s="158"/>
      <c r="O638" s="158"/>
      <c r="P638" s="158"/>
      <c r="Q638" s="158"/>
      <c r="R638" s="158"/>
      <c r="S638" s="158"/>
    </row>
    <row r="639" spans="2:19" ht="14.1" customHeight="1" x14ac:dyDescent="0.2">
      <c r="B639" s="156"/>
      <c r="C639" s="156"/>
      <c r="D639" s="118"/>
      <c r="E639" s="118"/>
      <c r="G639" s="157"/>
      <c r="K639" s="158"/>
      <c r="L639" s="158"/>
      <c r="M639" s="158"/>
      <c r="N639" s="158"/>
      <c r="O639" s="158"/>
      <c r="P639" s="158"/>
      <c r="Q639" s="158"/>
      <c r="R639" s="158"/>
      <c r="S639" s="158"/>
    </row>
    <row r="640" spans="2:19" ht="14.1" customHeight="1" x14ac:dyDescent="0.2">
      <c r="B640" s="156"/>
      <c r="C640" s="156"/>
      <c r="D640" s="118"/>
      <c r="E640" s="118"/>
      <c r="G640" s="157"/>
      <c r="K640" s="158"/>
      <c r="L640" s="158"/>
      <c r="M640" s="158"/>
      <c r="N640" s="158"/>
      <c r="O640" s="158"/>
      <c r="P640" s="158"/>
      <c r="Q640" s="158"/>
      <c r="R640" s="158"/>
      <c r="S640" s="158"/>
    </row>
    <row r="641" spans="2:19" x14ac:dyDescent="0.2">
      <c r="B641" s="156"/>
      <c r="C641" s="156"/>
      <c r="D641" s="118"/>
      <c r="E641" s="118"/>
      <c r="G641" s="157"/>
      <c r="K641" s="158"/>
      <c r="L641" s="158"/>
      <c r="M641" s="158"/>
      <c r="N641" s="158"/>
      <c r="O641" s="158"/>
      <c r="P641" s="158"/>
      <c r="Q641" s="158"/>
      <c r="R641" s="158"/>
      <c r="S641" s="158"/>
    </row>
    <row r="642" spans="2:19" x14ac:dyDescent="0.2">
      <c r="B642" s="156"/>
      <c r="C642" s="156"/>
      <c r="D642" s="118"/>
      <c r="E642" s="118"/>
      <c r="G642" s="157"/>
      <c r="K642" s="158"/>
      <c r="L642" s="158"/>
      <c r="M642" s="158"/>
      <c r="N642" s="158"/>
      <c r="O642" s="158"/>
      <c r="P642" s="158"/>
      <c r="Q642" s="158"/>
      <c r="R642" s="158"/>
      <c r="S642" s="158"/>
    </row>
    <row r="643" spans="2:19" x14ac:dyDescent="0.2">
      <c r="B643" s="156"/>
      <c r="C643" s="156"/>
      <c r="D643" s="118"/>
      <c r="E643" s="118"/>
      <c r="G643" s="157"/>
      <c r="K643" s="158"/>
      <c r="L643" s="158"/>
      <c r="M643" s="158"/>
      <c r="N643" s="158"/>
      <c r="O643" s="158"/>
      <c r="P643" s="158"/>
      <c r="Q643" s="158"/>
      <c r="R643" s="158"/>
      <c r="S643" s="158"/>
    </row>
    <row r="644" spans="2:19" x14ac:dyDescent="0.2">
      <c r="B644" s="156"/>
      <c r="C644" s="156"/>
      <c r="D644" s="118"/>
      <c r="E644" s="118"/>
      <c r="G644" s="157"/>
      <c r="K644" s="158"/>
      <c r="L644" s="158"/>
      <c r="M644" s="158"/>
      <c r="N644" s="158"/>
      <c r="O644" s="158"/>
      <c r="P644" s="158"/>
      <c r="Q644" s="158"/>
      <c r="R644" s="158"/>
      <c r="S644" s="158"/>
    </row>
    <row r="645" spans="2:19" x14ac:dyDescent="0.2">
      <c r="B645" s="156"/>
      <c r="C645" s="156"/>
      <c r="D645" s="118"/>
      <c r="E645" s="118"/>
      <c r="G645" s="157"/>
      <c r="K645" s="158"/>
      <c r="L645" s="158"/>
      <c r="M645" s="158"/>
      <c r="N645" s="158"/>
      <c r="O645" s="158"/>
      <c r="P645" s="158"/>
      <c r="Q645" s="158"/>
      <c r="R645" s="158"/>
      <c r="S645" s="158"/>
    </row>
    <row r="646" spans="2:19" x14ac:dyDescent="0.2">
      <c r="B646" s="156"/>
      <c r="C646" s="156"/>
      <c r="D646" s="118"/>
      <c r="E646" s="118"/>
      <c r="G646" s="157"/>
      <c r="K646" s="158"/>
      <c r="L646" s="158"/>
      <c r="M646" s="158"/>
      <c r="N646" s="158"/>
      <c r="O646" s="158"/>
      <c r="P646" s="158"/>
      <c r="Q646" s="158"/>
      <c r="R646" s="158"/>
      <c r="S646" s="158"/>
    </row>
    <row r="647" spans="2:19" x14ac:dyDescent="0.2">
      <c r="B647" s="156"/>
      <c r="C647" s="156"/>
      <c r="D647" s="118"/>
      <c r="E647" s="118"/>
      <c r="G647" s="157"/>
      <c r="K647" s="158"/>
      <c r="L647" s="158"/>
      <c r="M647" s="158"/>
      <c r="N647" s="158"/>
      <c r="O647" s="158"/>
      <c r="P647" s="158"/>
      <c r="Q647" s="158"/>
      <c r="R647" s="158"/>
      <c r="S647" s="158"/>
    </row>
    <row r="648" spans="2:19" x14ac:dyDescent="0.2">
      <c r="B648" s="156"/>
      <c r="C648" s="156"/>
      <c r="D648" s="118"/>
      <c r="E648" s="118"/>
      <c r="G648" s="157"/>
      <c r="K648" s="158"/>
      <c r="L648" s="158"/>
      <c r="M648" s="158"/>
      <c r="N648" s="158"/>
      <c r="O648" s="158"/>
      <c r="P648" s="158"/>
      <c r="Q648" s="158"/>
      <c r="R648" s="158"/>
      <c r="S648" s="158"/>
    </row>
    <row r="649" spans="2:19" x14ac:dyDescent="0.2">
      <c r="B649" s="156"/>
      <c r="C649" s="156"/>
      <c r="D649" s="118"/>
      <c r="E649" s="118"/>
      <c r="G649" s="157"/>
      <c r="K649" s="158"/>
      <c r="L649" s="158"/>
      <c r="M649" s="158"/>
      <c r="N649" s="158"/>
      <c r="O649" s="158"/>
      <c r="P649" s="158"/>
      <c r="Q649" s="158"/>
      <c r="R649" s="158"/>
      <c r="S649" s="158"/>
    </row>
    <row r="650" spans="2:19" x14ac:dyDescent="0.2">
      <c r="B650" s="156"/>
      <c r="C650" s="156"/>
      <c r="D650" s="118"/>
      <c r="E650" s="118"/>
      <c r="G650" s="157"/>
      <c r="K650" s="158"/>
      <c r="L650" s="158"/>
      <c r="M650" s="158"/>
      <c r="N650" s="158"/>
      <c r="O650" s="158"/>
      <c r="P650" s="158"/>
      <c r="Q650" s="158"/>
      <c r="R650" s="158"/>
      <c r="S650" s="158"/>
    </row>
    <row r="651" spans="2:19" x14ac:dyDescent="0.2">
      <c r="B651" s="156"/>
      <c r="C651" s="156"/>
      <c r="D651" s="118"/>
      <c r="E651" s="118"/>
      <c r="G651" s="157"/>
      <c r="K651" s="158"/>
      <c r="L651" s="158"/>
      <c r="M651" s="158"/>
      <c r="N651" s="158"/>
      <c r="O651" s="158"/>
      <c r="P651" s="158"/>
      <c r="Q651" s="158"/>
      <c r="R651" s="158"/>
      <c r="S651" s="158"/>
    </row>
    <row r="652" spans="2:19" x14ac:dyDescent="0.2">
      <c r="B652" s="156"/>
      <c r="C652" s="156"/>
      <c r="D652" s="118"/>
      <c r="E652" s="118"/>
      <c r="G652" s="157"/>
      <c r="K652" s="158"/>
      <c r="L652" s="158"/>
      <c r="M652" s="158"/>
      <c r="N652" s="158"/>
      <c r="O652" s="158"/>
      <c r="P652" s="158"/>
      <c r="Q652" s="158"/>
      <c r="R652" s="158"/>
      <c r="S652" s="158"/>
    </row>
    <row r="653" spans="2:19" x14ac:dyDescent="0.2">
      <c r="B653" s="156"/>
      <c r="C653" s="156"/>
      <c r="D653" s="118"/>
      <c r="E653" s="118"/>
      <c r="G653" s="157"/>
      <c r="K653" s="158"/>
      <c r="L653" s="158"/>
      <c r="M653" s="158"/>
      <c r="N653" s="158"/>
      <c r="O653" s="158"/>
      <c r="P653" s="158"/>
      <c r="Q653" s="158"/>
      <c r="R653" s="158"/>
      <c r="S653" s="158"/>
    </row>
    <row r="654" spans="2:19" x14ac:dyDescent="0.2">
      <c r="B654" s="156"/>
      <c r="C654" s="156"/>
      <c r="D654" s="118"/>
      <c r="E654" s="118"/>
      <c r="G654" s="157"/>
      <c r="K654" s="158"/>
      <c r="L654" s="158"/>
      <c r="M654" s="158"/>
      <c r="N654" s="158"/>
      <c r="O654" s="158"/>
      <c r="P654" s="158"/>
      <c r="Q654" s="158"/>
      <c r="R654" s="158"/>
      <c r="S654" s="158"/>
    </row>
    <row r="655" spans="2:19" x14ac:dyDescent="0.2">
      <c r="B655" s="156"/>
      <c r="C655" s="156"/>
      <c r="D655" s="118"/>
      <c r="E655" s="118"/>
      <c r="G655" s="157"/>
      <c r="K655" s="158"/>
      <c r="L655" s="158"/>
      <c r="M655" s="158"/>
      <c r="N655" s="158"/>
      <c r="O655" s="158"/>
      <c r="P655" s="158"/>
      <c r="Q655" s="158"/>
      <c r="R655" s="158"/>
      <c r="S655" s="158"/>
    </row>
    <row r="656" spans="2:19" x14ac:dyDescent="0.2">
      <c r="B656" s="156"/>
      <c r="C656" s="156"/>
      <c r="D656" s="118"/>
      <c r="E656" s="118"/>
      <c r="G656" s="157"/>
      <c r="K656" s="158"/>
      <c r="L656" s="158"/>
      <c r="M656" s="158"/>
      <c r="N656" s="158"/>
      <c r="O656" s="158"/>
      <c r="P656" s="158"/>
      <c r="Q656" s="158"/>
      <c r="R656" s="158"/>
      <c r="S656" s="158"/>
    </row>
    <row r="657" spans="2:19" x14ac:dyDescent="0.2">
      <c r="B657" s="156"/>
      <c r="C657" s="156"/>
      <c r="D657" s="118"/>
      <c r="E657" s="118"/>
      <c r="G657" s="157"/>
      <c r="K657" s="158"/>
      <c r="L657" s="158"/>
      <c r="M657" s="158"/>
      <c r="N657" s="158"/>
      <c r="O657" s="158"/>
      <c r="P657" s="158"/>
      <c r="Q657" s="158"/>
      <c r="R657" s="158"/>
      <c r="S657" s="158"/>
    </row>
    <row r="658" spans="2:19" x14ac:dyDescent="0.2">
      <c r="B658" s="156"/>
      <c r="C658" s="156"/>
      <c r="D658" s="118"/>
      <c r="E658" s="118"/>
      <c r="G658" s="157"/>
      <c r="K658" s="158"/>
      <c r="L658" s="158"/>
      <c r="M658" s="158"/>
      <c r="N658" s="158"/>
      <c r="O658" s="158"/>
      <c r="P658" s="158"/>
      <c r="Q658" s="158"/>
      <c r="R658" s="158"/>
      <c r="S658" s="158"/>
    </row>
    <row r="659" spans="2:19" x14ac:dyDescent="0.2">
      <c r="B659" s="156"/>
      <c r="C659" s="156"/>
      <c r="D659" s="118"/>
      <c r="E659" s="118"/>
      <c r="G659" s="157"/>
      <c r="K659" s="158"/>
      <c r="L659" s="158"/>
      <c r="M659" s="158"/>
      <c r="N659" s="158"/>
      <c r="O659" s="158"/>
      <c r="P659" s="158"/>
      <c r="Q659" s="158"/>
      <c r="R659" s="158"/>
      <c r="S659" s="158"/>
    </row>
    <row r="660" spans="2:19" x14ac:dyDescent="0.2">
      <c r="B660" s="156"/>
      <c r="C660" s="156"/>
      <c r="D660" s="118"/>
      <c r="E660" s="118"/>
      <c r="G660" s="157"/>
      <c r="K660" s="158"/>
      <c r="L660" s="158"/>
      <c r="M660" s="158"/>
      <c r="N660" s="158"/>
      <c r="O660" s="158"/>
      <c r="P660" s="158"/>
      <c r="Q660" s="158"/>
      <c r="R660" s="158"/>
      <c r="S660" s="158"/>
    </row>
    <row r="661" spans="2:19" x14ac:dyDescent="0.2">
      <c r="B661" s="156"/>
      <c r="C661" s="156"/>
      <c r="D661" s="118"/>
      <c r="E661" s="118"/>
      <c r="G661" s="157"/>
      <c r="K661" s="158"/>
      <c r="L661" s="158"/>
      <c r="M661" s="158"/>
      <c r="N661" s="158"/>
      <c r="O661" s="158"/>
      <c r="P661" s="158"/>
      <c r="Q661" s="158"/>
      <c r="R661" s="158"/>
      <c r="S661" s="158"/>
    </row>
    <row r="662" spans="2:19" x14ac:dyDescent="0.2">
      <c r="B662" s="156"/>
      <c r="C662" s="156"/>
      <c r="D662" s="118"/>
      <c r="E662" s="118"/>
      <c r="G662" s="157"/>
      <c r="K662" s="158"/>
      <c r="L662" s="158"/>
      <c r="M662" s="158"/>
      <c r="N662" s="158"/>
      <c r="O662" s="158"/>
      <c r="P662" s="158"/>
      <c r="Q662" s="158"/>
      <c r="R662" s="158"/>
      <c r="S662" s="158"/>
    </row>
    <row r="663" spans="2:19" x14ac:dyDescent="0.2">
      <c r="B663" s="156"/>
      <c r="C663" s="156"/>
      <c r="D663" s="118"/>
      <c r="E663" s="118"/>
      <c r="G663" s="157"/>
      <c r="K663" s="158"/>
      <c r="L663" s="158"/>
      <c r="M663" s="158"/>
      <c r="N663" s="158"/>
      <c r="O663" s="158"/>
      <c r="P663" s="158"/>
      <c r="Q663" s="158"/>
      <c r="R663" s="158"/>
      <c r="S663" s="158"/>
    </row>
    <row r="664" spans="2:19" x14ac:dyDescent="0.2">
      <c r="B664" s="156"/>
      <c r="C664" s="156"/>
      <c r="D664" s="118"/>
      <c r="E664" s="118"/>
      <c r="G664" s="157"/>
      <c r="K664" s="158"/>
      <c r="L664" s="158"/>
      <c r="M664" s="158"/>
      <c r="N664" s="158"/>
      <c r="O664" s="158"/>
      <c r="P664" s="158"/>
      <c r="Q664" s="158"/>
      <c r="R664" s="158"/>
      <c r="S664" s="158"/>
    </row>
    <row r="665" spans="2:19" x14ac:dyDescent="0.2">
      <c r="B665" s="156"/>
      <c r="C665" s="156"/>
      <c r="D665" s="118"/>
      <c r="E665" s="118"/>
      <c r="G665" s="157"/>
      <c r="K665" s="158"/>
      <c r="L665" s="158"/>
      <c r="M665" s="158"/>
      <c r="N665" s="158"/>
      <c r="O665" s="158"/>
      <c r="P665" s="158"/>
      <c r="Q665" s="158"/>
      <c r="R665" s="158"/>
      <c r="S665" s="158"/>
    </row>
    <row r="666" spans="2:19" x14ac:dyDescent="0.2">
      <c r="B666" s="156"/>
      <c r="C666" s="156"/>
      <c r="D666" s="118"/>
      <c r="E666" s="118"/>
      <c r="G666" s="157"/>
      <c r="K666" s="158"/>
      <c r="L666" s="158"/>
      <c r="M666" s="158"/>
      <c r="N666" s="158"/>
      <c r="O666" s="158"/>
      <c r="P666" s="158"/>
      <c r="Q666" s="158"/>
      <c r="R666" s="158"/>
      <c r="S666" s="158"/>
    </row>
    <row r="667" spans="2:19" x14ac:dyDescent="0.2">
      <c r="B667" s="156"/>
      <c r="C667" s="156"/>
      <c r="D667" s="118"/>
      <c r="E667" s="118"/>
      <c r="G667" s="157"/>
      <c r="K667" s="158"/>
      <c r="L667" s="158"/>
      <c r="M667" s="158"/>
      <c r="N667" s="158"/>
      <c r="O667" s="158"/>
      <c r="P667" s="158"/>
      <c r="Q667" s="158"/>
      <c r="R667" s="158"/>
      <c r="S667" s="158"/>
    </row>
    <row r="668" spans="2:19" x14ac:dyDescent="0.2">
      <c r="B668" s="156"/>
      <c r="C668" s="156"/>
      <c r="D668" s="118"/>
      <c r="E668" s="118"/>
      <c r="G668" s="157"/>
      <c r="K668" s="158"/>
      <c r="L668" s="158"/>
      <c r="M668" s="158"/>
      <c r="N668" s="158"/>
      <c r="O668" s="158"/>
      <c r="P668" s="158"/>
      <c r="Q668" s="158"/>
      <c r="R668" s="158"/>
      <c r="S668" s="158"/>
    </row>
    <row r="669" spans="2:19" x14ac:dyDescent="0.2">
      <c r="B669" s="156"/>
      <c r="C669" s="156"/>
      <c r="D669" s="118"/>
      <c r="E669" s="118"/>
      <c r="G669" s="157"/>
      <c r="K669" s="158"/>
      <c r="L669" s="158"/>
      <c r="M669" s="158"/>
      <c r="N669" s="158"/>
      <c r="O669" s="158"/>
      <c r="P669" s="158"/>
      <c r="Q669" s="158"/>
      <c r="R669" s="158"/>
      <c r="S669" s="158"/>
    </row>
    <row r="670" spans="2:19" x14ac:dyDescent="0.2">
      <c r="B670" s="156"/>
      <c r="C670" s="156"/>
      <c r="D670" s="118"/>
      <c r="E670" s="118"/>
      <c r="G670" s="157"/>
      <c r="K670" s="158"/>
      <c r="L670" s="158"/>
      <c r="M670" s="158"/>
      <c r="N670" s="158"/>
      <c r="O670" s="158"/>
      <c r="P670" s="158"/>
      <c r="Q670" s="158"/>
      <c r="R670" s="158"/>
      <c r="S670" s="158"/>
    </row>
    <row r="671" spans="2:19" x14ac:dyDescent="0.2">
      <c r="B671" s="156"/>
      <c r="C671" s="156"/>
      <c r="D671" s="118"/>
      <c r="E671" s="118"/>
      <c r="G671" s="157"/>
      <c r="K671" s="158"/>
      <c r="L671" s="158"/>
      <c r="M671" s="158"/>
      <c r="N671" s="158"/>
      <c r="O671" s="158"/>
      <c r="P671" s="158"/>
      <c r="Q671" s="158"/>
      <c r="R671" s="158"/>
      <c r="S671" s="158"/>
    </row>
    <row r="672" spans="2:19" x14ac:dyDescent="0.2">
      <c r="B672" s="156"/>
      <c r="C672" s="156"/>
      <c r="D672" s="118"/>
      <c r="E672" s="118"/>
      <c r="G672" s="157"/>
      <c r="K672" s="158"/>
      <c r="L672" s="158"/>
      <c r="M672" s="158"/>
      <c r="N672" s="158"/>
      <c r="O672" s="158"/>
      <c r="P672" s="158"/>
      <c r="Q672" s="158"/>
      <c r="R672" s="158"/>
      <c r="S672" s="158"/>
    </row>
    <row r="673" spans="2:19" x14ac:dyDescent="0.2">
      <c r="B673" s="156"/>
      <c r="C673" s="156"/>
      <c r="D673" s="118"/>
      <c r="E673" s="118"/>
      <c r="G673" s="157"/>
      <c r="K673" s="158"/>
      <c r="L673" s="158"/>
      <c r="M673" s="158"/>
      <c r="N673" s="158"/>
      <c r="O673" s="158"/>
      <c r="P673" s="158"/>
      <c r="Q673" s="158"/>
      <c r="R673" s="158"/>
      <c r="S673" s="158"/>
    </row>
    <row r="674" spans="2:19" x14ac:dyDescent="0.2">
      <c r="B674" s="156"/>
      <c r="C674" s="156"/>
      <c r="D674" s="118"/>
      <c r="E674" s="118"/>
      <c r="G674" s="157"/>
      <c r="K674" s="158"/>
      <c r="L674" s="158"/>
      <c r="M674" s="158"/>
      <c r="N674" s="158"/>
      <c r="O674" s="158"/>
      <c r="P674" s="158"/>
      <c r="Q674" s="158"/>
      <c r="R674" s="158"/>
      <c r="S674" s="158"/>
    </row>
    <row r="675" spans="2:19" x14ac:dyDescent="0.2">
      <c r="B675" s="156"/>
      <c r="C675" s="156"/>
      <c r="D675" s="118"/>
      <c r="E675" s="118"/>
      <c r="G675" s="157"/>
      <c r="K675" s="158"/>
      <c r="L675" s="158"/>
      <c r="M675" s="158"/>
      <c r="N675" s="158"/>
      <c r="O675" s="158"/>
      <c r="P675" s="158"/>
      <c r="Q675" s="158"/>
      <c r="R675" s="158"/>
      <c r="S675" s="158"/>
    </row>
    <row r="676" spans="2:19" x14ac:dyDescent="0.2">
      <c r="B676" s="156"/>
      <c r="C676" s="156"/>
      <c r="D676" s="118"/>
      <c r="E676" s="118"/>
      <c r="G676" s="157"/>
      <c r="K676" s="158"/>
      <c r="L676" s="158"/>
      <c r="M676" s="158"/>
      <c r="N676" s="158"/>
      <c r="O676" s="158"/>
      <c r="P676" s="158"/>
      <c r="Q676" s="158"/>
      <c r="R676" s="158"/>
      <c r="S676" s="158"/>
    </row>
    <row r="677" spans="2:19" x14ac:dyDescent="0.2">
      <c r="B677" s="156"/>
      <c r="C677" s="156"/>
      <c r="D677" s="118"/>
      <c r="E677" s="118"/>
      <c r="G677" s="157"/>
      <c r="K677" s="158"/>
      <c r="L677" s="158"/>
      <c r="M677" s="158"/>
      <c r="N677" s="158"/>
      <c r="O677" s="158"/>
      <c r="P677" s="158"/>
      <c r="Q677" s="158"/>
      <c r="R677" s="158"/>
      <c r="S677" s="158"/>
    </row>
    <row r="678" spans="2:19" x14ac:dyDescent="0.2">
      <c r="B678" s="156"/>
      <c r="C678" s="156"/>
      <c r="D678" s="118"/>
      <c r="E678" s="118"/>
      <c r="G678" s="157"/>
      <c r="K678" s="158"/>
      <c r="L678" s="158"/>
      <c r="M678" s="158"/>
      <c r="N678" s="158"/>
      <c r="O678" s="158"/>
      <c r="P678" s="158"/>
      <c r="Q678" s="158"/>
      <c r="R678" s="158"/>
      <c r="S678" s="158"/>
    </row>
    <row r="679" spans="2:19" x14ac:dyDescent="0.2">
      <c r="B679" s="156"/>
      <c r="C679" s="156"/>
      <c r="D679" s="118"/>
      <c r="E679" s="118"/>
      <c r="G679" s="157"/>
      <c r="K679" s="158"/>
      <c r="L679" s="158"/>
      <c r="M679" s="158"/>
      <c r="N679" s="158"/>
      <c r="O679" s="158"/>
      <c r="P679" s="158"/>
      <c r="Q679" s="158"/>
      <c r="R679" s="158"/>
      <c r="S679" s="158"/>
    </row>
    <row r="683" spans="2:19" x14ac:dyDescent="0.2">
      <c r="B683" s="156"/>
      <c r="C683" s="156"/>
      <c r="D683" s="118"/>
      <c r="E683" s="118"/>
      <c r="G683" s="157"/>
      <c r="K683" s="158"/>
      <c r="L683" s="158"/>
      <c r="M683" s="158"/>
      <c r="N683" s="158"/>
      <c r="O683" s="158"/>
      <c r="P683" s="158"/>
      <c r="Q683" s="158"/>
      <c r="R683" s="158"/>
      <c r="S683" s="158"/>
    </row>
    <row r="684" spans="2:19" x14ac:dyDescent="0.2">
      <c r="B684" s="156"/>
      <c r="C684" s="156"/>
      <c r="D684" s="118"/>
      <c r="E684" s="118"/>
      <c r="G684" s="157"/>
      <c r="K684" s="158"/>
      <c r="L684" s="158"/>
      <c r="M684" s="158"/>
      <c r="N684" s="158"/>
      <c r="O684" s="158"/>
      <c r="P684" s="158"/>
      <c r="Q684" s="158"/>
      <c r="R684" s="158"/>
      <c r="S684" s="158"/>
    </row>
    <row r="685" spans="2:19" x14ac:dyDescent="0.2">
      <c r="B685" s="156"/>
      <c r="C685" s="156"/>
      <c r="D685" s="118"/>
      <c r="E685" s="118"/>
      <c r="G685" s="157"/>
      <c r="K685" s="158"/>
      <c r="L685" s="158"/>
      <c r="M685" s="158"/>
      <c r="N685" s="158"/>
      <c r="O685" s="158"/>
      <c r="P685" s="158"/>
      <c r="Q685" s="158"/>
      <c r="R685" s="158"/>
      <c r="S685" s="158"/>
    </row>
    <row r="686" spans="2:19" x14ac:dyDescent="0.2">
      <c r="B686" s="156"/>
      <c r="C686" s="156"/>
      <c r="D686" s="118"/>
      <c r="E686" s="118"/>
      <c r="G686" s="157"/>
      <c r="K686" s="158"/>
      <c r="L686" s="158"/>
      <c r="M686" s="158"/>
      <c r="N686" s="158"/>
      <c r="O686" s="158"/>
      <c r="P686" s="158"/>
      <c r="Q686" s="158"/>
      <c r="R686" s="158"/>
      <c r="S686" s="158"/>
    </row>
    <row r="687" spans="2:19" x14ac:dyDescent="0.2">
      <c r="B687" s="156"/>
      <c r="C687" s="156"/>
      <c r="D687" s="118"/>
      <c r="E687" s="118"/>
      <c r="G687" s="157"/>
      <c r="K687" s="158"/>
      <c r="L687" s="158"/>
      <c r="M687" s="158"/>
      <c r="N687" s="158"/>
      <c r="O687" s="158"/>
      <c r="P687" s="158"/>
      <c r="Q687" s="158"/>
      <c r="R687" s="158"/>
      <c r="S687" s="158"/>
    </row>
    <row r="688" spans="2:19" x14ac:dyDescent="0.2">
      <c r="B688" s="156"/>
      <c r="C688" s="156"/>
      <c r="D688" s="118"/>
      <c r="E688" s="118"/>
      <c r="G688" s="157"/>
      <c r="K688" s="158"/>
      <c r="L688" s="158"/>
      <c r="M688" s="158"/>
      <c r="N688" s="158"/>
      <c r="O688" s="158"/>
      <c r="P688" s="158"/>
      <c r="Q688" s="158"/>
      <c r="R688" s="158"/>
      <c r="S688" s="158"/>
    </row>
    <row r="689" spans="2:19" x14ac:dyDescent="0.2">
      <c r="B689" s="156"/>
      <c r="C689" s="156"/>
      <c r="D689" s="118"/>
      <c r="E689" s="118"/>
      <c r="G689" s="157"/>
      <c r="K689" s="158"/>
      <c r="L689" s="158"/>
      <c r="M689" s="158"/>
      <c r="N689" s="158"/>
      <c r="O689" s="158"/>
      <c r="P689" s="158"/>
      <c r="Q689" s="158"/>
      <c r="R689" s="158"/>
      <c r="S689" s="158"/>
    </row>
    <row r="690" spans="2:19" x14ac:dyDescent="0.2">
      <c r="B690" s="156"/>
      <c r="C690" s="156"/>
      <c r="D690" s="118"/>
      <c r="E690" s="118"/>
      <c r="G690" s="157"/>
      <c r="K690" s="158"/>
      <c r="L690" s="158"/>
      <c r="M690" s="158"/>
      <c r="N690" s="158"/>
      <c r="O690" s="158"/>
      <c r="P690" s="158"/>
      <c r="Q690" s="158"/>
      <c r="R690" s="158"/>
      <c r="S690" s="158"/>
    </row>
    <row r="691" spans="2:19" x14ac:dyDescent="0.2">
      <c r="B691" s="156"/>
      <c r="C691" s="156"/>
      <c r="D691" s="118"/>
      <c r="E691" s="118"/>
      <c r="G691" s="157"/>
      <c r="K691" s="158"/>
      <c r="L691" s="158"/>
      <c r="M691" s="158"/>
      <c r="N691" s="158"/>
      <c r="O691" s="158"/>
      <c r="P691" s="158"/>
      <c r="Q691" s="158"/>
      <c r="R691" s="158"/>
      <c r="S691" s="158"/>
    </row>
    <row r="692" spans="2:19" x14ac:dyDescent="0.2">
      <c r="B692" s="156"/>
      <c r="C692" s="156"/>
      <c r="D692" s="118"/>
      <c r="E692" s="118"/>
      <c r="G692" s="157"/>
      <c r="K692" s="158"/>
      <c r="L692" s="158"/>
      <c r="M692" s="158"/>
      <c r="N692" s="158"/>
      <c r="O692" s="158"/>
      <c r="P692" s="158"/>
      <c r="Q692" s="158"/>
      <c r="R692" s="158"/>
      <c r="S692" s="158"/>
    </row>
    <row r="693" spans="2:19" x14ac:dyDescent="0.2">
      <c r="B693" s="156"/>
      <c r="C693" s="156"/>
      <c r="D693" s="118"/>
      <c r="E693" s="118"/>
      <c r="G693" s="157"/>
      <c r="K693" s="158"/>
      <c r="L693" s="158"/>
      <c r="M693" s="158"/>
      <c r="N693" s="158"/>
      <c r="O693" s="158"/>
      <c r="P693" s="158"/>
      <c r="Q693" s="158"/>
      <c r="R693" s="158"/>
      <c r="S693" s="158"/>
    </row>
    <row r="694" spans="2:19" x14ac:dyDescent="0.2">
      <c r="B694" s="156"/>
      <c r="C694" s="156"/>
      <c r="D694" s="118"/>
      <c r="E694" s="118"/>
      <c r="G694" s="157"/>
      <c r="K694" s="158"/>
      <c r="L694" s="158"/>
      <c r="M694" s="158"/>
      <c r="N694" s="158"/>
      <c r="O694" s="158"/>
      <c r="P694" s="158"/>
      <c r="Q694" s="158"/>
      <c r="R694" s="158"/>
      <c r="S694" s="158"/>
    </row>
    <row r="695" spans="2:19" x14ac:dyDescent="0.2">
      <c r="B695" s="156"/>
      <c r="C695" s="156"/>
      <c r="D695" s="118"/>
      <c r="E695" s="118"/>
      <c r="G695" s="157"/>
      <c r="K695" s="158"/>
      <c r="L695" s="158"/>
      <c r="M695" s="158"/>
      <c r="N695" s="158"/>
      <c r="O695" s="158"/>
      <c r="P695" s="158"/>
      <c r="Q695" s="158"/>
      <c r="R695" s="158"/>
      <c r="S695" s="158"/>
    </row>
    <row r="696" spans="2:19" x14ac:dyDescent="0.2">
      <c r="B696" s="156"/>
      <c r="C696" s="156"/>
      <c r="D696" s="118"/>
      <c r="E696" s="118"/>
      <c r="G696" s="157"/>
      <c r="K696" s="158"/>
      <c r="L696" s="158"/>
      <c r="M696" s="158"/>
      <c r="N696" s="158"/>
      <c r="O696" s="158"/>
      <c r="P696" s="158"/>
      <c r="Q696" s="158"/>
      <c r="R696" s="158"/>
      <c r="S696" s="158"/>
    </row>
    <row r="697" spans="2:19" x14ac:dyDescent="0.2">
      <c r="B697" s="156"/>
      <c r="C697" s="156"/>
      <c r="D697" s="118"/>
      <c r="E697" s="118"/>
      <c r="G697" s="157"/>
      <c r="K697" s="158"/>
      <c r="L697" s="158"/>
      <c r="M697" s="158"/>
      <c r="N697" s="158"/>
      <c r="O697" s="158"/>
      <c r="P697" s="158"/>
      <c r="Q697" s="158"/>
      <c r="R697" s="158"/>
      <c r="S697" s="158"/>
    </row>
    <row r="698" spans="2:19" x14ac:dyDescent="0.2">
      <c r="B698" s="156"/>
      <c r="C698" s="156"/>
      <c r="D698" s="118"/>
      <c r="E698" s="118"/>
      <c r="G698" s="157"/>
      <c r="K698" s="158"/>
      <c r="L698" s="158"/>
      <c r="M698" s="158"/>
      <c r="N698" s="158"/>
      <c r="O698" s="158"/>
      <c r="P698" s="158"/>
      <c r="Q698" s="158"/>
      <c r="R698" s="158"/>
      <c r="S698" s="158"/>
    </row>
    <row r="699" spans="2:19" x14ac:dyDescent="0.2">
      <c r="B699" s="156"/>
      <c r="C699" s="156"/>
      <c r="D699" s="118"/>
      <c r="E699" s="118"/>
      <c r="G699" s="157"/>
      <c r="K699" s="158"/>
      <c r="L699" s="158"/>
      <c r="M699" s="158"/>
      <c r="N699" s="158"/>
      <c r="O699" s="158"/>
      <c r="P699" s="158"/>
      <c r="Q699" s="158"/>
      <c r="R699" s="158"/>
      <c r="S699" s="158"/>
    </row>
    <row r="700" spans="2:19" x14ac:dyDescent="0.2">
      <c r="B700" s="156"/>
      <c r="C700" s="156"/>
      <c r="D700" s="118"/>
      <c r="E700" s="118"/>
      <c r="G700" s="157"/>
      <c r="K700" s="158"/>
      <c r="L700" s="158"/>
      <c r="M700" s="158"/>
      <c r="N700" s="158"/>
      <c r="O700" s="158"/>
      <c r="P700" s="158"/>
      <c r="Q700" s="158"/>
      <c r="R700" s="158"/>
      <c r="S700" s="158"/>
    </row>
    <row r="701" spans="2:19" x14ac:dyDescent="0.2">
      <c r="B701" s="156"/>
      <c r="C701" s="156"/>
      <c r="D701" s="118"/>
      <c r="E701" s="118"/>
      <c r="G701" s="157"/>
      <c r="K701" s="158"/>
      <c r="L701" s="158"/>
      <c r="M701" s="158"/>
      <c r="N701" s="158"/>
      <c r="O701" s="158"/>
      <c r="P701" s="158"/>
      <c r="Q701" s="158"/>
      <c r="R701" s="158"/>
      <c r="S701" s="158"/>
    </row>
    <row r="702" spans="2:19" x14ac:dyDescent="0.2">
      <c r="B702" s="156"/>
      <c r="C702" s="156"/>
      <c r="D702" s="118"/>
      <c r="E702" s="118"/>
      <c r="G702" s="157"/>
      <c r="K702" s="158"/>
      <c r="L702" s="158"/>
      <c r="M702" s="158"/>
      <c r="N702" s="158"/>
      <c r="O702" s="158"/>
      <c r="P702" s="158"/>
      <c r="Q702" s="158"/>
      <c r="R702" s="158"/>
      <c r="S702" s="158"/>
    </row>
    <row r="703" spans="2:19" x14ac:dyDescent="0.2">
      <c r="B703" s="156"/>
      <c r="C703" s="156"/>
      <c r="D703" s="118"/>
      <c r="E703" s="118"/>
      <c r="G703" s="157"/>
      <c r="K703" s="158"/>
      <c r="L703" s="158"/>
      <c r="M703" s="158"/>
      <c r="N703" s="158"/>
      <c r="O703" s="158"/>
      <c r="P703" s="158"/>
      <c r="Q703" s="158"/>
      <c r="R703" s="158"/>
      <c r="S703" s="158"/>
    </row>
    <row r="704" spans="2:19" x14ac:dyDescent="0.2">
      <c r="B704" s="156"/>
      <c r="C704" s="156"/>
      <c r="D704" s="118"/>
      <c r="E704" s="118"/>
      <c r="G704" s="157"/>
      <c r="K704" s="158"/>
      <c r="L704" s="158"/>
      <c r="M704" s="158"/>
      <c r="N704" s="158"/>
      <c r="O704" s="158"/>
      <c r="P704" s="158"/>
      <c r="Q704" s="158"/>
      <c r="R704" s="158"/>
      <c r="S704" s="158"/>
    </row>
    <row r="705" spans="2:19" x14ac:dyDescent="0.2">
      <c r="B705" s="156"/>
      <c r="C705" s="156"/>
      <c r="D705" s="118"/>
      <c r="E705" s="118"/>
      <c r="G705" s="157"/>
      <c r="K705" s="158"/>
      <c r="L705" s="158"/>
      <c r="M705" s="158"/>
      <c r="N705" s="158"/>
      <c r="O705" s="158"/>
      <c r="P705" s="158"/>
      <c r="Q705" s="158"/>
      <c r="R705" s="158"/>
      <c r="S705" s="158"/>
    </row>
    <row r="706" spans="2:19" x14ac:dyDescent="0.2">
      <c r="B706" s="156"/>
      <c r="C706" s="156"/>
      <c r="D706" s="118"/>
      <c r="E706" s="118"/>
      <c r="G706" s="157"/>
      <c r="K706" s="158"/>
      <c r="L706" s="158"/>
      <c r="M706" s="158"/>
      <c r="N706" s="158"/>
      <c r="O706" s="158"/>
      <c r="P706" s="158"/>
      <c r="Q706" s="158"/>
      <c r="R706" s="158"/>
      <c r="S706" s="158"/>
    </row>
    <row r="707" spans="2:19" x14ac:dyDescent="0.2">
      <c r="B707" s="156"/>
      <c r="C707" s="156"/>
      <c r="D707" s="118"/>
      <c r="E707" s="118"/>
      <c r="G707" s="157"/>
      <c r="K707" s="158"/>
      <c r="L707" s="158"/>
      <c r="M707" s="158"/>
      <c r="N707" s="158"/>
      <c r="O707" s="158"/>
      <c r="P707" s="158"/>
      <c r="Q707" s="158"/>
      <c r="R707" s="158"/>
      <c r="S707" s="158"/>
    </row>
    <row r="708" spans="2:19" x14ac:dyDescent="0.2">
      <c r="B708" s="156"/>
      <c r="C708" s="156"/>
      <c r="D708" s="118"/>
      <c r="E708" s="118"/>
      <c r="G708" s="157"/>
      <c r="K708" s="158"/>
      <c r="L708" s="158"/>
      <c r="M708" s="158"/>
      <c r="N708" s="158"/>
      <c r="O708" s="158"/>
      <c r="P708" s="158"/>
      <c r="Q708" s="158"/>
      <c r="R708" s="158"/>
      <c r="S708" s="158"/>
    </row>
    <row r="709" spans="2:19" x14ac:dyDescent="0.2">
      <c r="B709" s="156"/>
      <c r="C709" s="156"/>
      <c r="D709" s="118"/>
      <c r="E709" s="118"/>
      <c r="G709" s="157"/>
      <c r="K709" s="158"/>
      <c r="L709" s="158"/>
      <c r="M709" s="158"/>
      <c r="N709" s="158"/>
      <c r="O709" s="158"/>
      <c r="P709" s="158"/>
      <c r="Q709" s="158"/>
      <c r="R709" s="158"/>
      <c r="S709" s="158"/>
    </row>
    <row r="710" spans="2:19" x14ac:dyDescent="0.2">
      <c r="B710" s="156"/>
      <c r="C710" s="156"/>
      <c r="D710" s="118"/>
      <c r="E710" s="118"/>
      <c r="G710" s="157"/>
      <c r="K710" s="158"/>
      <c r="L710" s="158"/>
      <c r="M710" s="158"/>
      <c r="N710" s="158"/>
      <c r="O710" s="158"/>
      <c r="P710" s="158"/>
      <c r="Q710" s="158"/>
      <c r="R710" s="158"/>
      <c r="S710" s="158"/>
    </row>
    <row r="711" spans="2:19" x14ac:dyDescent="0.2">
      <c r="B711" s="156"/>
      <c r="C711" s="156"/>
      <c r="D711" s="118"/>
      <c r="E711" s="118"/>
      <c r="G711" s="157"/>
      <c r="K711" s="158"/>
      <c r="L711" s="158"/>
      <c r="M711" s="158"/>
      <c r="N711" s="158"/>
      <c r="O711" s="158"/>
      <c r="P711" s="158"/>
      <c r="Q711" s="158"/>
      <c r="R711" s="158"/>
      <c r="S711" s="158"/>
    </row>
    <row r="712" spans="2:19" x14ac:dyDescent="0.2">
      <c r="B712" s="156"/>
      <c r="C712" s="156"/>
      <c r="D712" s="118"/>
      <c r="E712" s="118"/>
      <c r="G712" s="157"/>
      <c r="K712" s="158"/>
      <c r="L712" s="158"/>
      <c r="M712" s="158"/>
      <c r="N712" s="158"/>
      <c r="O712" s="158"/>
      <c r="P712" s="158"/>
      <c r="Q712" s="158"/>
      <c r="R712" s="158"/>
      <c r="S712" s="158"/>
    </row>
    <row r="713" spans="2:19" x14ac:dyDescent="0.2">
      <c r="B713" s="156"/>
      <c r="C713" s="156"/>
      <c r="D713" s="118"/>
      <c r="E713" s="118"/>
      <c r="G713" s="157"/>
      <c r="K713" s="158"/>
      <c r="L713" s="158"/>
      <c r="M713" s="158"/>
      <c r="N713" s="158"/>
      <c r="O713" s="158"/>
      <c r="P713" s="158"/>
      <c r="Q713" s="158"/>
      <c r="R713" s="158"/>
      <c r="S713" s="158"/>
    </row>
    <row r="714" spans="2:19" x14ac:dyDescent="0.2">
      <c r="B714" s="156"/>
      <c r="C714" s="156"/>
      <c r="D714" s="118"/>
      <c r="E714" s="118"/>
      <c r="G714" s="157"/>
      <c r="K714" s="158"/>
      <c r="L714" s="158"/>
      <c r="M714" s="158"/>
      <c r="N714" s="158"/>
      <c r="O714" s="158"/>
      <c r="P714" s="158"/>
      <c r="Q714" s="158"/>
      <c r="R714" s="158"/>
      <c r="S714" s="158"/>
    </row>
    <row r="715" spans="2:19" x14ac:dyDescent="0.2">
      <c r="B715" s="156"/>
      <c r="C715" s="156"/>
      <c r="D715" s="118"/>
      <c r="E715" s="118"/>
      <c r="G715" s="157"/>
      <c r="K715" s="158"/>
      <c r="L715" s="158"/>
      <c r="M715" s="158"/>
      <c r="N715" s="158"/>
      <c r="O715" s="158"/>
      <c r="P715" s="158"/>
      <c r="Q715" s="158"/>
      <c r="R715" s="158"/>
      <c r="S715" s="158"/>
    </row>
    <row r="716" spans="2:19" x14ac:dyDescent="0.2">
      <c r="B716" s="156"/>
      <c r="C716" s="156"/>
      <c r="D716" s="118"/>
      <c r="E716" s="118"/>
      <c r="G716" s="157"/>
      <c r="K716" s="158"/>
      <c r="L716" s="158"/>
      <c r="M716" s="158"/>
      <c r="N716" s="158"/>
      <c r="O716" s="158"/>
      <c r="P716" s="158"/>
      <c r="Q716" s="158"/>
      <c r="R716" s="158"/>
      <c r="S716" s="158"/>
    </row>
    <row r="717" spans="2:19" x14ac:dyDescent="0.2">
      <c r="B717" s="156"/>
      <c r="C717" s="156"/>
      <c r="D717" s="118"/>
      <c r="E717" s="118"/>
      <c r="G717" s="157"/>
      <c r="K717" s="158"/>
      <c r="L717" s="158"/>
      <c r="M717" s="158"/>
      <c r="N717" s="158"/>
      <c r="O717" s="158"/>
      <c r="P717" s="158"/>
      <c r="Q717" s="158"/>
      <c r="R717" s="158"/>
      <c r="S717" s="158"/>
    </row>
    <row r="718" spans="2:19" x14ac:dyDescent="0.2">
      <c r="B718" s="156"/>
      <c r="C718" s="156"/>
      <c r="D718" s="118"/>
      <c r="E718" s="118"/>
      <c r="G718" s="157"/>
      <c r="K718" s="158"/>
      <c r="L718" s="158"/>
      <c r="M718" s="158"/>
      <c r="N718" s="158"/>
      <c r="O718" s="158"/>
      <c r="P718" s="158"/>
      <c r="Q718" s="158"/>
      <c r="R718" s="158"/>
      <c r="S718" s="158"/>
    </row>
    <row r="719" spans="2:19" x14ac:dyDescent="0.2">
      <c r="B719" s="156"/>
      <c r="C719" s="156"/>
      <c r="D719" s="118"/>
      <c r="E719" s="118"/>
      <c r="G719" s="157"/>
      <c r="K719" s="158"/>
      <c r="L719" s="158"/>
      <c r="M719" s="158"/>
      <c r="N719" s="158"/>
      <c r="O719" s="158"/>
      <c r="P719" s="158"/>
      <c r="Q719" s="158"/>
      <c r="R719" s="158"/>
      <c r="S719" s="158"/>
    </row>
    <row r="720" spans="2:19" x14ac:dyDescent="0.2">
      <c r="B720" s="156"/>
      <c r="C720" s="156"/>
      <c r="D720" s="118"/>
      <c r="E720" s="118"/>
      <c r="G720" s="157"/>
      <c r="K720" s="158"/>
      <c r="L720" s="158"/>
      <c r="M720" s="158"/>
      <c r="N720" s="158"/>
      <c r="O720" s="158"/>
      <c r="P720" s="158"/>
      <c r="Q720" s="158"/>
      <c r="R720" s="158"/>
      <c r="S720" s="158"/>
    </row>
  </sheetData>
  <sheetProtection algorithmName="SHA-512" hashValue="XyvGyaB3JU2NIizJEETmpBo6JaA9BnA79zI1oHpAD3FqZYErZ6EBS2fuxVsuH95ucOFpe+tJpOBQDxbGXklVEw==" saltValue="M4QYrofxdUbC/wRRv4kO+w==" spinCount="100000" sheet="1" objects="1" scenarios="1" autoFilter="0"/>
  <autoFilter ref="B47:S552"/>
  <mergeCells count="26"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</mergeCells>
  <conditionalFormatting sqref="B4:D8">
    <cfRule type="expression" dxfId="1344" priority="25">
      <formula>AND($AB$45=2)</formula>
    </cfRule>
    <cfRule type="expression" dxfId="1343" priority="1419">
      <formula>AND(($AE$45&lt;$Y$46),($AE$45&gt;$Y$45))</formula>
    </cfRule>
    <cfRule type="expression" dxfId="1342" priority="1420">
      <formula>AND(($AE$45&lt;$Y$47),($AE$45&gt;$Y$46))</formula>
    </cfRule>
    <cfRule type="expression" dxfId="1341" priority="1421">
      <formula>AND(($AE$45&lt;$Y$48),($AE$45&gt;$Y$47))</formula>
    </cfRule>
    <cfRule type="expression" dxfId="1340" priority="1422">
      <formula>AND(($AE$45&lt;$Y$49),($AE$45&gt;$Y$48))</formula>
    </cfRule>
    <cfRule type="expression" dxfId="1339" priority="1423">
      <formula>AND(($AE$45&lt;$Y$50),($AE$45&gt;$Y$49))</formula>
    </cfRule>
    <cfRule type="expression" dxfId="1338" priority="1424">
      <formula>AND(($AE$45&lt;$Y$51),($AE$45&gt;$Y$50))</formula>
    </cfRule>
    <cfRule type="expression" dxfId="1337" priority="1425">
      <formula>AND(($AE$45&lt;$Y$52),($AE$45&gt;$Y$51))</formula>
    </cfRule>
    <cfRule type="expression" dxfId="1336" priority="1426">
      <formula>AND(($AE$45&lt;$Y$52),($AE$45&gt;$Y$51))</formula>
    </cfRule>
    <cfRule type="expression" dxfId="1335" priority="1427">
      <formula>AND(($AE$45&lt;$Y$53),($AE$45&gt;$Y$52))</formula>
    </cfRule>
    <cfRule type="expression" dxfId="1334" priority="1428">
      <formula>AND(($AE$45&lt;$Y$54),($AE$45&gt;$Y$53))</formula>
    </cfRule>
    <cfRule type="expression" dxfId="1333" priority="1429">
      <formula>AND(($AE$45&lt;$Y$55),($AE$45&gt;$Y$54))</formula>
    </cfRule>
    <cfRule type="expression" dxfId="1332" priority="1430">
      <formula>AND(($AE$45&lt;$Y$56),($AE$45&gt;$Y$55))</formula>
    </cfRule>
    <cfRule type="expression" dxfId="1331" priority="1431">
      <formula>AND(($AE$45&lt;$Y$57),($AE$45&gt;$Y$56))</formula>
    </cfRule>
    <cfRule type="expression" dxfId="1330" priority="1432">
      <formula>AND(($AE$45&lt;$Y$58),($AE$45&gt;$Y$57))</formula>
    </cfRule>
    <cfRule type="expression" dxfId="1329" priority="1433">
      <formula>AND(($AE$45&lt;$Y$59),($AE$45&gt;$Y$58))</formula>
    </cfRule>
    <cfRule type="expression" dxfId="1328" priority="1434">
      <formula>AND(($AE$45&lt;$Y$60),($AE$45&gt;$Y$59))</formula>
    </cfRule>
    <cfRule type="expression" dxfId="1327" priority="1435">
      <formula>AND(($AE$45&lt;$Y$61),($AE$45&gt;$Y$60))</formula>
    </cfRule>
    <cfRule type="expression" dxfId="1326" priority="1436">
      <formula>AND(($AE$45&lt;$Y$62),($AE$45&gt;$Y$61))</formula>
    </cfRule>
    <cfRule type="expression" dxfId="1325" priority="1437">
      <formula>AND(($AE$45&lt;$Y$63),($AE$45&gt;$Y$62))</formula>
    </cfRule>
    <cfRule type="expression" dxfId="1324" priority="1438">
      <formula>AND(($AE$45&lt;$Y$64),($AE$45&gt;$Y$63))</formula>
    </cfRule>
    <cfRule type="expression" dxfId="1323" priority="1439">
      <formula>AND(($AE$45&lt;$Y$65),($AE$45&gt;$Y$64))</formula>
    </cfRule>
    <cfRule type="expression" dxfId="1322" priority="1440">
      <formula>AND(($AE$45&lt;$Y$66),($AE$45&gt;$Y$65))</formula>
    </cfRule>
    <cfRule type="expression" dxfId="1321" priority="1441">
      <formula>AND(($AE$45&lt;$Y$67),($AE$45&gt;$Y$66))</formula>
    </cfRule>
    <cfRule type="expression" dxfId="1320" priority="1442">
      <formula>AND(($AE$45&lt;$Y$68),($AE$45&gt;$Y$67))</formula>
    </cfRule>
    <cfRule type="expression" dxfId="1319" priority="1443">
      <formula>AND(($AE$45&lt;$Y$69),($AE$45&gt;$Y$68))</formula>
    </cfRule>
    <cfRule type="expression" dxfId="1318" priority="1444">
      <formula>AND(($AE$45&lt;$Y$70),($AE$45&gt;$Y$69))</formula>
    </cfRule>
    <cfRule type="expression" dxfId="1317" priority="1445">
      <formula>AND(($AE$45&lt;$Y$71),($AE$45&gt;$Y$70))</formula>
    </cfRule>
    <cfRule type="expression" dxfId="1316" priority="1446">
      <formula>AND(($AE$45&lt;$Y$72),($AE$45&gt;$Y$71))</formula>
    </cfRule>
    <cfRule type="expression" dxfId="1315" priority="1447">
      <formula>AND(($AE$45&lt;$Y$73),($AE$45&gt;$Y$72))</formula>
    </cfRule>
    <cfRule type="expression" dxfId="1314" priority="1448">
      <formula>AND(($AE$45&lt;$Y$74),($AE$45&gt;$Y$73))</formula>
    </cfRule>
    <cfRule type="expression" dxfId="1313" priority="1449">
      <formula>AND(($AE$45&lt;$Y$75),($AE$45&gt;$Y$74))</formula>
    </cfRule>
    <cfRule type="expression" dxfId="1312" priority="1450">
      <formula>AND(($AE$45&lt;$Y$76),($AE$45&gt;$Y$75))</formula>
    </cfRule>
    <cfRule type="expression" dxfId="1311" priority="1451">
      <formula>AND(($AE$45&lt;$Y$77),($AE$45&gt;$Y$76))</formula>
    </cfRule>
    <cfRule type="expression" dxfId="1310" priority="1452">
      <formula>AND(($AE$45&lt;$Y$78),($AE$45&gt;$Y$77))</formula>
    </cfRule>
    <cfRule type="expression" dxfId="1309" priority="1453">
      <formula>AND(($AE$45&lt;$Y$79),($AE$45&gt;$Y$78))</formula>
    </cfRule>
    <cfRule type="expression" dxfId="1308" priority="1454">
      <formula>AND(($AE$45&lt;$Y$80),($AE$45&gt;$Y$79))</formula>
    </cfRule>
  </conditionalFormatting>
  <conditionalFormatting sqref="E4:G8">
    <cfRule type="expression" dxfId="1307" priority="24">
      <formula>AND($AB$46=2)</formula>
    </cfRule>
    <cfRule type="expression" dxfId="1306" priority="1383">
      <formula>AND(($AE$46&lt;$Y$46),($AE$46&gt;$Y$45))</formula>
    </cfRule>
    <cfRule type="expression" dxfId="1305" priority="1384">
      <formula>AND(($AE$46&lt;$Y$47),($AE$46&gt;$Y$46))</formula>
    </cfRule>
    <cfRule type="expression" dxfId="1304" priority="1385">
      <formula>AND(($AE$46&lt;$Y$48),($AE$46&gt;$Y$47))</formula>
    </cfRule>
    <cfRule type="expression" dxfId="1303" priority="1386">
      <formula>AND(($AE$46&lt;$Y$49),($AE$46&gt;$Y$48))</formula>
    </cfRule>
    <cfRule type="expression" dxfId="1302" priority="1387">
      <formula>AND(($AE$46&lt;$Y$50),($AE$46&gt;$Y$49))</formula>
    </cfRule>
    <cfRule type="expression" dxfId="1301" priority="1388">
      <formula>AND(($AE$46&lt;$Y$51),($AE$46&gt;$Y$50))</formula>
    </cfRule>
    <cfRule type="expression" dxfId="1300" priority="1389">
      <formula>AND(($AE$46&lt;$Y$52),($AE$46&gt;$Y$51))</formula>
    </cfRule>
    <cfRule type="expression" dxfId="1299" priority="1390">
      <formula>AND(($AE$46&lt;$Y$52),($AE$46&gt;$Y$51))</formula>
    </cfRule>
    <cfRule type="expression" dxfId="1298" priority="1391">
      <formula>AND(($AE$46&lt;$Y$53),($AE$46&gt;$Y$52))</formula>
    </cfRule>
    <cfRule type="expression" dxfId="1297" priority="1392">
      <formula>AND(($AE$46&lt;$Y$54),($AE$46&gt;$Y$53))</formula>
    </cfRule>
    <cfRule type="expression" dxfId="1296" priority="1393">
      <formula>AND(($AE$46&lt;$Y$55),($AE$46&gt;$Y$54))</formula>
    </cfRule>
    <cfRule type="expression" dxfId="1295" priority="1394">
      <formula>AND(($AE$46&lt;$Y$56),($AE$46&gt;$Y$55))</formula>
    </cfRule>
    <cfRule type="expression" dxfId="1294" priority="1395">
      <formula>AND(($AE$46&lt;$Y$57),($AE$46&gt;$Y$56))</formula>
    </cfRule>
    <cfRule type="expression" dxfId="1293" priority="1396">
      <formula>AND(($AE$46&lt;$Y$58),($AE$46&gt;$Y$57))</formula>
    </cfRule>
    <cfRule type="expression" dxfId="1292" priority="1397">
      <formula>AND(($AE$46&lt;$Y$59),($AE$46&gt;$Y$58))</formula>
    </cfRule>
    <cfRule type="expression" dxfId="1291" priority="1398">
      <formula>AND(($AE$46&lt;$Y$60),($AE$46&gt;$Y$59))</formula>
    </cfRule>
    <cfRule type="expression" dxfId="1290" priority="1399">
      <formula>AND(($AE$46&lt;$Y$61),($AE$46&gt;$Y$60))</formula>
    </cfRule>
    <cfRule type="expression" dxfId="1289" priority="1400">
      <formula>AND(($AE$46&lt;$Y$62),($AE$46&gt;$Y$61))</formula>
    </cfRule>
    <cfRule type="expression" dxfId="1288" priority="1401">
      <formula>AND(($AE$46&lt;$Y$63),($AE$46&gt;$Y$62))</formula>
    </cfRule>
    <cfRule type="expression" dxfId="1287" priority="1402">
      <formula>AND(($AE$46&lt;$Y$64),($AE$46&gt;$Y$63))</formula>
    </cfRule>
    <cfRule type="expression" dxfId="1286" priority="1403">
      <formula>AND(($AE$46&lt;$Y$65),($AE$46&gt;$Y$64))</formula>
    </cfRule>
    <cfRule type="expression" dxfId="1285" priority="1404">
      <formula>AND(($AE$46&lt;$Y$66),($AE$46&gt;$Y$65))</formula>
    </cfRule>
    <cfRule type="expression" dxfId="1284" priority="1405">
      <formula>AND(($AE$46&lt;$Y$67),($AE$46&gt;$Y$66))</formula>
    </cfRule>
    <cfRule type="expression" dxfId="1283" priority="1406">
      <formula>AND(($AE$46&lt;$Y$68),($AE$46&gt;$Y$67))</formula>
    </cfRule>
    <cfRule type="expression" dxfId="1282" priority="1407">
      <formula>AND(($AE$46&lt;$Y$69),($AE$46&gt;$Y$68))</formula>
    </cfRule>
    <cfRule type="expression" dxfId="1281" priority="1408">
      <formula>AND(($AE$46&lt;$Y$70),($AE$46&gt;$Y$69))</formula>
    </cfRule>
    <cfRule type="expression" dxfId="1280" priority="1409">
      <formula>AND(($AE$46&lt;$Y$71),($AE$46&gt;$Y$70))</formula>
    </cfRule>
    <cfRule type="expression" dxfId="1279" priority="1410">
      <formula>AND(($AE$46&lt;$Y$72),($AE$46&gt;$Y$71))</formula>
    </cfRule>
    <cfRule type="expression" dxfId="1278" priority="1411">
      <formula>AND(($AE$46&lt;$Y$73),($AE$46&gt;$Y$72))</formula>
    </cfRule>
    <cfRule type="expression" dxfId="1277" priority="1412">
      <formula>AND(($AE$46&lt;$Y$74),($AE$46&gt;$Y$73))</formula>
    </cfRule>
    <cfRule type="expression" dxfId="1276" priority="1413">
      <formula>AND(($AE$46&lt;$Y$75),($AE$46&gt;$Y$74))</formula>
    </cfRule>
    <cfRule type="expression" dxfId="1275" priority="1414">
      <formula>AND(($AE$46&lt;$Y$76),($AE$46&gt;$Y$75))</formula>
    </cfRule>
    <cfRule type="expression" dxfId="1274" priority="1415">
      <formula>AND(($AE$46&lt;$Y$77),($AE$46&gt;$Y$76))</formula>
    </cfRule>
    <cfRule type="expression" dxfId="1273" priority="1416">
      <formula>AND(($AE$46&lt;$Y$78),($AE$46&gt;$Y$77))</formula>
    </cfRule>
    <cfRule type="expression" dxfId="1272" priority="1417">
      <formula>AND(($AE$46&lt;$Y$79),($AE$46&gt;$Y$78))</formula>
    </cfRule>
    <cfRule type="expression" dxfId="1271" priority="1418">
      <formula>AND(($AE$46&lt;$Y$80),($AE$46&gt;$Y$79))</formula>
    </cfRule>
  </conditionalFormatting>
  <conditionalFormatting sqref="H4:J8">
    <cfRule type="expression" dxfId="1270" priority="23">
      <formula>AND($AB$47=2)</formula>
    </cfRule>
    <cfRule type="expression" dxfId="1269" priority="1347">
      <formula>AND(($AE$47&lt;$Y$46),($AE$47&gt;$Y$45))</formula>
    </cfRule>
    <cfRule type="expression" dxfId="1268" priority="1348">
      <formula>AND(($AE$47&lt;$Y$47),($AE$47&gt;$Y$46))</formula>
    </cfRule>
    <cfRule type="expression" dxfId="1267" priority="1349">
      <formula>AND(($AE$47&lt;$Y$48),($AE$47&gt;$Y$47))</formula>
    </cfRule>
    <cfRule type="expression" dxfId="1266" priority="1350">
      <formula>AND(($AE$47&lt;$Y$49),($AE$47&gt;$Y$48))</formula>
    </cfRule>
    <cfRule type="expression" dxfId="1265" priority="1351">
      <formula>AND(($AE$47&lt;$Y$50),($AE$47&gt;$Y$49))</formula>
    </cfRule>
    <cfRule type="expression" dxfId="1264" priority="1352">
      <formula>AND(($AE$47&lt;$Y$51),($AE$47&gt;$Y$50))</formula>
    </cfRule>
    <cfRule type="expression" dxfId="1263" priority="1353">
      <formula>AND(($AE$47&lt;$Y$52),($AE$47&gt;$Y$51))</formula>
    </cfRule>
    <cfRule type="expression" dxfId="1262" priority="1354">
      <formula>AND(($AE$47&lt;$Y$52),($AE$47&gt;$Y$51))</formula>
    </cfRule>
    <cfRule type="expression" dxfId="1261" priority="1355">
      <formula>AND(($AE$47&lt;$Y$53),($AE$47&gt;$Y$52))</formula>
    </cfRule>
    <cfRule type="expression" dxfId="1260" priority="1356">
      <formula>AND(($AE$47&lt;$Y$54),($AE$47&gt;$Y$53))</formula>
    </cfRule>
    <cfRule type="expression" dxfId="1259" priority="1357">
      <formula>AND(($AE$47&lt;$Y$55),($AE$47&gt;$Y$54))</formula>
    </cfRule>
    <cfRule type="expression" dxfId="1258" priority="1358">
      <formula>AND(($AE$47&lt;$Y$56),($AE$47&gt;$Y$55))</formula>
    </cfRule>
    <cfRule type="expression" dxfId="1257" priority="1359">
      <formula>AND(($AE$47&lt;$Y$57),($AE$47&gt;$Y$56))</formula>
    </cfRule>
    <cfRule type="expression" dxfId="1256" priority="1360">
      <formula>AND(($AE$47&lt;$Y$58),($AE$47&gt;$Y$57))</formula>
    </cfRule>
    <cfRule type="expression" dxfId="1255" priority="1361">
      <formula>AND(($AE$47&lt;$Y$59),($AE$47&gt;$Y$58))</formula>
    </cfRule>
    <cfRule type="expression" dxfId="1254" priority="1362">
      <formula>AND(($AE$47&lt;$Y$60),($AE$47&gt;$Y$59))</formula>
    </cfRule>
    <cfRule type="expression" dxfId="1253" priority="1363">
      <formula>AND(($AE$47&lt;$Y$61),($AE$47&gt;$Y$60))</formula>
    </cfRule>
    <cfRule type="expression" dxfId="1252" priority="1364">
      <formula>AND(($AE$47&lt;$Y$62),($AE$47&gt;$Y$61))</formula>
    </cfRule>
    <cfRule type="expression" dxfId="1251" priority="1365">
      <formula>AND(($AE$47&lt;$Y$63),($AE$47&gt;$Y$62))</formula>
    </cfRule>
    <cfRule type="expression" dxfId="1250" priority="1366">
      <formula>AND(($AE$47&lt;$Y$64),($AE$47&gt;$Y$63))</formula>
    </cfRule>
    <cfRule type="expression" dxfId="1249" priority="1367">
      <formula>AND(($AE$47&lt;$Y$65),($AE$47&gt;$Y$64))</formula>
    </cfRule>
    <cfRule type="expression" dxfId="1248" priority="1368">
      <formula>AND(($AE$47&lt;$Y$66),($AE$47&gt;$Y$65))</formula>
    </cfRule>
    <cfRule type="expression" dxfId="1247" priority="1369">
      <formula>AND(($AE$47&lt;$Y$67),($AE$47&gt;$Y$66))</formula>
    </cfRule>
    <cfRule type="expression" dxfId="1246" priority="1370">
      <formula>AND(($AE$47&lt;$Y$68),($AE$47&gt;$Y$67))</formula>
    </cfRule>
    <cfRule type="expression" dxfId="1245" priority="1371">
      <formula>AND(($AE$47&lt;$Y$69),($AE$47&gt;$Y$68))</formula>
    </cfRule>
    <cfRule type="expression" dxfId="1244" priority="1372">
      <formula>AND(($AE$47&lt;$Y$70),($AE$47&gt;$Y$69))</formula>
    </cfRule>
    <cfRule type="expression" dxfId="1243" priority="1373">
      <formula>AND(($AE$47&lt;$Y$71),($AE$47&gt;$Y$70))</formula>
    </cfRule>
    <cfRule type="expression" dxfId="1242" priority="1374">
      <formula>AND(($AE$47&lt;$Y$72),($AE$47&gt;$Y$71))</formula>
    </cfRule>
    <cfRule type="expression" dxfId="1241" priority="1375">
      <formula>AND(($AE$47&lt;$Y$73),($AE$47&gt;$Y$72))</formula>
    </cfRule>
    <cfRule type="expression" dxfId="1240" priority="1376">
      <formula>AND(($AE$47&lt;$Y$74),($AE$47&gt;$Y$73))</formula>
    </cfRule>
    <cfRule type="expression" dxfId="1239" priority="1377">
      <formula>AND(($AE$47&lt;$Y$75),($AE$47&gt;$Y$74))</formula>
    </cfRule>
    <cfRule type="expression" dxfId="1238" priority="1378">
      <formula>AND(($AE$47&lt;$Y$76),($AE$47&gt;$Y$75))</formula>
    </cfRule>
    <cfRule type="expression" dxfId="1237" priority="1379">
      <formula>AND(($AE$47&lt;$Y$77),($AE$47&gt;$Y$76))</formula>
    </cfRule>
    <cfRule type="expression" dxfId="1236" priority="1380">
      <formula>AND(($AE$47&lt;$Y$78),($AE$47&gt;$Y$77))</formula>
    </cfRule>
    <cfRule type="expression" dxfId="1235" priority="1381">
      <formula>AND(($AE$47&lt;$Y$79),($AE$47&gt;$Y$78))</formula>
    </cfRule>
    <cfRule type="expression" dxfId="1234" priority="1382">
      <formula>AND(($AE$47&lt;$Y$80),($AE$47&gt;$Y$79))</formula>
    </cfRule>
  </conditionalFormatting>
  <conditionalFormatting sqref="K4:M8">
    <cfRule type="expression" dxfId="1233" priority="22">
      <formula>AND($AB$48=2)</formula>
    </cfRule>
    <cfRule type="expression" dxfId="1232" priority="1311">
      <formula>AND(($AE$48&lt;$Y$46),($AE$48&gt;$Y$45))</formula>
    </cfRule>
    <cfRule type="expression" dxfId="1231" priority="1312">
      <formula>AND(($AE$48&lt;$Y$47),($AE$48&gt;$Y$46))</formula>
    </cfRule>
    <cfRule type="expression" dxfId="1230" priority="1313">
      <formula>AND(($AE$48&lt;$Y$48),($AE$48&gt;$Y$47))</formula>
    </cfRule>
    <cfRule type="expression" dxfId="1229" priority="1314">
      <formula>AND(($AE$48&lt;$Y$49),($AE$48&gt;$Y$48))</formula>
    </cfRule>
    <cfRule type="expression" dxfId="1228" priority="1315">
      <formula>AND(($AE$48&lt;$Y$50),($AE$48&gt;$Y$49))</formula>
    </cfRule>
    <cfRule type="expression" dxfId="1227" priority="1316">
      <formula>AND(($AE$48&lt;$Y$51),($AE$48&gt;$Y$50))</formula>
    </cfRule>
    <cfRule type="expression" dxfId="1226" priority="1317">
      <formula>AND(($AE$48&lt;$Y$52),($AE$48&gt;$Y$51))</formula>
    </cfRule>
    <cfRule type="expression" dxfId="1225" priority="1318">
      <formula>AND(($AE$48&lt;$Y$52),($AE$48&gt;$Y$51))</formula>
    </cfRule>
    <cfRule type="expression" dxfId="1224" priority="1319">
      <formula>AND(($AE$48&lt;$Y$53),($AE$48&gt;$Y$52))</formula>
    </cfRule>
    <cfRule type="expression" dxfId="1223" priority="1320">
      <formula>AND(($AE$48&lt;$Y$54),($AE$48&gt;$Y$53))</formula>
    </cfRule>
    <cfRule type="expression" dxfId="1222" priority="1321">
      <formula>AND(($AE$48&lt;$Y$55),($AE$48&gt;$Y$54))</formula>
    </cfRule>
    <cfRule type="expression" dxfId="1221" priority="1322">
      <formula>AND(($AE$48&lt;$Y$56),($AE$48&gt;$Y$55))</formula>
    </cfRule>
    <cfRule type="expression" dxfId="1220" priority="1323">
      <formula>AND(($AE$48&lt;$Y$57),($AE$48&gt;$Y$56))</formula>
    </cfRule>
    <cfRule type="expression" dxfId="1219" priority="1324">
      <formula>AND(($AE$48&lt;$Y$58),($AE$48&gt;$Y$57))</formula>
    </cfRule>
    <cfRule type="expression" dxfId="1218" priority="1325">
      <formula>AND(($AE$48&lt;$Y$59),($AE$48&gt;$Y$58))</formula>
    </cfRule>
    <cfRule type="expression" dxfId="1217" priority="1326">
      <formula>AND(($AE$48&lt;$Y$60),($AE$48&gt;$Y$59))</formula>
    </cfRule>
    <cfRule type="expression" dxfId="1216" priority="1327">
      <formula>AND(($AE$48&lt;$Y$61),($AE$48&gt;$Y$60))</formula>
    </cfRule>
    <cfRule type="expression" dxfId="1215" priority="1328">
      <formula>AND(($AE$48&lt;$Y$62),($AE$48&gt;$Y$61))</formula>
    </cfRule>
    <cfRule type="expression" dxfId="1214" priority="1329">
      <formula>AND(($AE$48&lt;$Y$63),($AE$48&gt;$Y$62))</formula>
    </cfRule>
    <cfRule type="expression" dxfId="1213" priority="1330">
      <formula>AND(($AE$48&lt;$Y$64),($AE$48&gt;$Y$63))</formula>
    </cfRule>
    <cfRule type="expression" dxfId="1212" priority="1331">
      <formula>AND(($AE$48&lt;$Y$65),($AE$48&gt;$Y$64))</formula>
    </cfRule>
    <cfRule type="expression" dxfId="1211" priority="1332">
      <formula>AND(($AE$48&lt;$Y$66),($AE$48&gt;$Y$65))</formula>
    </cfRule>
    <cfRule type="expression" dxfId="1210" priority="1333">
      <formula>AND(($AE$48&lt;$Y$67),($AE$48&gt;$Y$66))</formula>
    </cfRule>
    <cfRule type="expression" dxfId="1209" priority="1334">
      <formula>AND(($AE$48&lt;$Y$68),($AE$48&gt;$Y$67))</formula>
    </cfRule>
    <cfRule type="expression" dxfId="1208" priority="1335">
      <formula>AND(($AE$48&lt;$Y$69),($AE$48&gt;$Y$68))</formula>
    </cfRule>
    <cfRule type="expression" dxfId="1207" priority="1336">
      <formula>AND(($AE$48&lt;$Y$70),($AE$48&gt;$Y$69))</formula>
    </cfRule>
    <cfRule type="expression" dxfId="1206" priority="1337">
      <formula>AND(($AE$48&lt;$Y$71),($AE$48&gt;$Y$70))</formula>
    </cfRule>
    <cfRule type="expression" dxfId="1205" priority="1338">
      <formula>AND(($AE$48&lt;$Y$72),($AE$48&gt;$Y$71))</formula>
    </cfRule>
    <cfRule type="expression" dxfId="1204" priority="1339">
      <formula>AND(($AE$48&lt;$Y$73),($AE$48&gt;$Y$72))</formula>
    </cfRule>
    <cfRule type="expression" dxfId="1203" priority="1340">
      <formula>AND(($AE$48&lt;$Y$74),($AE$48&gt;$Y$73))</formula>
    </cfRule>
    <cfRule type="expression" dxfId="1202" priority="1341">
      <formula>AND(($AE$48&lt;$Y$75),($AE$48&gt;$Y$74))</formula>
    </cfRule>
    <cfRule type="expression" dxfId="1201" priority="1342">
      <formula>AND(($AE$48&lt;$Y$76),($AE$48&gt;$Y$75))</formula>
    </cfRule>
    <cfRule type="expression" dxfId="1200" priority="1343">
      <formula>AND(($AE$48&lt;$Y$77),($AE$48&gt;$Y$76))</formula>
    </cfRule>
    <cfRule type="expression" dxfId="1199" priority="1344">
      <formula>AND(($AE$48&lt;$Y$78),($AE$48&gt;$Y$77))</formula>
    </cfRule>
    <cfRule type="expression" dxfId="1198" priority="1345">
      <formula>AND(($AE$48&lt;$Y$79),($AE$48&gt;$Y$78))</formula>
    </cfRule>
    <cfRule type="expression" dxfId="1197" priority="1346">
      <formula>AND(($AE$48&lt;$Y$80),($AE$48&gt;$Y$79))</formula>
    </cfRule>
  </conditionalFormatting>
  <conditionalFormatting sqref="Q4:S8">
    <cfRule type="expression" dxfId="1196" priority="20">
      <formula>AND($AB$50=2)</formula>
    </cfRule>
    <cfRule type="expression" dxfId="1195" priority="1239">
      <formula>AND(($AE$50&lt;$Y$46),($AE$50&gt;$Y$45))</formula>
    </cfRule>
    <cfRule type="expression" dxfId="1194" priority="1240">
      <formula>AND(($AE$50&lt;$Y$47),($AE$50&gt;$Y$46))</formula>
    </cfRule>
    <cfRule type="expression" dxfId="1193" priority="1241">
      <formula>AND(($AE$50&lt;$Y$48),($AE$50&gt;$Y$47))</formula>
    </cfRule>
    <cfRule type="expression" dxfId="1192" priority="1242">
      <formula>AND(($AE$50&lt;$Y$49),($AE$50&gt;$Y$48))</formula>
    </cfRule>
    <cfRule type="expression" dxfId="1191" priority="1243">
      <formula>AND(($AE$50&lt;$Y$50),($AE$50&gt;$Y$49))</formula>
    </cfRule>
    <cfRule type="expression" dxfId="1190" priority="1244">
      <formula>AND(($AE$50&lt;$Y$51),($AE$50&gt;$Y$50))</formula>
    </cfRule>
    <cfRule type="expression" dxfId="1189" priority="1245">
      <formula>AND(($AE$50&lt;$Y$52),($AE$50&gt;$Y$51))</formula>
    </cfRule>
    <cfRule type="expression" dxfId="1188" priority="1246">
      <formula>AND(($AE$50&lt;$Y$52),($AE$50&gt;$Y$51))</formula>
    </cfRule>
    <cfRule type="expression" dxfId="1187" priority="1247">
      <formula>AND(($AE$50&lt;$Y$53),($AE$50&gt;$Y$52))</formula>
    </cfRule>
    <cfRule type="expression" dxfId="1186" priority="1248">
      <formula>AND(($AE$50&lt;$Y$54),($AE$50&gt;$Y$53))</formula>
    </cfRule>
    <cfRule type="expression" dxfId="1185" priority="1249">
      <formula>AND(($AE$50&lt;$Y$55),($AE$50&gt;$Y$54))</formula>
    </cfRule>
    <cfRule type="expression" dxfId="1184" priority="1250">
      <formula>AND(($AE$50&lt;$Y$56),($AE$50&gt;$Y$55))</formula>
    </cfRule>
    <cfRule type="expression" dxfId="1183" priority="1251">
      <formula>AND(($AE$50&lt;$Y$57),($AE$50&gt;$Y$56))</formula>
    </cfRule>
    <cfRule type="expression" dxfId="1182" priority="1252">
      <formula>AND(($AE$50&lt;$Y$58),($AE$50&gt;$Y$57))</formula>
    </cfRule>
    <cfRule type="expression" dxfId="1181" priority="1253">
      <formula>AND(($AE$50&lt;$Y$59),($AE$50&gt;$Y$58))</formula>
    </cfRule>
    <cfRule type="expression" dxfId="1180" priority="1254">
      <formula>AND(($AE$50&lt;$Y$60),($AE$50&gt;$Y$59))</formula>
    </cfRule>
    <cfRule type="expression" dxfId="1179" priority="1255">
      <formula>AND(($AE$50&lt;$Y$61),($AE$50&gt;$Y$60))</formula>
    </cfRule>
    <cfRule type="expression" dxfId="1178" priority="1256">
      <formula>AND(($AE$50&lt;$Y$62),($AE$50&gt;$Y$61))</formula>
    </cfRule>
    <cfRule type="expression" dxfId="1177" priority="1257">
      <formula>AND(($AE$50&lt;$Y$63),($AE$50&gt;$Y$62))</formula>
    </cfRule>
    <cfRule type="expression" dxfId="1176" priority="1258">
      <formula>AND(($AE$50&lt;$Y$64),($AE$50&gt;$Y$63))</formula>
    </cfRule>
    <cfRule type="expression" dxfId="1175" priority="1259">
      <formula>AND(($AE$50&lt;$Y$65),($AE$50&gt;$Y$64))</formula>
    </cfRule>
    <cfRule type="expression" dxfId="1174" priority="1260">
      <formula>AND(($AE$50&lt;$Y$66),($AE$50&gt;$Y$65))</formula>
    </cfRule>
    <cfRule type="expression" dxfId="1173" priority="1261">
      <formula>AND(($AE$50&lt;$Y$67),($AE$50&gt;$Y$66))</formula>
    </cfRule>
    <cfRule type="expression" dxfId="1172" priority="1262">
      <formula>AND(($AE$50&lt;$Y$68),($AE$50&gt;$Y$67))</formula>
    </cfRule>
    <cfRule type="expression" dxfId="1171" priority="1263">
      <formula>AND(($AE$50&lt;$Y$69),($AE$50&gt;$Y$68))</formula>
    </cfRule>
    <cfRule type="expression" dxfId="1170" priority="1264">
      <formula>AND(($AE$50&lt;$Y$70),($AE$50&gt;$Y$69))</formula>
    </cfRule>
    <cfRule type="expression" dxfId="1169" priority="1265">
      <formula>AND(($AE$50&lt;$Y$71),($AE$50&gt;$Y$70))</formula>
    </cfRule>
    <cfRule type="expression" dxfId="1168" priority="1266">
      <formula>AND(($AE$50&lt;$Y$72),($AE$50&gt;$Y$71))</formula>
    </cfRule>
    <cfRule type="expression" dxfId="1167" priority="1267">
      <formula>AND(($AE$50&lt;$Y$73),($AE$50&gt;$Y$72))</formula>
    </cfRule>
    <cfRule type="expression" dxfId="1166" priority="1268">
      <formula>AND(($AE$50&lt;$Y$74),($AE$50&gt;$Y$73))</formula>
    </cfRule>
    <cfRule type="expression" dxfId="1165" priority="1269">
      <formula>AND(($AE$50&lt;$Y$75),($AE$50&gt;$Y$74))</formula>
    </cfRule>
    <cfRule type="expression" dxfId="1164" priority="1270">
      <formula>AND(($AE$50&lt;$Y$76),($AE$50&gt;$Y$75))</formula>
    </cfRule>
    <cfRule type="expression" dxfId="1163" priority="1271">
      <formula>AND(($AE$50&lt;$Y$77),($AE$50&gt;$Y$76))</formula>
    </cfRule>
    <cfRule type="expression" dxfId="1162" priority="1272">
      <formula>AND(($AE$50&lt;$Y$78),($AE$50&gt;$Y$77))</formula>
    </cfRule>
    <cfRule type="expression" dxfId="1161" priority="1273">
      <formula>AND(($AE$50&lt;$Y$79),($AE$50&gt;$Y$78))</formula>
    </cfRule>
    <cfRule type="expression" dxfId="1160" priority="1274">
      <formula>AND(($AE$50&lt;$Y$80),($AE$50&gt;$Y$79))</formula>
    </cfRule>
  </conditionalFormatting>
  <conditionalFormatting sqref="B9:D13">
    <cfRule type="expression" dxfId="1159" priority="19">
      <formula>AND($AB$51=2)</formula>
    </cfRule>
    <cfRule type="expression" dxfId="1158" priority="1203">
      <formula>AND(($AE$51&lt;$Y$46),($AE$51&gt;$Y$45))</formula>
    </cfRule>
    <cfRule type="expression" dxfId="1157" priority="1204">
      <formula>AND(($AE$51&lt;$Y$47),($AE$51&gt;$Y$46))</formula>
    </cfRule>
    <cfRule type="expression" dxfId="1156" priority="1205">
      <formula>AND(($AE$51&lt;$Y$48),($AE$51&gt;$Y$47))</formula>
    </cfRule>
    <cfRule type="expression" dxfId="1155" priority="1206">
      <formula>AND(($AE$51&lt;$Y$49),($AE$51&gt;$Y$48))</formula>
    </cfRule>
    <cfRule type="expression" dxfId="1154" priority="1207">
      <formula>AND(($AE$51&lt;$Y$50),($AE$51&gt;$Y$49))</formula>
    </cfRule>
    <cfRule type="expression" dxfId="1153" priority="1208">
      <formula>AND(($AE$51&lt;$Y$51),($AE$51&gt;$Y$50))</formula>
    </cfRule>
    <cfRule type="expression" dxfId="1152" priority="1209">
      <formula>AND(($AE$51&lt;$Y$52),($AE$51&gt;$Y$51))</formula>
    </cfRule>
    <cfRule type="expression" dxfId="1151" priority="1210">
      <formula>AND(($AE$51&lt;$Y$52),($AE$51&gt;$Y$51))</formula>
    </cfRule>
    <cfRule type="expression" dxfId="1150" priority="1211">
      <formula>AND(($AE$51&lt;$Y$53),($AE$51&gt;$Y$52))</formula>
    </cfRule>
    <cfRule type="expression" dxfId="1149" priority="1212">
      <formula>AND(($AE$51&lt;$Y$54),($AE$51&gt;$Y$53))</formula>
    </cfRule>
    <cfRule type="expression" dxfId="1148" priority="1213">
      <formula>AND(($AE$51&lt;$Y$55),($AE$51&gt;$Y$54))</formula>
    </cfRule>
    <cfRule type="expression" dxfId="1147" priority="1214">
      <formula>AND(($AE$51&lt;$Y$56),($AE$51&gt;$Y$55))</formula>
    </cfRule>
    <cfRule type="expression" dxfId="1146" priority="1215">
      <formula>AND(($AE$51&lt;$Y$57),($AE$51&gt;$Y$56))</formula>
    </cfRule>
    <cfRule type="expression" dxfId="1145" priority="1216">
      <formula>AND(($AE$51&lt;$Y$58),($AE$51&gt;$Y$57))</formula>
    </cfRule>
    <cfRule type="expression" dxfId="1144" priority="1217">
      <formula>AND(($AE$51&lt;$Y$59),($AE$51&gt;$Y$58))</formula>
    </cfRule>
    <cfRule type="expression" dxfId="1143" priority="1218">
      <formula>AND(($AE$51&lt;$Y$60),($AE$51&gt;$Y$59))</formula>
    </cfRule>
    <cfRule type="expression" dxfId="1142" priority="1219">
      <formula>AND(($AE$51&lt;$Y$61),($AE$51&gt;$Y$60))</formula>
    </cfRule>
    <cfRule type="expression" dxfId="1141" priority="1220">
      <formula>AND(($AE$51&lt;$Y$62),($AE$51&gt;$Y$61))</formula>
    </cfRule>
    <cfRule type="expression" dxfId="1140" priority="1221">
      <formula>AND(($AE$51&lt;$Y$63),($AE$51&gt;$Y$62))</formula>
    </cfRule>
    <cfRule type="expression" dxfId="1139" priority="1222">
      <formula>AND(($AE$51&lt;$Y$64),($AE$51&gt;$Y$63))</formula>
    </cfRule>
    <cfRule type="expression" dxfId="1138" priority="1223">
      <formula>AND(($AE$51&lt;$Y$65),($AE$51&gt;$Y$64))</formula>
    </cfRule>
    <cfRule type="expression" dxfId="1137" priority="1224">
      <formula>AND(($AE$51&lt;$Y$66),($AE$51&gt;$Y$65))</formula>
    </cfRule>
    <cfRule type="expression" dxfId="1136" priority="1225">
      <formula>AND(($AE$51&lt;$Y$67),($AE$51&gt;$Y$66))</formula>
    </cfRule>
    <cfRule type="expression" dxfId="1135" priority="1226">
      <formula>AND(($AE$51&lt;$Y$68),($AE$51&gt;$Y$67))</formula>
    </cfRule>
    <cfRule type="expression" dxfId="1134" priority="1227">
      <formula>AND(($AE$51&lt;$Y$69),($AE$51&gt;$Y$68))</formula>
    </cfRule>
    <cfRule type="expression" dxfId="1133" priority="1228">
      <formula>AND(($AE$51&lt;$Y$70),($AE$51&gt;$Y$69))</formula>
    </cfRule>
    <cfRule type="expression" dxfId="1132" priority="1229">
      <formula>AND(($AE$51&lt;$Y$71),($AE$51&gt;$Y$70))</formula>
    </cfRule>
    <cfRule type="expression" dxfId="1131" priority="1230">
      <formula>AND(($AE$51&lt;$Y$72),($AE$51&gt;$Y$71))</formula>
    </cfRule>
    <cfRule type="expression" dxfId="1130" priority="1231">
      <formula>AND(($AE$51&lt;$Y$73),($AE$51&gt;$Y$72))</formula>
    </cfRule>
    <cfRule type="expression" dxfId="1129" priority="1232">
      <formula>AND(($AE$51&lt;$Y$74),($AE$51&gt;$Y$73))</formula>
    </cfRule>
    <cfRule type="expression" dxfId="1128" priority="1233">
      <formula>AND(($AE$51&lt;$Y$75),($AE$51&gt;$Y$74))</formula>
    </cfRule>
    <cfRule type="expression" dxfId="1127" priority="1234">
      <formula>AND(($AE$51&lt;$Y$76),($AE$51&gt;$Y$75))</formula>
    </cfRule>
    <cfRule type="expression" dxfId="1126" priority="1235">
      <formula>AND(($AE$51&lt;$Y$77),($AE$51&gt;$Y$76))</formula>
    </cfRule>
    <cfRule type="expression" dxfId="1125" priority="1236">
      <formula>AND(($AE$51&lt;$Y$78),($AE$51&gt;$Y$77))</formula>
    </cfRule>
    <cfRule type="expression" dxfId="1124" priority="1237">
      <formula>AND(($AE$51&lt;$Y$79),($AE$51&gt;$Y$78))</formula>
    </cfRule>
    <cfRule type="expression" dxfId="1123" priority="1238">
      <formula>AND(($AE$51&lt;$Y$80),($AE$51&gt;$Y$79))</formula>
    </cfRule>
  </conditionalFormatting>
  <conditionalFormatting sqref="E9:G13">
    <cfRule type="expression" dxfId="1122" priority="18">
      <formula>AND($AB$52=2)</formula>
    </cfRule>
    <cfRule type="expression" dxfId="1121" priority="1167">
      <formula>AND(($AE$52&lt;$Y$46),($AE$52&gt;$Y$45))</formula>
    </cfRule>
    <cfRule type="expression" dxfId="1120" priority="1168">
      <formula>AND(($AE$52&lt;$Y$47),($AE$52&gt;$Y$46))</formula>
    </cfRule>
    <cfRule type="expression" dxfId="1119" priority="1169">
      <formula>AND(($AE$52&lt;$Y$48),($AE$52&gt;$Y$47))</formula>
    </cfRule>
    <cfRule type="expression" dxfId="1118" priority="1170">
      <formula>AND(($AE$52&lt;$Y$49),($AE$52&gt;$Y$48))</formula>
    </cfRule>
    <cfRule type="expression" dxfId="1117" priority="1171">
      <formula>AND(($AE$52&lt;$Y$50),($AE$52&gt;$Y$49))</formula>
    </cfRule>
    <cfRule type="expression" dxfId="1116" priority="1172">
      <formula>AND(($AE$52&lt;$Y$51),($AE$52&gt;$Y$50))</formula>
    </cfRule>
    <cfRule type="expression" dxfId="1115" priority="1173">
      <formula>AND(($AE$52&lt;$Y$52),($AE$52&gt;$Y$51))</formula>
    </cfRule>
    <cfRule type="expression" dxfId="1114" priority="1174">
      <formula>AND(($AE$52&lt;$Y$52),($AE$52&gt;$Y$51))</formula>
    </cfRule>
    <cfRule type="expression" dxfId="1113" priority="1175">
      <formula>AND(($AE$52&lt;$Y$53),($AE$52&gt;$Y$52))</formula>
    </cfRule>
    <cfRule type="expression" dxfId="1112" priority="1176">
      <formula>AND(($AE$52&lt;$Y$54),($AE$52&gt;$Y$53))</formula>
    </cfRule>
    <cfRule type="expression" dxfId="1111" priority="1177">
      <formula>AND(($AE$52&lt;$Y$55),($AE$52&gt;$Y$54))</formula>
    </cfRule>
    <cfRule type="expression" dxfId="1110" priority="1178">
      <formula>AND(($AE$52&lt;$Y$56),($AE$52&gt;$Y$55))</formula>
    </cfRule>
    <cfRule type="expression" dxfId="1109" priority="1179">
      <formula>AND(($AE$52&lt;$Y$57),($AE$52&gt;$Y$56))</formula>
    </cfRule>
    <cfRule type="expression" dxfId="1108" priority="1180">
      <formula>AND(($AE$52&lt;$Y$58),($AE$52&gt;$Y$57))</formula>
    </cfRule>
    <cfRule type="expression" dxfId="1107" priority="1181">
      <formula>AND(($AE$52&lt;$Y$59),($AE$52&gt;$Y$58))</formula>
    </cfRule>
    <cfRule type="expression" dxfId="1106" priority="1182">
      <formula>AND(($AE$52&lt;$Y$60),($AE$52&gt;$Y$59))</formula>
    </cfRule>
    <cfRule type="expression" dxfId="1105" priority="1183">
      <formula>AND(($AE$52&lt;$Y$61),($AE$52&gt;$Y$60))</formula>
    </cfRule>
    <cfRule type="expression" dxfId="1104" priority="1184">
      <formula>AND(($AE$52&lt;$Y$62),($AE$52&gt;$Y$61))</formula>
    </cfRule>
    <cfRule type="expression" dxfId="1103" priority="1185">
      <formula>AND(($AE$52&lt;$Y$63),($AE$52&gt;$Y$62))</formula>
    </cfRule>
    <cfRule type="expression" dxfId="1102" priority="1186">
      <formula>AND(($AE$52&lt;$Y$64),($AE$52&gt;$Y$63))</formula>
    </cfRule>
    <cfRule type="expression" dxfId="1101" priority="1187">
      <formula>AND(($AE$52&lt;$Y$65),($AE$52&gt;$Y$64))</formula>
    </cfRule>
    <cfRule type="expression" dxfId="1100" priority="1188">
      <formula>AND(($AE$52&lt;$Y$66),($AE$52&gt;$Y$65))</formula>
    </cfRule>
    <cfRule type="expression" dxfId="1099" priority="1189">
      <formula>AND(($AE$52&lt;$Y$67),($AE$52&gt;$Y$66))</formula>
    </cfRule>
    <cfRule type="expression" dxfId="1098" priority="1190">
      <formula>AND(($AE$52&lt;$Y$68),($AE$52&gt;$Y$67))</formula>
    </cfRule>
    <cfRule type="expression" dxfId="1097" priority="1191">
      <formula>AND(($AE$52&lt;$Y$69),($AE$52&gt;$Y$68))</formula>
    </cfRule>
    <cfRule type="expression" dxfId="1096" priority="1192">
      <formula>AND(($AE$52&lt;$Y$70),($AE$52&gt;$Y$69))</formula>
    </cfRule>
    <cfRule type="expression" dxfId="1095" priority="1193">
      <formula>AND(($AE$52&lt;$Y$71),($AE$52&gt;$Y$70))</formula>
    </cfRule>
    <cfRule type="expression" dxfId="1094" priority="1194">
      <formula>AND(($AE$52&lt;$Y$72),($AE$52&gt;$Y$71))</formula>
    </cfRule>
    <cfRule type="expression" dxfId="1093" priority="1195">
      <formula>AND(($AE$52&lt;$Y$73),($AE$52&gt;$Y$72))</formula>
    </cfRule>
    <cfRule type="expression" dxfId="1092" priority="1196">
      <formula>AND(($AE$52&lt;$Y$74),($AE$52&gt;$Y$73))</formula>
    </cfRule>
    <cfRule type="expression" dxfId="1091" priority="1197">
      <formula>AND(($AE$52&lt;$Y$75),($AE$52&gt;$Y$74))</formula>
    </cfRule>
    <cfRule type="expression" dxfId="1090" priority="1198">
      <formula>AND(($AE$52&lt;$Y$76),($AE$52&gt;$Y$75))</formula>
    </cfRule>
    <cfRule type="expression" dxfId="1089" priority="1199">
      <formula>AND(($AE$52&lt;$Y$77),($AE$52&gt;$Y$76))</formula>
    </cfRule>
    <cfRule type="expression" dxfId="1088" priority="1200">
      <formula>AND(($AE$52&lt;$Y$78),($AE$52&gt;$Y$77))</formula>
    </cfRule>
    <cfRule type="expression" dxfId="1087" priority="1201">
      <formula>AND(($AE$52&lt;$Y$79),($AE$52&gt;$Y$78))</formula>
    </cfRule>
    <cfRule type="expression" dxfId="1086" priority="1202">
      <formula>AND(($AE$52&lt;$Y$80),($AE$52&gt;$Y$79))</formula>
    </cfRule>
  </conditionalFormatting>
  <conditionalFormatting sqref="H9:J13">
    <cfRule type="expression" dxfId="1085" priority="17">
      <formula>AND($AB$53=2)</formula>
    </cfRule>
    <cfRule type="expression" dxfId="1084" priority="1131">
      <formula>AND(($AE$53&lt;$Y$46),($AE$53&gt;$Y$45))</formula>
    </cfRule>
    <cfRule type="expression" dxfId="1083" priority="1132">
      <formula>AND(($AE$53&lt;$Y$47),($AE$53&gt;$Y$46))</formula>
    </cfRule>
    <cfRule type="expression" dxfId="1082" priority="1133">
      <formula>AND(($AE$53&lt;$Y$48),($AE$53&gt;$Y$47))</formula>
    </cfRule>
    <cfRule type="expression" dxfId="1081" priority="1134">
      <formula>AND(($AE$53&lt;$Y$49),($AE$53&gt;$Y$48))</formula>
    </cfRule>
    <cfRule type="expression" dxfId="1080" priority="1135">
      <formula>AND(($AE$53&lt;$Y$50),($AE$53&gt;$Y$49))</formula>
    </cfRule>
    <cfRule type="expression" dxfId="1079" priority="1136">
      <formula>AND(($AE$53&lt;$Y$51),($AE$53&gt;$Y$50))</formula>
    </cfRule>
    <cfRule type="expression" dxfId="1078" priority="1137">
      <formula>AND(($AE$53&lt;$Y$52),($AE$53&gt;$Y$51))</formula>
    </cfRule>
    <cfRule type="expression" dxfId="1077" priority="1138">
      <formula>AND(($AE$53&lt;$Y$52),($AE$53&gt;$Y$51))</formula>
    </cfRule>
    <cfRule type="expression" dxfId="1076" priority="1139">
      <formula>AND(($AE$53&lt;$Y$53),($AE$53&gt;$Y$52))</formula>
    </cfRule>
    <cfRule type="expression" dxfId="1075" priority="1140">
      <formula>AND(($AE$53&lt;$Y$54),($AE$53&gt;$Y$53))</formula>
    </cfRule>
    <cfRule type="expression" dxfId="1074" priority="1141">
      <formula>AND(($AE$53&lt;$Y$55),($AE$53&gt;$Y$54))</formula>
    </cfRule>
    <cfRule type="expression" dxfId="1073" priority="1142">
      <formula>AND(($AE$53&lt;$Y$56),($AE$53&gt;$Y$55))</formula>
    </cfRule>
    <cfRule type="expression" dxfId="1072" priority="1143">
      <formula>AND(($AE$53&lt;$Y$57),($AE$53&gt;$Y$56))</formula>
    </cfRule>
    <cfRule type="expression" dxfId="1071" priority="1144">
      <formula>AND(($AE$53&lt;$Y$58),($AE$53&gt;$Y$57))</formula>
    </cfRule>
    <cfRule type="expression" dxfId="1070" priority="1145">
      <formula>AND(($AE$53&lt;$Y$59),($AE$53&gt;$Y$58))</formula>
    </cfRule>
    <cfRule type="expression" dxfId="1069" priority="1146">
      <formula>AND(($AE$53&lt;$Y$60),($AE$53&gt;$Y$59))</formula>
    </cfRule>
    <cfRule type="expression" dxfId="1068" priority="1147">
      <formula>AND(($AE$53&lt;$Y$61),($AE$53&gt;$Y$60))</formula>
    </cfRule>
    <cfRule type="expression" dxfId="1067" priority="1148">
      <formula>AND(($AE$53&lt;$Y$62),($AE$53&gt;$Y$61))</formula>
    </cfRule>
    <cfRule type="expression" dxfId="1066" priority="1149">
      <formula>AND(($AE$53&lt;$Y$63),($AE$53&gt;$Y$62))</formula>
    </cfRule>
    <cfRule type="expression" dxfId="1065" priority="1150">
      <formula>AND(($AE$53&lt;$Y$64),($AE$53&gt;$Y$63))</formula>
    </cfRule>
    <cfRule type="expression" dxfId="1064" priority="1151">
      <formula>AND(($AE$53&lt;$Y$65),($AE$53&gt;$Y$64))</formula>
    </cfRule>
    <cfRule type="expression" dxfId="1063" priority="1152">
      <formula>AND(($AE$53&lt;$Y$66),($AE$53&gt;$Y$65))</formula>
    </cfRule>
    <cfRule type="expression" dxfId="1062" priority="1153">
      <formula>AND(($AE$53&lt;$Y$67),($AE$53&gt;$Y$66))</formula>
    </cfRule>
    <cfRule type="expression" dxfId="1061" priority="1154">
      <formula>AND(($AE$53&lt;$Y$68),($AE$53&gt;$Y$67))</formula>
    </cfRule>
    <cfRule type="expression" dxfId="1060" priority="1155">
      <formula>AND(($AE$53&lt;$Y$69),($AE$53&gt;$Y$68))</formula>
    </cfRule>
    <cfRule type="expression" dxfId="1059" priority="1156">
      <formula>AND(($AE$53&lt;$Y$70),($AE$53&gt;$Y$69))</formula>
    </cfRule>
    <cfRule type="expression" dxfId="1058" priority="1157">
      <formula>AND(($AE$53&lt;$Y$71),($AE$53&gt;$Y$70))</formula>
    </cfRule>
    <cfRule type="expression" dxfId="1057" priority="1158">
      <formula>AND(($AE$53&lt;$Y$72),($AE$53&gt;$Y$71))</formula>
    </cfRule>
    <cfRule type="expression" dxfId="1056" priority="1159">
      <formula>AND(($AE$53&lt;$Y$73),($AE$53&gt;$Y$72))</formula>
    </cfRule>
    <cfRule type="expression" dxfId="1055" priority="1160">
      <formula>AND(($AE$53&lt;$Y$74),($AE$53&gt;$Y$73))</formula>
    </cfRule>
    <cfRule type="expression" dxfId="1054" priority="1161">
      <formula>AND(($AE$53&lt;$Y$75),($AE$53&gt;$Y$74))</formula>
    </cfRule>
    <cfRule type="expression" dxfId="1053" priority="1162">
      <formula>AND(($AE$53&lt;$Y$76),($AE$53&gt;$Y$75))</formula>
    </cfRule>
    <cfRule type="expression" dxfId="1052" priority="1163">
      <formula>AND(($AE$53&lt;$Y$77),($AE$53&gt;$Y$76))</formula>
    </cfRule>
    <cfRule type="expression" dxfId="1051" priority="1164">
      <formula>AND(($AE$53&lt;$Y$78),($AE$53&gt;$Y$77))</formula>
    </cfRule>
    <cfRule type="expression" dxfId="1050" priority="1165">
      <formula>AND(($AE$53&lt;$Y$79),($AE$53&gt;$Y$78))</formula>
    </cfRule>
    <cfRule type="expression" dxfId="1049" priority="1166">
      <formula>AND(($AE$53&lt;$Y$80),($AE$53&gt;$Y$79))</formula>
    </cfRule>
  </conditionalFormatting>
  <conditionalFormatting sqref="K9:M13">
    <cfRule type="expression" dxfId="1048" priority="16">
      <formula>AND($AB$54=2)</formula>
    </cfRule>
    <cfRule type="expression" dxfId="1047" priority="1095">
      <formula>AND(($AE$54&lt;$Y$46),($AE$54&gt;$Y$45))</formula>
    </cfRule>
    <cfRule type="expression" dxfId="1046" priority="1096">
      <formula>AND(($AE$54&lt;$Y$47),($AE$54&gt;$Y$46))</formula>
    </cfRule>
    <cfRule type="expression" dxfId="1045" priority="1097">
      <formula>AND(($AE$54&lt;$Y$48),($AE$54&gt;$Y$47))</formula>
    </cfRule>
    <cfRule type="expression" dxfId="1044" priority="1098">
      <formula>AND(($AE$54&lt;$Y$49),($AE$54&gt;$Y$48))</formula>
    </cfRule>
    <cfRule type="expression" dxfId="1043" priority="1099">
      <formula>AND(($AE$54&lt;$Y$50),($AE$54&gt;$Y$49))</formula>
    </cfRule>
    <cfRule type="expression" dxfId="1042" priority="1100">
      <formula>AND(($AE$54&lt;$Y$51),($AE$54&gt;$Y$50))</formula>
    </cfRule>
    <cfRule type="expression" dxfId="1041" priority="1101">
      <formula>AND(($AE$54&lt;$Y$52),($AE$54&gt;$Y$51))</formula>
    </cfRule>
    <cfRule type="expression" dxfId="1040" priority="1102">
      <formula>AND(($AE$54&lt;$Y$52),($AE$54&gt;$Y$51))</formula>
    </cfRule>
    <cfRule type="expression" dxfId="1039" priority="1103">
      <formula>AND(($AE$54&lt;$Y$53),($AE$54&gt;$Y$52))</formula>
    </cfRule>
    <cfRule type="expression" dxfId="1038" priority="1104">
      <formula>AND(($AE$54&lt;$Y$54),($AE$54&gt;$Y$53))</formula>
    </cfRule>
    <cfRule type="expression" dxfId="1037" priority="1105">
      <formula>AND(($AE$54&lt;$Y$55),($AE$54&gt;$Y$54))</formula>
    </cfRule>
    <cfRule type="expression" dxfId="1036" priority="1106">
      <formula>AND(($AE$54&lt;$Y$56),($AE$54&gt;$Y$55))</formula>
    </cfRule>
    <cfRule type="expression" dxfId="1035" priority="1107">
      <formula>AND(($AE$54&lt;$Y$57),($AE$54&gt;$Y$56))</formula>
    </cfRule>
    <cfRule type="expression" dxfId="1034" priority="1108">
      <formula>AND(($AE$54&lt;$Y$58),($AE$54&gt;$Y$57))</formula>
    </cfRule>
    <cfRule type="expression" dxfId="1033" priority="1109">
      <formula>AND(($AE$54&lt;$Y$59),($AE$54&gt;$Y$58))</formula>
    </cfRule>
    <cfRule type="expression" dxfId="1032" priority="1110">
      <formula>AND(($AE$54&lt;$Y$60),($AE$54&gt;$Y$59))</formula>
    </cfRule>
    <cfRule type="expression" dxfId="1031" priority="1111">
      <formula>AND(($AE$54&lt;$Y$61),($AE$54&gt;$Y$60))</formula>
    </cfRule>
    <cfRule type="expression" dxfId="1030" priority="1112">
      <formula>AND(($AE$54&lt;$Y$62),($AE$54&gt;$Y$61))</formula>
    </cfRule>
    <cfRule type="expression" dxfId="1029" priority="1113">
      <formula>AND(($AE$54&lt;$Y$63),($AE$54&gt;$Y$62))</formula>
    </cfRule>
    <cfRule type="expression" dxfId="1028" priority="1114">
      <formula>AND(($AE$54&lt;$Y$64),($AE$54&gt;$Y$63))</formula>
    </cfRule>
    <cfRule type="expression" dxfId="1027" priority="1115">
      <formula>AND(($AE$54&lt;$Y$65),($AE$54&gt;$Y$64))</formula>
    </cfRule>
    <cfRule type="expression" dxfId="1026" priority="1116">
      <formula>AND(($AE$54&lt;$Y$66),($AE$54&gt;$Y$65))</formula>
    </cfRule>
    <cfRule type="expression" dxfId="1025" priority="1117">
      <formula>AND(($AE$54&lt;$Y$67),($AE$54&gt;$Y$66))</formula>
    </cfRule>
    <cfRule type="expression" dxfId="1024" priority="1118">
      <formula>AND(($AE$54&lt;$Y$68),($AE$54&gt;$Y$67))</formula>
    </cfRule>
    <cfRule type="expression" dxfId="1023" priority="1119">
      <formula>AND(($AE$54&lt;$Y$69),($AE$54&gt;$Y$68))</formula>
    </cfRule>
    <cfRule type="expression" dxfId="1022" priority="1120">
      <formula>AND(($AE$54&lt;$Y$70),($AE$54&gt;$Y$69))</formula>
    </cfRule>
    <cfRule type="expression" dxfId="1021" priority="1121">
      <formula>AND(($AE$54&lt;$Y$71),($AE$54&gt;$Y$70))</formula>
    </cfRule>
    <cfRule type="expression" dxfId="1020" priority="1122">
      <formula>AND(($AE$54&lt;$Y$72),($AE$54&gt;$Y$71))</formula>
    </cfRule>
    <cfRule type="expression" dxfId="1019" priority="1123">
      <formula>AND(($AE$54&lt;$Y$73),($AE$54&gt;$Y$72))</formula>
    </cfRule>
    <cfRule type="expression" dxfId="1018" priority="1124">
      <formula>AND(($AE$54&lt;$Y$74),($AE$54&gt;$Y$73))</formula>
    </cfRule>
    <cfRule type="expression" dxfId="1017" priority="1125">
      <formula>AND(($AE$54&lt;$Y$75),($AE$54&gt;$Y$74))</formula>
    </cfRule>
    <cfRule type="expression" dxfId="1016" priority="1126">
      <formula>AND(($AE$54&lt;$Y$76),($AE$54&gt;$Y$75))</formula>
    </cfRule>
    <cfRule type="expression" dxfId="1015" priority="1127">
      <formula>AND(($AE$54&lt;$Y$77),($AE$54&gt;$Y$76))</formula>
    </cfRule>
    <cfRule type="expression" dxfId="1014" priority="1128">
      <formula>AND(($AE$54&lt;$Y$78),($AE$54&gt;$Y$77))</formula>
    </cfRule>
    <cfRule type="expression" dxfId="1013" priority="1129">
      <formula>AND(($AE$54&lt;$Y$79),($AE$54&gt;$Y$78))</formula>
    </cfRule>
    <cfRule type="expression" dxfId="1012" priority="1130">
      <formula>AND(($AE$54&lt;$Y$80),($AE$54&gt;$Y$79))</formula>
    </cfRule>
  </conditionalFormatting>
  <conditionalFormatting sqref="Q9:S13">
    <cfRule type="expression" dxfId="1011" priority="14">
      <formula>AND($AB$56=2)</formula>
    </cfRule>
    <cfRule type="expression" dxfId="1010" priority="1023">
      <formula>AND(($AE$56&lt;$Y$46),($AE$56&gt;$Y$45))</formula>
    </cfRule>
    <cfRule type="expression" dxfId="1009" priority="1024">
      <formula>AND(($AE$56&lt;$Y$47),($AE$56&gt;$Y$46))</formula>
    </cfRule>
    <cfRule type="expression" dxfId="1008" priority="1025">
      <formula>AND(($AE$56&lt;$Y$48),($AE$56&gt;$Y$47))</formula>
    </cfRule>
    <cfRule type="expression" dxfId="1007" priority="1026">
      <formula>AND(($AE$56&lt;$Y$49),($AE$56&gt;$Y$48))</formula>
    </cfRule>
    <cfRule type="expression" dxfId="1006" priority="1027">
      <formula>AND(($AE$56&lt;$Y$50),($AE$56&gt;$Y$49))</formula>
    </cfRule>
    <cfRule type="expression" dxfId="1005" priority="1028">
      <formula>AND(($AE$56&lt;$Y$51),($AE$56&gt;$Y$50))</formula>
    </cfRule>
    <cfRule type="expression" dxfId="1004" priority="1029">
      <formula>AND(($AE$56&lt;$Y$52),($AE$56&gt;$Y$51))</formula>
    </cfRule>
    <cfRule type="expression" dxfId="1003" priority="1030">
      <formula>AND(($AE$56&lt;$Y$52),($AE$56&gt;$Y$51))</formula>
    </cfRule>
    <cfRule type="expression" dxfId="1002" priority="1031">
      <formula>AND(($AE$56&lt;$Y$53),($AE$56&gt;$Y$52))</formula>
    </cfRule>
    <cfRule type="expression" dxfId="1001" priority="1032">
      <formula>AND(($AE$56&lt;$Y$54),($AE$56&gt;$Y$53))</formula>
    </cfRule>
    <cfRule type="expression" dxfId="1000" priority="1033">
      <formula>AND(($AE$56&lt;$Y$55),($AE$56&gt;$Y$54))</formula>
    </cfRule>
    <cfRule type="expression" dxfId="999" priority="1034">
      <formula>AND(($AE$56&lt;$Y$56),($AE$56&gt;$Y$55))</formula>
    </cfRule>
    <cfRule type="expression" dxfId="998" priority="1035">
      <formula>AND(($AE$56&lt;$Y$57),($AE$56&gt;$Y$56))</formula>
    </cfRule>
    <cfRule type="expression" dxfId="997" priority="1036">
      <formula>AND(($AE$56&lt;$Y$58),($AE$56&gt;$Y$57))</formula>
    </cfRule>
    <cfRule type="expression" dxfId="996" priority="1037">
      <formula>AND(($AE$56&lt;$Y$59),($AE$56&gt;$Y$58))</formula>
    </cfRule>
    <cfRule type="expression" dxfId="995" priority="1038">
      <formula>AND(($AE$56&lt;$Y$60),($AE$56&gt;$Y$59))</formula>
    </cfRule>
    <cfRule type="expression" dxfId="994" priority="1039">
      <formula>AND(($AE$56&lt;$Y$61),($AE$56&gt;$Y$60))</formula>
    </cfRule>
    <cfRule type="expression" dxfId="993" priority="1040">
      <formula>AND(($AE$56&lt;$Y$62),($AE$56&gt;$Y$61))</formula>
    </cfRule>
    <cfRule type="expression" dxfId="992" priority="1041">
      <formula>AND(($AE$56&lt;$Y$63),($AE$56&gt;$Y$62))</formula>
    </cfRule>
    <cfRule type="expression" dxfId="991" priority="1042">
      <formula>AND(($AE$56&lt;$Y$64),($AE$56&gt;$Y$63))</formula>
    </cfRule>
    <cfRule type="expression" dxfId="990" priority="1043">
      <formula>AND(($AE$56&lt;$Y$65),($AE$56&gt;$Y$64))</formula>
    </cfRule>
    <cfRule type="expression" dxfId="989" priority="1044">
      <formula>AND(($AE$56&lt;$Y$66),($AE$56&gt;$Y$65))</formula>
    </cfRule>
    <cfRule type="expression" dxfId="988" priority="1045">
      <formula>AND(($AE$56&lt;$Y$67),($AE$56&gt;$Y$66))</formula>
    </cfRule>
    <cfRule type="expression" dxfId="987" priority="1046">
      <formula>AND(($AE$56&lt;$Y$68),($AE$56&gt;$Y$67))</formula>
    </cfRule>
    <cfRule type="expression" dxfId="986" priority="1047">
      <formula>AND(($AE$56&lt;$Y$69),($AE$56&gt;$Y$68))</formula>
    </cfRule>
    <cfRule type="expression" dxfId="985" priority="1048">
      <formula>AND(($AE$56&lt;$Y$70),($AE$56&gt;$Y$69))</formula>
    </cfRule>
    <cfRule type="expression" dxfId="984" priority="1049">
      <formula>AND(($AE$56&lt;$Y$71),($AE$56&gt;$Y$70))</formula>
    </cfRule>
    <cfRule type="expression" dxfId="983" priority="1050">
      <formula>AND(($AE$56&lt;$Y$72),($AE$56&gt;$Y$71))</formula>
    </cfRule>
    <cfRule type="expression" dxfId="982" priority="1051">
      <formula>AND(($AE$56&lt;$Y$73),($AE$56&gt;$Y$72))</formula>
    </cfRule>
    <cfRule type="expression" dxfId="981" priority="1052">
      <formula>AND(($AE$56&lt;$Y$74),($AE$56&gt;$Y$73))</formula>
    </cfRule>
    <cfRule type="expression" dxfId="980" priority="1053">
      <formula>AND(($AE$56&lt;$Y$75),($AE$56&gt;$Y$74))</formula>
    </cfRule>
    <cfRule type="expression" dxfId="979" priority="1054">
      <formula>AND(($AE$56&lt;$Y$76),($AE$56&gt;$Y$75))</formula>
    </cfRule>
    <cfRule type="expression" dxfId="978" priority="1055">
      <formula>AND(($AE$56&lt;$Y$77),($AE$56&gt;$Y$76))</formula>
    </cfRule>
    <cfRule type="expression" dxfId="977" priority="1056">
      <formula>AND(($AE$56&lt;$Y$78),($AE$56&gt;$Y$77))</formula>
    </cfRule>
    <cfRule type="expression" dxfId="976" priority="1057">
      <formula>AND(($AE$56&lt;$Y$79),($AE$56&gt;$Y$78))</formula>
    </cfRule>
    <cfRule type="expression" dxfId="975" priority="1058">
      <formula>AND(($AE$56&lt;$Y$80),($AE$56&gt;$Y$79))</formula>
    </cfRule>
  </conditionalFormatting>
  <conditionalFormatting sqref="B14:D18">
    <cfRule type="expression" dxfId="974" priority="26">
      <formula>AND($AB$57=2)</formula>
    </cfRule>
    <cfRule type="expression" dxfId="973" priority="987">
      <formula>AND(($AE$57&lt;$Y$46),($AE$57&gt;$Y$45))</formula>
    </cfRule>
    <cfRule type="expression" dxfId="972" priority="988">
      <formula>AND(($AE$57&lt;$Y$47),($AE$57&gt;$Y$46))</formula>
    </cfRule>
    <cfRule type="expression" dxfId="971" priority="989">
      <formula>AND(($AE$57&lt;$Y$48),($AE$57&gt;$Y$47))</formula>
    </cfRule>
    <cfRule type="expression" dxfId="970" priority="990">
      <formula>AND(($AE$57&lt;$Y$49),($AE$57&gt;$Y$48))</formula>
    </cfRule>
    <cfRule type="expression" dxfId="969" priority="991">
      <formula>AND(($AE$57&lt;$Y$50),($AE$57&gt;$Y$49))</formula>
    </cfRule>
    <cfRule type="expression" dxfId="968" priority="992">
      <formula>AND(($AE$57&lt;$Y$51),($AE$57&gt;$Y$50))</formula>
    </cfRule>
    <cfRule type="expression" dxfId="967" priority="993">
      <formula>AND(($AE$57&lt;$Y$52),($AE$57&gt;$Y$51))</formula>
    </cfRule>
    <cfRule type="expression" dxfId="966" priority="994">
      <formula>AND(($AE$57&lt;$Y$52),($AE$57&gt;$Y$51))</formula>
    </cfRule>
    <cfRule type="expression" dxfId="965" priority="995">
      <formula>AND(($AE$57&lt;$Y$53),($AE$57&gt;$Y$52))</formula>
    </cfRule>
    <cfRule type="expression" dxfId="964" priority="996">
      <formula>AND(($AE$57&lt;$Y$54),($AE$57&gt;$Y$53))</formula>
    </cfRule>
    <cfRule type="expression" dxfId="963" priority="997">
      <formula>AND(($AE$57&lt;$Y$55),($AE$57&gt;$Y$54))</formula>
    </cfRule>
    <cfRule type="expression" dxfId="962" priority="998">
      <formula>AND(($AE$57&lt;$Y$56),($AE$57&gt;$Y$55))</formula>
    </cfRule>
    <cfRule type="expression" dxfId="961" priority="999">
      <formula>AND(($AE$57&lt;$Y$57),($AE$57&gt;$Y$56))</formula>
    </cfRule>
    <cfRule type="expression" dxfId="960" priority="1000">
      <formula>AND(($AE$57&lt;$Y$58),($AE$57&gt;$Y$57))</formula>
    </cfRule>
    <cfRule type="expression" dxfId="959" priority="1001">
      <formula>AND(($AE$57&lt;$Y$59),($AE$57&gt;$Y$58))</formula>
    </cfRule>
    <cfRule type="expression" dxfId="958" priority="1002">
      <formula>AND(($AE$57&lt;$Y$60),($AE$57&gt;$Y$59))</formula>
    </cfRule>
    <cfRule type="expression" dxfId="957" priority="1003">
      <formula>AND(($AE$57&lt;$Y$61),($AE$57&gt;$Y$60))</formula>
    </cfRule>
    <cfRule type="expression" dxfId="956" priority="1004">
      <formula>AND(($AE$57&lt;$Y$62),($AE$57&gt;$Y$61))</formula>
    </cfRule>
    <cfRule type="expression" dxfId="955" priority="1005">
      <formula>AND(($AE$57&lt;$Y$63),($AE$57&gt;$Y$62))</formula>
    </cfRule>
    <cfRule type="expression" dxfId="954" priority="1006">
      <formula>AND(($AE$57&lt;$Y$64),($AE$57&gt;$Y$63))</formula>
    </cfRule>
    <cfRule type="expression" dxfId="953" priority="1007">
      <formula>AND(($AE$57&lt;$Y$65),($AE$57&gt;$Y$64))</formula>
    </cfRule>
    <cfRule type="expression" dxfId="952" priority="1008">
      <formula>AND(($AE$57&lt;$Y$66),($AE$57&gt;$Y$65))</formula>
    </cfRule>
    <cfRule type="expression" dxfId="951" priority="1009">
      <formula>AND(($AE$57&lt;$Y$67),($AE$57&gt;$Y$66))</formula>
    </cfRule>
    <cfRule type="expression" dxfId="950" priority="1010">
      <formula>AND(($AE$57&lt;$Y$68),($AE$57&gt;$Y$67))</formula>
    </cfRule>
    <cfRule type="expression" dxfId="949" priority="1011">
      <formula>AND(($AE$57&lt;$Y$69),($AE$57&gt;$Y$68))</formula>
    </cfRule>
    <cfRule type="expression" dxfId="948" priority="1012">
      <formula>AND(($AE$57&lt;$Y$70),($AE$57&gt;$Y$69))</formula>
    </cfRule>
    <cfRule type="expression" dxfId="947" priority="1013">
      <formula>AND(($AE$57&lt;$Y$71),($AE$57&gt;$Y$70))</formula>
    </cfRule>
    <cfRule type="expression" dxfId="946" priority="1014">
      <formula>AND(($AE$57&lt;$Y$72),($AE$57&gt;$Y$71))</formula>
    </cfRule>
    <cfRule type="expression" dxfId="945" priority="1015">
      <formula>AND(($AE$57&lt;$Y$73),($AE$57&gt;$Y$72))</formula>
    </cfRule>
    <cfRule type="expression" dxfId="944" priority="1016">
      <formula>AND(($AE$57&lt;$Y$74),($AE$57&gt;$Y$73))</formula>
    </cfRule>
    <cfRule type="expression" dxfId="943" priority="1017">
      <formula>AND(($AE$57&lt;$Y$75),($AE$57&gt;$Y$74))</formula>
    </cfRule>
    <cfRule type="expression" dxfId="942" priority="1018">
      <formula>AND(($AE$57&lt;$Y$76),($AE$57&gt;$Y$75))</formula>
    </cfRule>
    <cfRule type="expression" dxfId="941" priority="1019">
      <formula>AND(($AE$57&lt;$Y$77),($AE$57&gt;$Y$76))</formula>
    </cfRule>
    <cfRule type="expression" dxfId="940" priority="1020">
      <formula>AND(($AE$57&lt;$Y$78),($AE$57&gt;$Y$77))</formula>
    </cfRule>
    <cfRule type="expression" dxfId="939" priority="1021">
      <formula>AND(($AE$57&lt;$Y$79),($AE$57&gt;$Y$78))</formula>
    </cfRule>
    <cfRule type="expression" dxfId="938" priority="1022">
      <formula>AND(($AE$57&lt;$Y$80),($AE$57&gt;$Y$79))</formula>
    </cfRule>
  </conditionalFormatting>
  <conditionalFormatting sqref="E14:G18">
    <cfRule type="expression" dxfId="937" priority="27">
      <formula>AND($AB$58=2)</formula>
    </cfRule>
    <cfRule type="expression" dxfId="936" priority="951">
      <formula>AND(($AE$58&lt;$Y$46),($AE$58&gt;$Y$45))</formula>
    </cfRule>
    <cfRule type="expression" dxfId="935" priority="952">
      <formula>AND(($AE$58&lt;$Y$47),($AE$58&gt;$Y$46))</formula>
    </cfRule>
    <cfRule type="expression" dxfId="934" priority="953">
      <formula>AND(($AE$58&lt;$Y$48),($AE$58&gt;$Y$47))</formula>
    </cfRule>
    <cfRule type="expression" dxfId="933" priority="954">
      <formula>AND(($AE$58&lt;$Y$49),($AE$58&gt;$Y$48))</formula>
    </cfRule>
    <cfRule type="expression" dxfId="932" priority="955">
      <formula>AND(($AE$58&lt;$Y$50),($AE$58&gt;$Y$49))</formula>
    </cfRule>
    <cfRule type="expression" dxfId="931" priority="956">
      <formula>AND(($AE$58&lt;$Y$51),($AE$58&gt;$Y$50))</formula>
    </cfRule>
    <cfRule type="expression" dxfId="930" priority="957">
      <formula>AND(($AE$58&lt;$Y$52),($AE$58&gt;$Y$51))</formula>
    </cfRule>
    <cfRule type="expression" dxfId="929" priority="958">
      <formula>AND(($AE$58&lt;$Y$52),($AE$58&gt;$Y$51))</formula>
    </cfRule>
    <cfRule type="expression" dxfId="928" priority="959">
      <formula>AND(($AE$58&lt;$Y$53),($AE$58&gt;$Y$52))</formula>
    </cfRule>
    <cfRule type="expression" dxfId="927" priority="960">
      <formula>AND(($AE$58&lt;$Y$54),($AE$58&gt;$Y$53))</formula>
    </cfRule>
    <cfRule type="expression" dxfId="926" priority="961">
      <formula>AND(($AE$58&lt;$Y$55),($AE$58&gt;$Y$54))</formula>
    </cfRule>
    <cfRule type="expression" dxfId="925" priority="962">
      <formula>AND(($AE$58&lt;$Y$56),($AE$58&gt;$Y$55))</formula>
    </cfRule>
    <cfRule type="expression" dxfId="924" priority="963">
      <formula>AND(($AE$58&lt;$Y$57),($AE$58&gt;$Y$56))</formula>
    </cfRule>
    <cfRule type="expression" dxfId="923" priority="964">
      <formula>AND(($AE$58&lt;$Y$58),($AE$58&gt;$Y$57))</formula>
    </cfRule>
    <cfRule type="expression" dxfId="922" priority="965">
      <formula>AND(($AE$58&lt;$Y$59),($AE$58&gt;$Y$58))</formula>
    </cfRule>
    <cfRule type="expression" dxfId="921" priority="966">
      <formula>AND(($AE$58&lt;$Y$60),($AE$58&gt;$Y$59))</formula>
    </cfRule>
    <cfRule type="expression" dxfId="920" priority="967">
      <formula>AND(($AE$58&lt;$Y$61),($AE$58&gt;$Y$60))</formula>
    </cfRule>
    <cfRule type="expression" dxfId="919" priority="968">
      <formula>AND(($AE$58&lt;$Y$62),($AE$58&gt;$Y$61))</formula>
    </cfRule>
    <cfRule type="expression" dxfId="918" priority="969">
      <formula>AND(($AE$58&lt;$Y$63),($AE$58&gt;$Y$62))</formula>
    </cfRule>
    <cfRule type="expression" dxfId="917" priority="970">
      <formula>AND(($AE$58&lt;$Y$64),($AE$58&gt;$Y$63))</formula>
    </cfRule>
    <cfRule type="expression" dxfId="916" priority="971">
      <formula>AND(($AE$58&lt;$Y$65),($AE$58&gt;$Y$64))</formula>
    </cfRule>
    <cfRule type="expression" dxfId="915" priority="972">
      <formula>AND(($AE$58&lt;$Y$66),($AE$58&gt;$Y$65))</formula>
    </cfRule>
    <cfRule type="expression" dxfId="914" priority="973">
      <formula>AND(($AE$58&lt;$Y$67),($AE$58&gt;$Y$66))</formula>
    </cfRule>
    <cfRule type="expression" dxfId="913" priority="974">
      <formula>AND(($AE$58&lt;$Y$68),($AE$58&gt;$Y$67))</formula>
    </cfRule>
    <cfRule type="expression" dxfId="912" priority="975">
      <formula>AND(($AE$58&lt;$Y$69),($AE$58&gt;$Y$68))</formula>
    </cfRule>
    <cfRule type="expression" dxfId="911" priority="976">
      <formula>AND(($AE$58&lt;$Y$70),($AE$58&gt;$Y$69))</formula>
    </cfRule>
    <cfRule type="expression" dxfId="910" priority="977">
      <formula>AND(($AE$58&lt;$Y$71),($AE$58&gt;$Y$70))</formula>
    </cfRule>
    <cfRule type="expression" dxfId="909" priority="978">
      <formula>AND(($AE$58&lt;$Y$72),($AE$58&gt;$Y$71))</formula>
    </cfRule>
    <cfRule type="expression" dxfId="908" priority="979">
      <formula>AND(($AE$58&lt;$Y$73),($AE$58&gt;$Y$72))</formula>
    </cfRule>
    <cfRule type="expression" dxfId="907" priority="980">
      <formula>AND(($AE$58&lt;$Y$74),($AE$58&gt;$Y$73))</formula>
    </cfRule>
    <cfRule type="expression" dxfId="906" priority="981">
      <formula>AND(($AE$58&lt;$Y$75),($AE$58&gt;$Y$74))</formula>
    </cfRule>
    <cfRule type="expression" dxfId="905" priority="982">
      <formula>AND(($AE$58&lt;$Y$76),($AE$58&gt;$Y$75))</formula>
    </cfRule>
    <cfRule type="expression" dxfId="904" priority="983">
      <formula>AND(($AE$58&lt;$Y$77),($AE$58&gt;$Y$76))</formula>
    </cfRule>
    <cfRule type="expression" dxfId="903" priority="984">
      <formula>AND(($AE$58&lt;$Y$78),($AE$58&gt;$Y$77))</formula>
    </cfRule>
    <cfRule type="expression" dxfId="902" priority="985">
      <formula>AND(($AE$58&lt;$Y$79),($AE$58&gt;$Y$78))</formula>
    </cfRule>
    <cfRule type="expression" dxfId="901" priority="986">
      <formula>AND(($AE$58&lt;$Y$80),($AE$58&gt;$Y$79))</formula>
    </cfRule>
  </conditionalFormatting>
  <conditionalFormatting sqref="H14:J18">
    <cfRule type="expression" dxfId="900" priority="28">
      <formula>AND($AB$59=2)</formula>
    </cfRule>
    <cfRule type="expression" dxfId="899" priority="915">
      <formula>AND(($AE$59&lt;$Y$46),($AE$59&gt;$Y$45))</formula>
    </cfRule>
    <cfRule type="expression" dxfId="898" priority="916">
      <formula>AND(($AE$59&lt;$Y$47),($AE$59&gt;$Y$46))</formula>
    </cfRule>
    <cfRule type="expression" dxfId="897" priority="917">
      <formula>AND(($AE$59&lt;$Y$48),($AE$59&gt;$Y$47))</formula>
    </cfRule>
    <cfRule type="expression" dxfId="896" priority="918">
      <formula>AND(($AE$59&lt;$Y$49),($AE$59&gt;$Y$48))</formula>
    </cfRule>
    <cfRule type="expression" dxfId="895" priority="919">
      <formula>AND(($AE$59&lt;$Y$50),($AE$59&gt;$Y$49))</formula>
    </cfRule>
    <cfRule type="expression" dxfId="894" priority="920">
      <formula>AND(($AE$59&lt;$Y$51),($AE$59&gt;$Y$50))</formula>
    </cfRule>
    <cfRule type="expression" dxfId="893" priority="921">
      <formula>AND(($AE$59&lt;$Y$52),($AE$59&gt;$Y$51))</formula>
    </cfRule>
    <cfRule type="expression" dxfId="892" priority="922">
      <formula>AND(($AE$59&lt;$Y$52),($AE$59&gt;$Y$51))</formula>
    </cfRule>
    <cfRule type="expression" dxfId="891" priority="923">
      <formula>AND(($AE$59&lt;$Y$53),($AE$59&gt;$Y$52))</formula>
    </cfRule>
    <cfRule type="expression" dxfId="890" priority="924">
      <formula>AND(($AE$59&lt;$Y$54),($AE$59&gt;$Y$53))</formula>
    </cfRule>
    <cfRule type="expression" dxfId="889" priority="925">
      <formula>AND(($AE$59&lt;$Y$55),($AE$59&gt;$Y$54))</formula>
    </cfRule>
    <cfRule type="expression" dxfId="888" priority="926">
      <formula>AND(($AE$59&lt;$Y$56),($AE$59&gt;$Y$55))</formula>
    </cfRule>
    <cfRule type="expression" dxfId="887" priority="927">
      <formula>AND(($AE$59&lt;$Y$57),($AE$59&gt;$Y$56))</formula>
    </cfRule>
    <cfRule type="expression" dxfId="886" priority="928">
      <formula>AND(($AE$59&lt;$Y$58),($AE$59&gt;$Y$57))</formula>
    </cfRule>
    <cfRule type="expression" dxfId="885" priority="929">
      <formula>AND(($AE$59&lt;$Y$59),($AE$59&gt;$Y$58))</formula>
    </cfRule>
    <cfRule type="expression" dxfId="884" priority="930">
      <formula>AND(($AE$59&lt;$Y$60),($AE$59&gt;$Y$59))</formula>
    </cfRule>
    <cfRule type="expression" dxfId="883" priority="931">
      <formula>AND(($AE$59&lt;$Y$61),($AE$59&gt;$Y$60))</formula>
    </cfRule>
    <cfRule type="expression" dxfId="882" priority="932">
      <formula>AND(($AE$59&lt;$Y$62),($AE$59&gt;$Y$61))</formula>
    </cfRule>
    <cfRule type="expression" dxfId="881" priority="933">
      <formula>AND(($AE$59&lt;$Y$63),($AE$59&gt;$Y$62))</formula>
    </cfRule>
    <cfRule type="expression" dxfId="880" priority="934">
      <formula>AND(($AE$59&lt;$Y$64),($AE$59&gt;$Y$63))</formula>
    </cfRule>
    <cfRule type="expression" dxfId="879" priority="935">
      <formula>AND(($AE$59&lt;$Y$65),($AE$59&gt;$Y$64))</formula>
    </cfRule>
    <cfRule type="expression" dxfId="878" priority="936">
      <formula>AND(($AE$59&lt;$Y$66),($AE$59&gt;$Y$65))</formula>
    </cfRule>
    <cfRule type="expression" dxfId="877" priority="937">
      <formula>AND(($AE$59&lt;$Y$67),($AE$59&gt;$Y$66))</formula>
    </cfRule>
    <cfRule type="expression" dxfId="876" priority="938">
      <formula>AND(($AE$59&lt;$Y$68),($AE$59&gt;$Y$67))</formula>
    </cfRule>
    <cfRule type="expression" dxfId="875" priority="939">
      <formula>AND(($AE$59&lt;$Y$69),($AE$59&gt;$Y$68))</formula>
    </cfRule>
    <cfRule type="expression" dxfId="874" priority="940">
      <formula>AND(($AE$59&lt;$Y$70),($AE$59&gt;$Y$69))</formula>
    </cfRule>
    <cfRule type="expression" dxfId="873" priority="941">
      <formula>AND(($AE$59&lt;$Y$71),($AE$59&gt;$Y$70))</formula>
    </cfRule>
    <cfRule type="expression" dxfId="872" priority="942">
      <formula>AND(($AE$59&lt;$Y$72),($AE$59&gt;$Y$71))</formula>
    </cfRule>
    <cfRule type="expression" dxfId="871" priority="943">
      <formula>AND(($AE$59&lt;$Y$73),($AE$59&gt;$Y$72))</formula>
    </cfRule>
    <cfRule type="expression" dxfId="870" priority="944">
      <formula>AND(($AE$59&lt;$Y$74),($AE$59&gt;$Y$73))</formula>
    </cfRule>
    <cfRule type="expression" dxfId="869" priority="945">
      <formula>AND(($AE$59&lt;$Y$75),($AE$59&gt;$Y$74))</formula>
    </cfRule>
    <cfRule type="expression" dxfId="868" priority="946">
      <formula>AND(($AE$59&lt;$Y$76),($AE$59&gt;$Y$75))</formula>
    </cfRule>
    <cfRule type="expression" dxfId="867" priority="947">
      <formula>AND(($AE$59&lt;$Y$77),($AE$59&gt;$Y$76))</formula>
    </cfRule>
    <cfRule type="expression" dxfId="866" priority="948">
      <formula>AND(($AE$59&lt;$Y$78),($AE$59&gt;$Y$77))</formula>
    </cfRule>
    <cfRule type="expression" dxfId="865" priority="949">
      <formula>AND(($AE$59&lt;$Y$79),($AE$59&gt;$Y$78))</formula>
    </cfRule>
    <cfRule type="expression" dxfId="864" priority="950">
      <formula>AND(($AE$59&lt;$Y$80),($AE$59&gt;$Y$79))</formula>
    </cfRule>
  </conditionalFormatting>
  <conditionalFormatting sqref="K14:M18">
    <cfRule type="expression" dxfId="863" priority="29">
      <formula>AND($AB$60=2)</formula>
    </cfRule>
    <cfRule type="expression" dxfId="862" priority="879">
      <formula>AND(($AE$60&lt;$Y$46),($AE$60&gt;$Y$45))</formula>
    </cfRule>
    <cfRule type="expression" dxfId="861" priority="880">
      <formula>AND(($AE$60&lt;$Y$47),($AE$60&gt;$Y$46))</formula>
    </cfRule>
    <cfRule type="expression" dxfId="860" priority="881">
      <formula>AND(($AE$60&lt;$Y$48),($AE$60&gt;$Y$47))</formula>
    </cfRule>
    <cfRule type="expression" dxfId="859" priority="882">
      <formula>AND(($AE$60&lt;$Y$49),($AE$60&gt;$Y$48))</formula>
    </cfRule>
    <cfRule type="expression" dxfId="858" priority="883">
      <formula>AND(($AE$60&lt;$Y$50),($AE$60&gt;$Y$49))</formula>
    </cfRule>
    <cfRule type="expression" dxfId="857" priority="884">
      <formula>AND(($AE$60&lt;$Y$51),($AE$60&gt;$Y$50))</formula>
    </cfRule>
    <cfRule type="expression" dxfId="856" priority="885">
      <formula>AND(($AE$60&lt;$Y$52),($AE$60&gt;$Y$51))</formula>
    </cfRule>
    <cfRule type="expression" dxfId="855" priority="886">
      <formula>AND(($AE$60&lt;$Y$52),($AE$60&gt;$Y$51))</formula>
    </cfRule>
    <cfRule type="expression" dxfId="854" priority="887">
      <formula>AND(($AE$60&lt;$Y$53),($AE$60&gt;$Y$52))</formula>
    </cfRule>
    <cfRule type="expression" dxfId="853" priority="888">
      <formula>AND(($AE$60&lt;$Y$54),($AE$60&gt;$Y$53))</formula>
    </cfRule>
    <cfRule type="expression" dxfId="852" priority="889">
      <formula>AND(($AE$60&lt;$Y$55),($AE$60&gt;$Y$54))</formula>
    </cfRule>
    <cfRule type="expression" dxfId="851" priority="890">
      <formula>AND(($AE$60&lt;$Y$56),($AE$60&gt;$Y$55))</formula>
    </cfRule>
    <cfRule type="expression" dxfId="850" priority="891">
      <formula>AND(($AE$60&lt;$Y$57),($AE$60&gt;$Y$56))</formula>
    </cfRule>
    <cfRule type="expression" dxfId="849" priority="892">
      <formula>AND(($AE$60&lt;$Y$58),($AE$60&gt;$Y$57))</formula>
    </cfRule>
    <cfRule type="expression" dxfId="848" priority="893">
      <formula>AND(($AE$60&lt;$Y$59),($AE$60&gt;$Y$58))</formula>
    </cfRule>
    <cfRule type="expression" dxfId="847" priority="894">
      <formula>AND(($AE$60&lt;$Y$60),($AE$60&gt;$Y$59))</formula>
    </cfRule>
    <cfRule type="expression" dxfId="846" priority="895">
      <formula>AND(($AE$60&lt;$Y$61),($AE$60&gt;$Y$60))</formula>
    </cfRule>
    <cfRule type="expression" dxfId="845" priority="896">
      <formula>AND(($AE$60&lt;$Y$62),($AE$60&gt;$Y$61))</formula>
    </cfRule>
    <cfRule type="expression" dxfId="844" priority="897">
      <formula>AND(($AE$60&lt;$Y$63),($AE$60&gt;$Y$62))</formula>
    </cfRule>
    <cfRule type="expression" dxfId="843" priority="898">
      <formula>AND(($AE$60&lt;$Y$64),($AE$60&gt;$Y$63))</formula>
    </cfRule>
    <cfRule type="expression" dxfId="842" priority="899">
      <formula>AND(($AE$60&lt;$Y$65),($AE$60&gt;$Y$64))</formula>
    </cfRule>
    <cfRule type="expression" dxfId="841" priority="900">
      <formula>AND(($AE$60&lt;$Y$66),($AE$60&gt;$Y$65))</formula>
    </cfRule>
    <cfRule type="expression" dxfId="840" priority="901">
      <formula>AND(($AE$60&lt;$Y$67),($AE$60&gt;$Y$66))</formula>
    </cfRule>
    <cfRule type="expression" dxfId="839" priority="902">
      <formula>AND(($AE$60&lt;$Y$68),($AE$60&gt;$Y$67))</formula>
    </cfRule>
    <cfRule type="expression" dxfId="838" priority="903">
      <formula>AND(($AE$60&lt;$Y$69),($AE$60&gt;$Y$68))</formula>
    </cfRule>
    <cfRule type="expression" dxfId="837" priority="904">
      <formula>AND(($AE$60&lt;$Y$70),($AE$60&gt;$Y$69))</formula>
    </cfRule>
    <cfRule type="expression" dxfId="836" priority="905">
      <formula>AND(($AE$60&lt;$Y$71),($AE$60&gt;$Y$70))</formula>
    </cfRule>
    <cfRule type="expression" dxfId="835" priority="906">
      <formula>AND(($AE$60&lt;$Y$72),($AE$60&gt;$Y$71))</formula>
    </cfRule>
    <cfRule type="expression" dxfId="834" priority="907">
      <formula>AND(($AE$60&lt;$Y$73),($AE$60&gt;$Y$72))</formula>
    </cfRule>
    <cfRule type="expression" dxfId="833" priority="908">
      <formula>AND(($AE$60&lt;$Y$74),($AE$60&gt;$Y$73))</formula>
    </cfRule>
    <cfRule type="expression" dxfId="832" priority="909">
      <formula>AND(($AE$60&lt;$Y$75),($AE$60&gt;$Y$74))</formula>
    </cfRule>
    <cfRule type="expression" dxfId="831" priority="910">
      <formula>AND(($AE$60&lt;$Y$76),($AE$60&gt;$Y$75))</formula>
    </cfRule>
    <cfRule type="expression" dxfId="830" priority="911">
      <formula>AND(($AE$60&lt;$Y$77),($AE$60&gt;$Y$76))</formula>
    </cfRule>
    <cfRule type="expression" dxfId="829" priority="912">
      <formula>AND(($AE$60&lt;$Y$78),($AE$60&gt;$Y$77))</formula>
    </cfRule>
    <cfRule type="expression" dxfId="828" priority="913">
      <formula>AND(($AE$60&lt;$Y$79),($AE$60&gt;$Y$78))</formula>
    </cfRule>
    <cfRule type="expression" dxfId="827" priority="914">
      <formula>AND(($AE$60&lt;$Y$80),($AE$60&gt;$Y$79))</formula>
    </cfRule>
  </conditionalFormatting>
  <conditionalFormatting sqref="N14:P18">
    <cfRule type="expression" dxfId="826" priority="30">
      <formula>AND($AB$61=2)</formula>
    </cfRule>
    <cfRule type="expression" dxfId="825" priority="843">
      <formula>AND(($AE$61&lt;$Y$46),($AE$61&gt;$Y$45))</formula>
    </cfRule>
    <cfRule type="expression" dxfId="824" priority="844">
      <formula>AND(($AE$61&lt;$Y$47),($AE$61&gt;$Y$46))</formula>
    </cfRule>
    <cfRule type="expression" dxfId="823" priority="845">
      <formula>AND(($AE$61&lt;$Y$48),($AE$61&gt;$Y$47))</formula>
    </cfRule>
    <cfRule type="expression" dxfId="822" priority="846">
      <formula>AND(($AE$61&lt;$Y$49),($AE$61&gt;$Y$48))</formula>
    </cfRule>
    <cfRule type="expression" dxfId="821" priority="847">
      <formula>AND(($AE$61&lt;$Y$50),($AE$61&gt;$Y$49))</formula>
    </cfRule>
    <cfRule type="expression" dxfId="820" priority="848">
      <formula>AND(($AE$61&lt;$Y$51),($AE$61&gt;$Y$50))</formula>
    </cfRule>
    <cfRule type="expression" dxfId="819" priority="849">
      <formula>AND(($AE$61&lt;$Y$52),($AE$61&gt;$Y$51))</formula>
    </cfRule>
    <cfRule type="expression" dxfId="818" priority="850">
      <formula>AND(($AE$61&lt;$Y$52),($AE$61&gt;$Y$51))</formula>
    </cfRule>
    <cfRule type="expression" dxfId="817" priority="851">
      <formula>AND(($AE$61&lt;$Y$53),($AE$61&gt;$Y$52))</formula>
    </cfRule>
    <cfRule type="expression" dxfId="816" priority="852">
      <formula>AND(($AE$61&lt;$Y$54),($AE$61&gt;$Y$53))</formula>
    </cfRule>
    <cfRule type="expression" dxfId="815" priority="853">
      <formula>AND(($AE$61&lt;$Y$55),($AE$61&gt;$Y$54))</formula>
    </cfRule>
    <cfRule type="expression" dxfId="814" priority="854">
      <formula>AND(($AE$61&lt;$Y$56),($AE$61&gt;$Y$55))</formula>
    </cfRule>
    <cfRule type="expression" dxfId="813" priority="855">
      <formula>AND(($AE$61&lt;$Y$57),($AE$61&gt;$Y$56))</formula>
    </cfRule>
    <cfRule type="expression" dxfId="812" priority="856">
      <formula>AND(($AE$61&lt;$Y$58),($AE$61&gt;$Y$57))</formula>
    </cfRule>
    <cfRule type="expression" dxfId="811" priority="857">
      <formula>AND(($AE$61&lt;$Y$59),($AE$61&gt;$Y$58))</formula>
    </cfRule>
    <cfRule type="expression" dxfId="810" priority="858">
      <formula>AND(($AE$61&lt;$Y$60),($AE$61&gt;$Y$59))</formula>
    </cfRule>
    <cfRule type="expression" dxfId="809" priority="859">
      <formula>AND(($AE$61&lt;$Y$61),($AE$61&gt;$Y$60))</formula>
    </cfRule>
    <cfRule type="expression" dxfId="808" priority="860">
      <formula>AND(($AE$61&lt;$Y$62),($AE$61&gt;$Y$61))</formula>
    </cfRule>
    <cfRule type="expression" dxfId="807" priority="861">
      <formula>AND(($AE$61&lt;$Y$63),($AE$61&gt;$Y$62))</formula>
    </cfRule>
    <cfRule type="expression" dxfId="806" priority="862">
      <formula>AND(($AE$61&lt;$Y$64),($AE$61&gt;$Y$63))</formula>
    </cfRule>
    <cfRule type="expression" dxfId="805" priority="863">
      <formula>AND(($AE$61&lt;$Y$65),($AE$61&gt;$Y$64))</formula>
    </cfRule>
    <cfRule type="expression" dxfId="804" priority="864">
      <formula>AND(($AE$61&lt;$Y$66),($AE$61&gt;$Y$65))</formula>
    </cfRule>
    <cfRule type="expression" dxfId="803" priority="865">
      <formula>AND(($AE$61&lt;$Y$67),($AE$61&gt;$Y$66))</formula>
    </cfRule>
    <cfRule type="expression" dxfId="802" priority="866">
      <formula>AND(($AE$61&lt;$Y$68),($AE$61&gt;$Y$67))</formula>
    </cfRule>
    <cfRule type="expression" dxfId="801" priority="867">
      <formula>AND(($AE$61&lt;$Y$69),($AE$61&gt;$Y$68))</formula>
    </cfRule>
    <cfRule type="expression" dxfId="800" priority="868">
      <formula>AND(($AE$61&lt;$Y$70),($AE$61&gt;$Y$69))</formula>
    </cfRule>
    <cfRule type="expression" dxfId="799" priority="869">
      <formula>AND(($AE$61&lt;$Y$71),($AE$61&gt;$Y$70))</formula>
    </cfRule>
    <cfRule type="expression" dxfId="798" priority="870">
      <formula>AND(($AE$61&lt;$Y$72),($AE$61&gt;$Y$71))</formula>
    </cfRule>
    <cfRule type="expression" dxfId="797" priority="871">
      <formula>AND(($AE$61&lt;$Y$73),($AE$61&gt;$Y$72))</formula>
    </cfRule>
    <cfRule type="expression" dxfId="796" priority="872">
      <formula>AND(($AE$61&lt;$Y$74),($AE$61&gt;$Y$73))</formula>
    </cfRule>
    <cfRule type="expression" dxfId="795" priority="873">
      <formula>AND(($AE$61&lt;$Y$75),($AE$61&gt;$Y$74))</formula>
    </cfRule>
    <cfRule type="expression" dxfId="794" priority="874">
      <formula>AND(($AE$61&lt;$Y$76),($AE$61&gt;$Y$75))</formula>
    </cfRule>
    <cfRule type="expression" dxfId="793" priority="875">
      <formula>AND(($AE$61&lt;$Y$77),($AE$61&gt;$Y$76))</formula>
    </cfRule>
    <cfRule type="expression" dxfId="792" priority="876">
      <formula>AND(($AE$61&lt;$Y$78),($AE$61&gt;$Y$77))</formula>
    </cfRule>
    <cfRule type="expression" dxfId="791" priority="877">
      <formula>AND(($AE$61&lt;$Y$79),($AE$61&gt;$Y$78))</formula>
    </cfRule>
    <cfRule type="expression" dxfId="790" priority="878">
      <formula>AND(($AE$61&lt;=$Y$80),($AE$61&gt;$Y$79))</formula>
    </cfRule>
  </conditionalFormatting>
  <conditionalFormatting sqref="Q14:S18">
    <cfRule type="expression" dxfId="789" priority="31">
      <formula>AND($AB$62=2)</formula>
    </cfRule>
    <cfRule type="expression" dxfId="788" priority="807">
      <formula>AND(($AE$62&lt;$Y$46),($AE$62&gt;$Y$45))</formula>
    </cfRule>
    <cfRule type="expression" dxfId="787" priority="808">
      <formula>AND(($AE$62&lt;$Y$47),($AE$62&gt;$Y$46))</formula>
    </cfRule>
    <cfRule type="expression" dxfId="786" priority="809">
      <formula>AND(($AE$62&lt;$Y$48),($AE$62&gt;$Y$47))</formula>
    </cfRule>
    <cfRule type="expression" dxfId="785" priority="810">
      <formula>AND(($AE$62&lt;$Y$49),($AE$62&gt;$Y$48))</formula>
    </cfRule>
    <cfRule type="expression" dxfId="784" priority="811">
      <formula>AND(($AE$62&lt;$Y$50),($AE$62&gt;$Y$49))</formula>
    </cfRule>
    <cfRule type="expression" dxfId="783" priority="812">
      <formula>AND(($AE$62&lt;$Y$51),($AE$62&gt;$Y$50))</formula>
    </cfRule>
    <cfRule type="expression" dxfId="782" priority="813">
      <formula>AND(($AE$62&lt;$Y$52),($AE$62&gt;$Y$51))</formula>
    </cfRule>
    <cfRule type="expression" dxfId="781" priority="814">
      <formula>AND(($AE$62&lt;$Y$52),($AE$62&gt;$Y$51))</formula>
    </cfRule>
    <cfRule type="expression" dxfId="780" priority="815">
      <formula>AND(($AE$62&lt;$Y$53),($AE$62&gt;$Y$52))</formula>
    </cfRule>
    <cfRule type="expression" dxfId="779" priority="816">
      <formula>AND(($AE$62&lt;$Y$54),($AE$62&gt;$Y$53))</formula>
    </cfRule>
    <cfRule type="expression" dxfId="778" priority="817">
      <formula>AND(($AE$62&lt;$Y$55),($AE$62&gt;$Y$54))</formula>
    </cfRule>
    <cfRule type="expression" dxfId="777" priority="818">
      <formula>AND(($AE$62&lt;$Y$56),($AE$62&gt;$Y$55))</formula>
    </cfRule>
    <cfRule type="expression" dxfId="776" priority="819">
      <formula>AND(($AE$62&lt;$Y$57),($AE$62&gt;$Y$56))</formula>
    </cfRule>
    <cfRule type="expression" dxfId="775" priority="820">
      <formula>AND(($AE$62&lt;$Y$58),($AE$62&gt;$Y$57))</formula>
    </cfRule>
    <cfRule type="expression" dxfId="774" priority="821">
      <formula>AND(($AE$62&lt;$Y$59),($AE$62&gt;$Y$58))</formula>
    </cfRule>
    <cfRule type="expression" dxfId="773" priority="822">
      <formula>AND(($AE$62&lt;$Y$60),($AE$62&gt;$Y$59))</formula>
    </cfRule>
    <cfRule type="expression" dxfId="772" priority="823">
      <formula>AND(($AE$62&lt;$Y$61),($AE$62&gt;$Y$60))</formula>
    </cfRule>
    <cfRule type="expression" dxfId="771" priority="824">
      <formula>AND(($AE$62&lt;$Y$62),($AE$62&gt;$Y$61))</formula>
    </cfRule>
    <cfRule type="expression" dxfId="770" priority="825">
      <formula>AND(($AE$62&lt;$Y$63),($AE$62&gt;$Y$62))</formula>
    </cfRule>
    <cfRule type="expression" dxfId="769" priority="826">
      <formula>AND(($AE$62&lt;$Y$64),($AE$62&gt;$Y$63))</formula>
    </cfRule>
    <cfRule type="expression" dxfId="768" priority="827">
      <formula>AND(($AE$62&lt;$Y$65),($AE$62&gt;$Y$64))</formula>
    </cfRule>
    <cfRule type="expression" dxfId="767" priority="828">
      <formula>AND(($AE$62&lt;$Y$66),($AE$62&gt;$Y$65))</formula>
    </cfRule>
    <cfRule type="expression" dxfId="766" priority="829">
      <formula>AND(($AE$62&lt;$Y$67),($AE$62&gt;$Y$66))</formula>
    </cfRule>
    <cfRule type="expression" dxfId="765" priority="830">
      <formula>AND(($AE$62&lt;$Y$68),($AE$62&gt;$Y$67))</formula>
    </cfRule>
    <cfRule type="expression" dxfId="764" priority="831">
      <formula>AND(($AE$62&lt;$Y$69),($AE$62&gt;$Y$68))</formula>
    </cfRule>
    <cfRule type="expression" dxfId="763" priority="832">
      <formula>AND(($AE$62&lt;$Y$70),($AE$62&gt;$Y$69))</formula>
    </cfRule>
    <cfRule type="expression" dxfId="762" priority="833">
      <formula>AND(($AE$62&lt;$Y$71),($AE$62&gt;$Y$70))</formula>
    </cfRule>
    <cfRule type="expression" dxfId="761" priority="834">
      <formula>AND(($AE$62&lt;$Y$72),($AE$62&gt;$Y$71))</formula>
    </cfRule>
    <cfRule type="expression" dxfId="760" priority="835">
      <formula>AND(($AE$62&lt;$Y$73),($AE$62&gt;$Y$72))</formula>
    </cfRule>
    <cfRule type="expression" dxfId="759" priority="836">
      <formula>AND(($AE$62&lt;$Y$74),($AE$62&gt;$Y$73))</formula>
    </cfRule>
    <cfRule type="expression" dxfId="758" priority="837">
      <formula>AND(($AE$62&lt;$Y$75),($AE$62&gt;$Y$74))</formula>
    </cfRule>
    <cfRule type="expression" dxfId="757" priority="838">
      <formula>AND(($AE$62&lt;$Y$76),($AE$62&gt;$Y$75))</formula>
    </cfRule>
    <cfRule type="expression" dxfId="756" priority="839">
      <formula>AND(($AE$62&lt;$Y$77),($AE$62&gt;$Y$76))</formula>
    </cfRule>
    <cfRule type="expression" dxfId="755" priority="840">
      <formula>AND(($AE$62&lt;$Y$78),($AE$62&gt;$Y$77))</formula>
    </cfRule>
    <cfRule type="expression" dxfId="754" priority="841">
      <formula>AND(($AE$62&lt;$Y$79),($AE$62&gt;$Y$78))</formula>
    </cfRule>
    <cfRule type="expression" dxfId="753" priority="842">
      <formula>AND(($AE$62&lt;$Y$80),($AE$62&gt;$Y$79))</formula>
    </cfRule>
  </conditionalFormatting>
  <conditionalFormatting sqref="B19:D23">
    <cfRule type="expression" dxfId="752" priority="32">
      <formula>AND($AB$63=2)</formula>
    </cfRule>
    <cfRule type="expression" dxfId="751" priority="771">
      <formula>AND(($AE$63&lt;$Y$46),($AE$63&gt;$Y$45))</formula>
    </cfRule>
    <cfRule type="expression" dxfId="750" priority="772">
      <formula>AND(($AE$63&lt;$Y$47),($AE$63&gt;$Y$46))</formula>
    </cfRule>
    <cfRule type="expression" dxfId="749" priority="773">
      <formula>AND(($AE$63&lt;$Y$48),($AE$63&gt;$Y$47))</formula>
    </cfRule>
    <cfRule type="expression" dxfId="748" priority="774">
      <formula>AND(($AE$63&lt;$Y$49),($AE$63&gt;$Y$48))</formula>
    </cfRule>
    <cfRule type="expression" dxfId="747" priority="775">
      <formula>AND(($AE$63&lt;$Y$50),($AE$63&gt;$Y$49))</formula>
    </cfRule>
    <cfRule type="expression" dxfId="746" priority="776">
      <formula>AND(($AE$63&lt;$Y$51),($AE$63&gt;$Y$50))</formula>
    </cfRule>
    <cfRule type="expression" dxfId="745" priority="777">
      <formula>AND(($AE$63&lt;$Y$52),($AE$63&gt;$Y$51))</formula>
    </cfRule>
    <cfRule type="expression" dxfId="744" priority="778">
      <formula>AND(($AE$63&lt;$Y$52),($AE$63&gt;$Y$51))</formula>
    </cfRule>
    <cfRule type="expression" dxfId="743" priority="779">
      <formula>AND(($AE$63&lt;$Y$53),($AE$63&gt;$Y$52))</formula>
    </cfRule>
    <cfRule type="expression" dxfId="742" priority="780">
      <formula>AND(($AE$63&lt;$Y$54),($AE$63&gt;$Y$53))</formula>
    </cfRule>
    <cfRule type="expression" dxfId="741" priority="781">
      <formula>AND(($AE$63&lt;$Y$55),($AE$63&gt;$Y$54))</formula>
    </cfRule>
    <cfRule type="expression" dxfId="740" priority="782">
      <formula>AND(($AE$63&lt;$Y$56),($AE$63&gt;$Y$55))</formula>
    </cfRule>
    <cfRule type="expression" dxfId="739" priority="783">
      <formula>AND(($AE$63&lt;$Y$57),($AE$63&gt;$Y$56))</formula>
    </cfRule>
    <cfRule type="expression" dxfId="738" priority="784">
      <formula>AND(($AE$63&lt;$Y$58),($AE$63&gt;$Y$57))</formula>
    </cfRule>
    <cfRule type="expression" dxfId="737" priority="785">
      <formula>AND(($AE$63&lt;$Y$59),($AE$63&gt;$Y$58))</formula>
    </cfRule>
    <cfRule type="expression" dxfId="736" priority="786">
      <formula>AND(($AE$63&lt;$Y$60),($AE$63&gt;$Y$59))</formula>
    </cfRule>
    <cfRule type="expression" dxfId="735" priority="787">
      <formula>AND(($AE$63&lt;$Y$61),($AE$63&gt;$Y$60))</formula>
    </cfRule>
    <cfRule type="expression" dxfId="734" priority="788">
      <formula>AND(($AE$63&lt;$Y$62),($AE$63&gt;$Y$61))</formula>
    </cfRule>
    <cfRule type="expression" dxfId="733" priority="789">
      <formula>AND(($AE$63&lt;$Y$63),($AE$63&gt;$Y$62))</formula>
    </cfRule>
    <cfRule type="expression" dxfId="732" priority="790">
      <formula>AND(($AE$63&lt;$Y$64),($AE$63&gt;$Y$63))</formula>
    </cfRule>
    <cfRule type="expression" dxfId="731" priority="791">
      <formula>AND(($AE$63&lt;$Y$65),($AE$63&gt;$Y$64))</formula>
    </cfRule>
    <cfRule type="expression" dxfId="730" priority="792">
      <formula>AND(($AE$63&lt;$Y$66),($AE$63&gt;$Y$65))</formula>
    </cfRule>
    <cfRule type="expression" dxfId="729" priority="793">
      <formula>AND(($AE$63&lt;$Y$67),($AE$63&gt;$Y$66))</formula>
    </cfRule>
    <cfRule type="expression" dxfId="728" priority="794">
      <formula>AND(($AE$63&lt;$Y$68),($AE$63&gt;$Y$67))</formula>
    </cfRule>
    <cfRule type="expression" dxfId="727" priority="795">
      <formula>AND(($AE$63&lt;$Y$69),($AE$63&gt;$Y$68))</formula>
    </cfRule>
    <cfRule type="expression" dxfId="726" priority="796">
      <formula>AND(($AE$63&lt;$Y$70),($AE$63&gt;$Y$69))</formula>
    </cfRule>
    <cfRule type="expression" dxfId="725" priority="797">
      <formula>AND(($AE$63&lt;$Y$71),($AE$63&gt;$Y$70))</formula>
    </cfRule>
    <cfRule type="expression" dxfId="724" priority="798">
      <formula>AND(($AE$63&lt;$Y$72),($AE$63&gt;$Y$71))</formula>
    </cfRule>
    <cfRule type="expression" dxfId="723" priority="799">
      <formula>AND(($AE$63&lt;$Y$73),($AE$63&gt;$Y$72))</formula>
    </cfRule>
    <cfRule type="expression" dxfId="722" priority="800">
      <formula>AND(($AE$63&lt;$Y$74),($AE$63&gt;$Y$73))</formula>
    </cfRule>
    <cfRule type="expression" dxfId="721" priority="801">
      <formula>AND(($AE$63&lt;$Y$75),($AE$63&gt;$Y$74))</formula>
    </cfRule>
    <cfRule type="expression" dxfId="720" priority="802">
      <formula>AND(($AE$63&lt;$Y$76),($AE$63&gt;$Y$75))</formula>
    </cfRule>
    <cfRule type="expression" dxfId="719" priority="803">
      <formula>AND(($AE$63&lt;$Y$77),($AE$63&gt;$Y$76))</formula>
    </cfRule>
    <cfRule type="expression" dxfId="718" priority="804">
      <formula>AND(($AE$63&lt;$Y$78),($AE$63&gt;$Y$77))</formula>
    </cfRule>
    <cfRule type="expression" dxfId="717" priority="805">
      <formula>AND(($AE$63&lt;$Y$79),($AE$63&gt;$Y$78))</formula>
    </cfRule>
    <cfRule type="expression" dxfId="716" priority="806">
      <formula>AND(($AE$63&lt;$Y$80),($AE$63&gt;$Y$79))</formula>
    </cfRule>
  </conditionalFormatting>
  <conditionalFormatting sqref="E19:G23">
    <cfRule type="expression" dxfId="715" priority="33">
      <formula>AND($AB$64=2)</formula>
    </cfRule>
    <cfRule type="expression" dxfId="714" priority="735">
      <formula>AND(($AE$64&lt;$Y$46),($AE$64&gt;$Y$45))</formula>
    </cfRule>
    <cfRule type="expression" dxfId="713" priority="736">
      <formula>AND(($AE$64&lt;$Y$47),($AE$64&gt;$Y$46))</formula>
    </cfRule>
    <cfRule type="expression" dxfId="712" priority="737">
      <formula>AND(($AE$64&lt;$Y$48),($AE$64&gt;$Y$47))</formula>
    </cfRule>
    <cfRule type="expression" dxfId="711" priority="738">
      <formula>AND(($AE$64&lt;$Y$49),($AE$64&gt;$Y$48))</formula>
    </cfRule>
    <cfRule type="expression" dxfId="710" priority="739">
      <formula>AND(($AE$64&lt;$Y$50),($AE$64&gt;$Y$49))</formula>
    </cfRule>
    <cfRule type="expression" dxfId="709" priority="740">
      <formula>AND(($AE$64&lt;$Y$51),($AE$64&gt;$Y$50))</formula>
    </cfRule>
    <cfRule type="expression" dxfId="708" priority="741">
      <formula>AND(($AE$64&lt;$Y$52),($AE$64&gt;$Y$51))</formula>
    </cfRule>
    <cfRule type="expression" dxfId="707" priority="742">
      <formula>AND(($AE$64&lt;$Y$52),($AE$64&gt;$Y$51))</formula>
    </cfRule>
    <cfRule type="expression" dxfId="706" priority="743">
      <formula>AND(($AE$64&lt;$Y$53),($AE$64&gt;$Y$52))</formula>
    </cfRule>
    <cfRule type="expression" dxfId="705" priority="744">
      <formula>AND(($AE$64&lt;$Y$54),($AE$64&gt;$Y$53))</formula>
    </cfRule>
    <cfRule type="expression" dxfId="704" priority="745">
      <formula>AND(($AE$64&lt;$Y$55),($AE$64&gt;$Y$54))</formula>
    </cfRule>
    <cfRule type="expression" dxfId="703" priority="746">
      <formula>AND(($AE$64&lt;$Y$56),($AE$64&gt;$Y$55))</formula>
    </cfRule>
    <cfRule type="expression" dxfId="702" priority="747">
      <formula>AND(($AE$64&lt;$Y$57),($AE$64&gt;$Y$56))</formula>
    </cfRule>
    <cfRule type="expression" dxfId="701" priority="748">
      <formula>AND(($AE$64&lt;$Y$58),($AE$64&gt;$Y$57))</formula>
    </cfRule>
    <cfRule type="expression" dxfId="700" priority="749">
      <formula>AND(($AE$64&lt;$Y$59),($AE$64&gt;$Y$58))</formula>
    </cfRule>
    <cfRule type="expression" dxfId="699" priority="750">
      <formula>AND(($AE$64&lt;$Y$60),($AE$64&gt;$Y$59))</formula>
    </cfRule>
    <cfRule type="expression" dxfId="698" priority="751">
      <formula>AND(($AE$64&lt;$Y$61),($AE$64&gt;$Y$60))</formula>
    </cfRule>
    <cfRule type="expression" dxfId="697" priority="752">
      <formula>AND(($AE$64&lt;$Y$62),($AE$64&gt;$Y$61))</formula>
    </cfRule>
    <cfRule type="expression" dxfId="696" priority="753">
      <formula>AND(($AE$64&lt;$Y$63),($AE$64&gt;$Y$62))</formula>
    </cfRule>
    <cfRule type="expression" dxfId="695" priority="754">
      <formula>AND(($AE$64&lt;$Y$64),($AE$64&gt;$Y$63))</formula>
    </cfRule>
    <cfRule type="expression" dxfId="694" priority="755">
      <formula>AND(($AE$64&lt;$Y$65),($AE$64&gt;$Y$64))</formula>
    </cfRule>
    <cfRule type="expression" dxfId="693" priority="756">
      <formula>AND(($AE$64&lt;$Y$66),($AE$64&gt;$Y$65))</formula>
    </cfRule>
    <cfRule type="expression" dxfId="692" priority="757">
      <formula>AND(($AE$64&lt;$Y$67),($AE$64&gt;$Y$66))</formula>
    </cfRule>
    <cfRule type="expression" dxfId="691" priority="758">
      <formula>AND(($AE$64&lt;$Y$68),($AE$64&gt;$Y$67))</formula>
    </cfRule>
    <cfRule type="expression" dxfId="690" priority="759">
      <formula>AND(($AE$64&lt;$Y$69),($AE$64&gt;$Y$68))</formula>
    </cfRule>
    <cfRule type="expression" dxfId="689" priority="760">
      <formula>AND(($AE$64&lt;$Y$70),($AE$64&gt;$Y$69))</formula>
    </cfRule>
    <cfRule type="expression" dxfId="688" priority="761">
      <formula>AND(($AE$64&lt;$Y$71),($AE$64&gt;$Y$70))</formula>
    </cfRule>
    <cfRule type="expression" dxfId="687" priority="762">
      <formula>AND(($AE$64&lt;$Y$72),($AE$64&gt;$Y$71))</formula>
    </cfRule>
    <cfRule type="expression" dxfId="686" priority="763">
      <formula>AND(($AE$64&lt;$Y$73),($AE$64&gt;$Y$72))</formula>
    </cfRule>
    <cfRule type="expression" dxfId="685" priority="764">
      <formula>AND(($AE$64&lt;$Y$74),($AE$64&gt;$Y$73))</formula>
    </cfRule>
    <cfRule type="expression" dxfId="684" priority="765">
      <formula>AND(($AE$64&lt;$Y$75),($AE$64&gt;$Y$74))</formula>
    </cfRule>
    <cfRule type="expression" dxfId="683" priority="766">
      <formula>AND(($AE$64&lt;$Y$76),($AE$64&gt;$Y$75))</formula>
    </cfRule>
    <cfRule type="expression" dxfId="682" priority="767">
      <formula>AND(($AE$64&lt;$Y$77),($AE$64&gt;$Y$76))</formula>
    </cfRule>
    <cfRule type="expression" dxfId="681" priority="768">
      <formula>AND(($AE$64&lt;$Y$78),($AE$64&gt;$Y$77))</formula>
    </cfRule>
    <cfRule type="expression" dxfId="680" priority="769">
      <formula>AND(($AE$64&lt;$Y$79),($AE$64&gt;$Y$78))</formula>
    </cfRule>
    <cfRule type="expression" dxfId="679" priority="770">
      <formula>AND(($AE$64&lt;$Y$80),($AE$64&gt;$Y$79))</formula>
    </cfRule>
  </conditionalFormatting>
  <conditionalFormatting sqref="H19:J23">
    <cfRule type="expression" dxfId="678" priority="34">
      <formula>AND($AB$65=2)</formula>
    </cfRule>
    <cfRule type="expression" dxfId="677" priority="699">
      <formula>AND(($AE$65&lt;$Y$46),($AE$65&gt;$Y$45))</formula>
    </cfRule>
    <cfRule type="expression" dxfId="676" priority="700">
      <formula>AND(($AE$65&lt;$Y$47),($AE$65&gt;$Y$46))</formula>
    </cfRule>
    <cfRule type="expression" dxfId="675" priority="701">
      <formula>AND(($AE$65&lt;$Y$48),($AE$65&gt;$Y$47))</formula>
    </cfRule>
    <cfRule type="expression" dxfId="674" priority="702">
      <formula>AND(($AE$65&lt;$Y$49),($AE$65&gt;$Y$48))</formula>
    </cfRule>
    <cfRule type="expression" dxfId="673" priority="703">
      <formula>AND(($AE$65&lt;$Y$50),($AE$65&gt;$Y$49))</formula>
    </cfRule>
    <cfRule type="expression" dxfId="672" priority="704">
      <formula>AND(($AE$65&lt;$Y$51),($AE$65&gt;$Y$50))</formula>
    </cfRule>
    <cfRule type="expression" dxfId="671" priority="705">
      <formula>AND(($AE$65&lt;$Y$52),($AE$65&gt;$Y$51))</formula>
    </cfRule>
    <cfRule type="expression" dxfId="670" priority="706">
      <formula>AND(($AE$65&lt;$Y$52),($AE$65&gt;$Y$51))</formula>
    </cfRule>
    <cfRule type="expression" dxfId="669" priority="707">
      <formula>AND(($AE$65&lt;$Y$53),($AE$65&gt;$Y$52))</formula>
    </cfRule>
    <cfRule type="expression" dxfId="668" priority="708">
      <formula>AND(($AE$65&lt;$Y$54),($AE$65&gt;$Y$53))</formula>
    </cfRule>
    <cfRule type="expression" dxfId="667" priority="709">
      <formula>AND(($AE$65&lt;$Y$55),($AE$65&gt;$Y$54))</formula>
    </cfRule>
    <cfRule type="expression" dxfId="666" priority="710">
      <formula>AND(($AE$65&lt;$Y$56),($AE$65&gt;$Y$55))</formula>
    </cfRule>
    <cfRule type="expression" dxfId="665" priority="711">
      <formula>AND(($AE$65&lt;$Y$57),($AE$65&gt;$Y$56))</formula>
    </cfRule>
    <cfRule type="expression" dxfId="664" priority="712">
      <formula>AND(($AE$65&lt;$Y$58),($AE$65&gt;$Y$57))</formula>
    </cfRule>
    <cfRule type="expression" dxfId="663" priority="713">
      <formula>AND(($AE$65&lt;$Y$59),($AE$65&gt;$Y$58))</formula>
    </cfRule>
    <cfRule type="expression" dxfId="662" priority="714">
      <formula>AND(($AE$65&lt;$Y$60),($AE$65&gt;$Y$59))</formula>
    </cfRule>
    <cfRule type="expression" dxfId="661" priority="715">
      <formula>AND(($AE$65&lt;$Y$61),($AE$65&gt;$Y$60))</formula>
    </cfRule>
    <cfRule type="expression" dxfId="660" priority="716">
      <formula>AND(($AE$65&lt;$Y$62),($AE$65&gt;$Y$61))</formula>
    </cfRule>
    <cfRule type="expression" dxfId="659" priority="717">
      <formula>AND(($AE$65&lt;$Y$63),($AE$65&gt;$Y$62))</formula>
    </cfRule>
    <cfRule type="expression" dxfId="658" priority="718">
      <formula>AND(($AE$65&lt;$Y$64),($AE$65&gt;$Y$63))</formula>
    </cfRule>
    <cfRule type="expression" dxfId="657" priority="719">
      <formula>AND(($AE$65&lt;$Y$65),($AE$65&gt;$Y$64))</formula>
    </cfRule>
    <cfRule type="expression" dxfId="656" priority="720">
      <formula>AND(($AE$65&lt;$Y$66),($AE$65&gt;$Y$65))</formula>
    </cfRule>
    <cfRule type="expression" dxfId="655" priority="721">
      <formula>AND(($AE$65&lt;$Y$67),($AE$65&gt;$Y$66))</formula>
    </cfRule>
    <cfRule type="expression" dxfId="654" priority="722">
      <formula>AND(($AE$65&lt;$Y$68),($AE$65&gt;$Y$67))</formula>
    </cfRule>
    <cfRule type="expression" dxfId="653" priority="723">
      <formula>AND(($AE$65&lt;$Y$69),($AE$65&gt;$Y$68))</formula>
    </cfRule>
    <cfRule type="expression" dxfId="652" priority="724">
      <formula>AND(($AE$65&lt;$Y$70),($AE$65&gt;$Y$69))</formula>
    </cfRule>
    <cfRule type="expression" dxfId="651" priority="725">
      <formula>AND(($AE$65&lt;$Y$71),($AE$65&gt;$Y$70))</formula>
    </cfRule>
    <cfRule type="expression" dxfId="650" priority="726">
      <formula>AND(($AE$65&lt;$Y$72),($AE$65&gt;$Y$71))</formula>
    </cfRule>
    <cfRule type="expression" dxfId="649" priority="727">
      <formula>AND(($AE$65&lt;$Y$73),($AE$65&gt;$Y$72))</formula>
    </cfRule>
    <cfRule type="expression" dxfId="648" priority="728">
      <formula>AND(($AE$65&lt;$Y$74),($AE$65&gt;$Y$73))</formula>
    </cfRule>
    <cfRule type="expression" dxfId="647" priority="729">
      <formula>AND(($AE$65&lt;$Y$75),($AE$65&gt;$Y$74))</formula>
    </cfRule>
    <cfRule type="expression" dxfId="646" priority="730">
      <formula>AND(($AE$65&lt;$Y$76),($AE$65&gt;$Y$75))</formula>
    </cfRule>
    <cfRule type="expression" dxfId="645" priority="731">
      <formula>AND(($AE$65&lt;$Y$77),($AE$65&gt;$Y$76))</formula>
    </cfRule>
    <cfRule type="expression" dxfId="644" priority="732">
      <formula>AND(($AE$65&lt;$Y$78),($AE$65&gt;$Y$77))</formula>
    </cfRule>
    <cfRule type="expression" dxfId="643" priority="733">
      <formula>AND(($AE$65&lt;$Y$79),($AE$65&gt;$Y$78))</formula>
    </cfRule>
    <cfRule type="expression" dxfId="642" priority="734">
      <formula>AND(($AE$65&lt;$Y$80),($AE$65&gt;$Y$79))</formula>
    </cfRule>
  </conditionalFormatting>
  <conditionalFormatting sqref="K19:M23">
    <cfRule type="expression" dxfId="641" priority="49">
      <formula>AND($AB$66=2)</formula>
    </cfRule>
    <cfRule type="expression" dxfId="640" priority="663">
      <formula>AND(($AE$66&lt;$Y$46),($AE$66&gt;$Y$45))</formula>
    </cfRule>
    <cfRule type="expression" dxfId="639" priority="664">
      <formula>AND(($AE$66&lt;$Y$47),($AE$66&gt;$Y$46))</formula>
    </cfRule>
    <cfRule type="expression" dxfId="638" priority="665">
      <formula>AND(($AE$66&lt;$Y$48),($AE$66&gt;$Y$47))</formula>
    </cfRule>
    <cfRule type="expression" dxfId="637" priority="666">
      <formula>AND(($AE$66&lt;$Y$49),($AE$66&gt;$Y$48))</formula>
    </cfRule>
    <cfRule type="expression" dxfId="636" priority="667">
      <formula>AND(($AE$66&lt;$Y$50),($AE$66&gt;$Y$49))</formula>
    </cfRule>
    <cfRule type="expression" dxfId="635" priority="668">
      <formula>AND(($AE$66&lt;$Y$51),($AE$66&gt;$Y$50))</formula>
    </cfRule>
    <cfRule type="expression" dxfId="634" priority="669">
      <formula>AND(($AE$66&lt;$Y$52),($AE$66&gt;$Y$51))</formula>
    </cfRule>
    <cfRule type="expression" dxfId="633" priority="670">
      <formula>AND(($AE$66&lt;$Y$52),($AE$66&gt;$Y$51))</formula>
    </cfRule>
    <cfRule type="expression" dxfId="632" priority="671">
      <formula>AND(($AE$66&lt;$Y$53),($AE$66&gt;$Y$52))</formula>
    </cfRule>
    <cfRule type="expression" dxfId="631" priority="672">
      <formula>AND(($AE$66&lt;$Y$54),($AE$66&gt;$Y$53))</formula>
    </cfRule>
    <cfRule type="expression" dxfId="630" priority="673">
      <formula>AND(($AE$66&lt;$Y$55),($AE$66&gt;$Y$54))</formula>
    </cfRule>
    <cfRule type="expression" dxfId="629" priority="674">
      <formula>AND(($AE$66&lt;$Y$56),($AE$66&gt;$Y$55))</formula>
    </cfRule>
    <cfRule type="expression" dxfId="628" priority="675">
      <formula>AND(($AE$66&lt;$Y$57),($AE$66&gt;$Y$56))</formula>
    </cfRule>
    <cfRule type="expression" dxfId="627" priority="676">
      <formula>AND(($AE$66&lt;$Y$58),($AE$66&gt;$Y$57))</formula>
    </cfRule>
    <cfRule type="expression" dxfId="626" priority="677">
      <formula>AND(($AE$66&lt;$Y$59),($AE$66&gt;$Y$58))</formula>
    </cfRule>
    <cfRule type="expression" dxfId="625" priority="678">
      <formula>AND(($AE$66&lt;$Y$60),($AE$66&gt;$Y$59))</formula>
    </cfRule>
    <cfRule type="expression" dxfId="624" priority="679">
      <formula>AND(($AE$66&lt;$Y$61),($AE$66&gt;$Y$60))</formula>
    </cfRule>
    <cfRule type="expression" dxfId="623" priority="680">
      <formula>AND(($AE$66&lt;$Y$62),($AE$66&gt;$Y$61))</formula>
    </cfRule>
    <cfRule type="expression" dxfId="622" priority="681">
      <formula>AND(($AE$66&lt;$Y$63),($AE$66&gt;$Y$62))</formula>
    </cfRule>
    <cfRule type="expression" dxfId="621" priority="682">
      <formula>AND(($AE$66&lt;$Y$64),($AE$66&gt;$Y$63))</formula>
    </cfRule>
    <cfRule type="expression" dxfId="620" priority="683">
      <formula>AND(($AE$66&lt;$Y$65),($AE$66&gt;$Y$64))</formula>
    </cfRule>
    <cfRule type="expression" dxfId="619" priority="684">
      <formula>AND(($AE$66&lt;$Y$66),($AE$66&gt;$Y$65))</formula>
    </cfRule>
    <cfRule type="expression" dxfId="618" priority="685">
      <formula>AND(($AE$66&lt;$Y$67),($AE$66&gt;$Y$66))</formula>
    </cfRule>
    <cfRule type="expression" dxfId="617" priority="686">
      <formula>AND(($AE$66&lt;$Y$68),($AE$66&gt;$Y$67))</formula>
    </cfRule>
    <cfRule type="expression" dxfId="616" priority="687">
      <formula>AND(($AE$66&lt;$Y$69),($AE$66&gt;$Y$68))</formula>
    </cfRule>
    <cfRule type="expression" dxfId="615" priority="688">
      <formula>AND(($AE$66&lt;$Y$70),($AE$66&gt;$Y$69))</formula>
    </cfRule>
    <cfRule type="expression" dxfId="614" priority="689">
      <formula>AND(($AE$66&lt;$Y$71),($AE$66&gt;$Y$70))</formula>
    </cfRule>
    <cfRule type="expression" dxfId="613" priority="690">
      <formula>AND(($AE$66&lt;$Y$72),($AE$66&gt;$Y$71))</formula>
    </cfRule>
    <cfRule type="expression" dxfId="612" priority="691">
      <formula>AND(($AE$66&lt;$Y$73),($AE$66&gt;$Y$72))</formula>
    </cfRule>
    <cfRule type="expression" dxfId="611" priority="692">
      <formula>AND(($AE$66&lt;$Y$74),($AE$66&gt;$Y$73))</formula>
    </cfRule>
    <cfRule type="expression" dxfId="610" priority="693">
      <formula>AND(($AE$66&lt;$Y$75),($AE$66&gt;$Y$74))</formula>
    </cfRule>
    <cfRule type="expression" dxfId="609" priority="694">
      <formula>AND(($AE$66&lt;$Y$76),($AE$66&gt;$Y$75))</formula>
    </cfRule>
    <cfRule type="expression" dxfId="608" priority="695">
      <formula>AND(($AE$66&lt;$Y$77),($AE$66&gt;$Y$76))</formula>
    </cfRule>
    <cfRule type="expression" dxfId="607" priority="696">
      <formula>AND(($AE$66&lt;$Y$78),($AE$66&gt;$Y$77))</formula>
    </cfRule>
    <cfRule type="expression" dxfId="606" priority="697">
      <formula>AND(($AE$66&lt;$Y$79),($AE$66&gt;$Y$78))</formula>
    </cfRule>
    <cfRule type="expression" dxfId="605" priority="698">
      <formula>AND(($AE$66&lt;$Y$80),($AE$66&gt;$Y$79))</formula>
    </cfRule>
  </conditionalFormatting>
  <conditionalFormatting sqref="N19:P23">
    <cfRule type="expression" dxfId="604" priority="48">
      <formula>AND($AB$67=2)</formula>
    </cfRule>
    <cfRule type="expression" dxfId="603" priority="627">
      <formula>AND(($AE$67&lt;$Y$46),($AE$67&gt;$Y$45))</formula>
    </cfRule>
    <cfRule type="expression" dxfId="602" priority="628">
      <formula>AND(($AE$67&lt;$Y$47),($AE$67&gt;$Y$46))</formula>
    </cfRule>
    <cfRule type="expression" dxfId="601" priority="629">
      <formula>AND(($AE$67&lt;$Y$48),($AE$67&gt;$Y$47))</formula>
    </cfRule>
    <cfRule type="expression" dxfId="600" priority="630">
      <formula>AND(($AE$67&lt;$Y$49),($AE$67&gt;$Y$48))</formula>
    </cfRule>
    <cfRule type="expression" dxfId="599" priority="631">
      <formula>AND(($AE$67&lt;$Y$50),($AE$67&gt;$Y$49))</formula>
    </cfRule>
    <cfRule type="expression" dxfId="598" priority="632">
      <formula>AND(($AE$67&lt;$Y$51),($AE$67&gt;$Y$50))</formula>
    </cfRule>
    <cfRule type="expression" dxfId="597" priority="633">
      <formula>AND(($AE$67&lt;$Y$52),($AE$67&gt;$Y$51))</formula>
    </cfRule>
    <cfRule type="expression" dxfId="596" priority="634">
      <formula>AND(($AE$67&lt;$Y$52),($AE$67&gt;$Y$51))</formula>
    </cfRule>
    <cfRule type="expression" dxfId="595" priority="635">
      <formula>AND(($AE$67&lt;$Y$53),($AE$67&gt;$Y$52))</formula>
    </cfRule>
    <cfRule type="expression" dxfId="594" priority="636">
      <formula>AND(($AE$67&lt;$Y$54),($AE$67&gt;$Y$53))</formula>
    </cfRule>
    <cfRule type="expression" dxfId="593" priority="637">
      <formula>AND(($AE$67&lt;$Y$55),($AE$67&gt;$Y$54))</formula>
    </cfRule>
    <cfRule type="expression" dxfId="592" priority="638">
      <formula>AND(($AE$67&lt;$Y$56),($AE$67&gt;$Y$55))</formula>
    </cfRule>
    <cfRule type="expression" dxfId="591" priority="639">
      <formula>AND(($AE$67&lt;$Y$57),($AE$67&gt;$Y$56))</formula>
    </cfRule>
    <cfRule type="expression" dxfId="590" priority="640">
      <formula>AND(($AE$67&lt;$Y$58),($AE$67&gt;$Y$57))</formula>
    </cfRule>
    <cfRule type="expression" dxfId="589" priority="641">
      <formula>AND(($AE$67&lt;$Y$59),($AE$67&gt;$Y$58))</formula>
    </cfRule>
    <cfRule type="expression" dxfId="588" priority="642">
      <formula>AND(($AE$67&lt;$Y$60),($AE$67&gt;$Y$59))</formula>
    </cfRule>
    <cfRule type="expression" dxfId="587" priority="643">
      <formula>AND(($AE$67&lt;$Y$61),($AE$67&gt;$Y$60))</formula>
    </cfRule>
    <cfRule type="expression" dxfId="586" priority="644">
      <formula>AND(($AE$67&lt;$Y$62),($AE$67&gt;$Y$61))</formula>
    </cfRule>
    <cfRule type="expression" dxfId="585" priority="645">
      <formula>AND(($AE$67&lt;$Y$63),($AE$67&gt;$Y$62))</formula>
    </cfRule>
    <cfRule type="expression" dxfId="584" priority="646">
      <formula>AND(($AE$67&lt;$Y$64),($AE$67&gt;$Y$63))</formula>
    </cfRule>
    <cfRule type="expression" dxfId="583" priority="647">
      <formula>AND(($AE$67&lt;$Y$65),($AE$67&gt;$Y$64))</formula>
    </cfRule>
    <cfRule type="expression" dxfId="582" priority="648">
      <formula>AND(($AE$67&lt;$Y$66),($AE$67&gt;$Y$65))</formula>
    </cfRule>
    <cfRule type="expression" dxfId="581" priority="649">
      <formula>AND(($AE$67&lt;$Y$67),($AE$67&gt;$Y$66))</formula>
    </cfRule>
    <cfRule type="expression" dxfId="580" priority="650">
      <formula>AND(($AE$67&lt;$Y$68),($AE$67&gt;$Y$67))</formula>
    </cfRule>
    <cfRule type="expression" dxfId="579" priority="651">
      <formula>AND(($AE$67&lt;$Y$69),($AE$67&gt;$Y$68))</formula>
    </cfRule>
    <cfRule type="expression" dxfId="578" priority="652">
      <formula>AND(($AE$67&lt;$Y$70),($AE$67&gt;$Y$69))</formula>
    </cfRule>
    <cfRule type="expression" dxfId="577" priority="653">
      <formula>AND(($AE$67&lt;$Y$71),($AE$67&gt;$Y$70))</formula>
    </cfRule>
    <cfRule type="expression" dxfId="576" priority="654">
      <formula>AND(($AE$67&lt;$Y$72),($AE$67&gt;$Y$71))</formula>
    </cfRule>
    <cfRule type="expression" dxfId="575" priority="655">
      <formula>AND(($AE$67&lt;$Y$73),($AE$67&gt;$Y$72))</formula>
    </cfRule>
    <cfRule type="expression" dxfId="574" priority="656">
      <formula>AND(($AE$67&lt;$Y$74),($AE$67&gt;$Y$73))</formula>
    </cfRule>
    <cfRule type="expression" dxfId="573" priority="657">
      <formula>AND(($AE$67&lt;$Y$75),($AE$67&gt;$Y$74))</formula>
    </cfRule>
    <cfRule type="expression" dxfId="572" priority="658">
      <formula>AND(($AE$67&lt;$Y$76),($AE$67&gt;$Y$75))</formula>
    </cfRule>
    <cfRule type="expression" dxfId="571" priority="659">
      <formula>AND(($AE$67&lt;$Y$77),($AE$67&gt;$Y$76))</formula>
    </cfRule>
    <cfRule type="expression" dxfId="570" priority="660">
      <formula>AND(($AE$67&lt;$Y$78),($AE$67&gt;$Y$77))</formula>
    </cfRule>
    <cfRule type="expression" dxfId="569" priority="661">
      <formula>AND(($AE$67&lt;$Y$79),($AE$67&gt;$Y$78))</formula>
    </cfRule>
    <cfRule type="expression" dxfId="568" priority="662">
      <formula>AND(($AE$67&lt;$Y$80),($AE$67&gt;$Y$79))</formula>
    </cfRule>
  </conditionalFormatting>
  <conditionalFormatting sqref="Q19:S23">
    <cfRule type="expression" dxfId="567" priority="47">
      <formula>AND($AB$68=2)</formula>
    </cfRule>
    <cfRule type="expression" dxfId="566" priority="591">
      <formula>AND(($AE$68&lt;$Y$46),($AE$68&gt;$Y$45))</formula>
    </cfRule>
    <cfRule type="expression" dxfId="565" priority="592">
      <formula>AND(($AE$68&lt;$Y$47),($AE$68&gt;$Y$46))</formula>
    </cfRule>
    <cfRule type="expression" dxfId="564" priority="593">
      <formula>AND(($AE$68&lt;$Y$48),($AE$68&gt;$Y$47))</formula>
    </cfRule>
    <cfRule type="expression" dxfId="563" priority="594">
      <formula>AND(($AE$68&lt;$Y$49),($AE$68&gt;$Y$48))</formula>
    </cfRule>
    <cfRule type="expression" dxfId="562" priority="595">
      <formula>AND(($AE$68&lt;$Y$50),($AE$68&gt;$Y$49))</formula>
    </cfRule>
    <cfRule type="expression" dxfId="561" priority="596">
      <formula>AND(($AE$68&lt;$Y$51),($AE$68&gt;$Y$50))</formula>
    </cfRule>
    <cfRule type="expression" dxfId="560" priority="597">
      <formula>AND(($AE$68&lt;$Y$52),($AE$68&gt;$Y$51))</formula>
    </cfRule>
    <cfRule type="expression" dxfId="559" priority="598">
      <formula>AND(($AE$68&lt;$Y$52),($AE$68&gt;$Y$51))</formula>
    </cfRule>
    <cfRule type="expression" dxfId="558" priority="599">
      <formula>AND(($AE$68&lt;$Y$53),($AE$68&gt;$Y$52))</formula>
    </cfRule>
    <cfRule type="expression" dxfId="557" priority="600">
      <formula>AND(($AE$68&lt;$Y$54),($AE$68&gt;$Y$53))</formula>
    </cfRule>
    <cfRule type="expression" dxfId="556" priority="601">
      <formula>AND(($AE$68&lt;$Y$55),($AE$68&gt;$Y$54))</formula>
    </cfRule>
    <cfRule type="expression" dxfId="555" priority="602">
      <formula>AND(($AE$68&lt;$Y$56),($AE$68&gt;$Y$55))</formula>
    </cfRule>
    <cfRule type="expression" dxfId="554" priority="603">
      <formula>AND(($AE$68&lt;$Y$57),($AE$68&gt;$Y$56))</formula>
    </cfRule>
    <cfRule type="expression" dxfId="553" priority="604">
      <formula>AND(($AE$68&lt;$Y$58),($AE$68&gt;$Y$57))</formula>
    </cfRule>
    <cfRule type="expression" dxfId="552" priority="605">
      <formula>AND(($AE$68&lt;$Y$59),($AE$68&gt;$Y$58))</formula>
    </cfRule>
    <cfRule type="expression" dxfId="551" priority="606">
      <formula>AND(($AE$68&lt;$Y$60),($AE$68&gt;$Y$59))</formula>
    </cfRule>
    <cfRule type="expression" dxfId="550" priority="607">
      <formula>AND(($AE$68&lt;$Y$61),($AE$68&gt;$Y$60))</formula>
    </cfRule>
    <cfRule type="expression" dxfId="549" priority="608">
      <formula>AND(($AE$68&lt;$Y$62),($AE$68&gt;$Y$61))</formula>
    </cfRule>
    <cfRule type="expression" dxfId="548" priority="609">
      <formula>AND(($AE$68&lt;$Y$63),($AE$68&gt;$Y$62))</formula>
    </cfRule>
    <cfRule type="expression" dxfId="547" priority="610">
      <formula>AND(($AE$68&lt;$Y$64),($AE$68&gt;$Y$63))</formula>
    </cfRule>
    <cfRule type="expression" dxfId="546" priority="611">
      <formula>AND(($AE$68&lt;$Y$65),($AE$68&gt;$Y$64))</formula>
    </cfRule>
    <cfRule type="expression" dxfId="545" priority="612">
      <formula>AND(($AE$68&lt;$Y$66),($AE$68&gt;$Y$65))</formula>
    </cfRule>
    <cfRule type="expression" dxfId="544" priority="613">
      <formula>AND(($AE$68&lt;$Y$67),($AE$68&gt;$Y$66))</formula>
    </cfRule>
    <cfRule type="expression" dxfId="543" priority="614">
      <formula>AND(($AE$68&lt;$Y$68),($AE$68&gt;$Y$67))</formula>
    </cfRule>
    <cfRule type="expression" dxfId="542" priority="615">
      <formula>AND(($AE$68&lt;$Y$69),($AE$68&gt;$Y$68))</formula>
    </cfRule>
    <cfRule type="expression" dxfId="541" priority="616">
      <formula>AND(($AE$68&lt;$Y$70),($AE$68&gt;$Y$69))</formula>
    </cfRule>
    <cfRule type="expression" dxfId="540" priority="617">
      <formula>AND(($AE$68&lt;$Y$71),($AE$68&gt;$Y$70))</formula>
    </cfRule>
    <cfRule type="expression" dxfId="539" priority="618">
      <formula>AND(($AE$68&lt;$Y$72),($AE$68&gt;$Y$71))</formula>
    </cfRule>
    <cfRule type="expression" dxfId="538" priority="619">
      <formula>AND(($AE$68&lt;$Y$73),($AE$68&gt;$Y$72))</formula>
    </cfRule>
    <cfRule type="expression" dxfId="537" priority="620">
      <formula>AND(($AE$68&lt;$Y$74),($AE$68&gt;$Y$73))</formula>
    </cfRule>
    <cfRule type="expression" dxfId="536" priority="621">
      <formula>AND(($AE$68&lt;$Y$75),($AE$68&gt;$Y$74))</formula>
    </cfRule>
    <cfRule type="expression" dxfId="535" priority="622">
      <formula>AND(($AE$68&lt;$Y$76),($AE$68&gt;$Y$75))</formula>
    </cfRule>
    <cfRule type="expression" dxfId="534" priority="623">
      <formula>AND(($AE$68&lt;$Y$77),($AE$68&gt;$Y$76))</formula>
    </cfRule>
    <cfRule type="expression" dxfId="533" priority="624">
      <formula>AND(($AE$68&lt;$Y$78),($AE$68&gt;$Y$77))</formula>
    </cfRule>
    <cfRule type="expression" dxfId="532" priority="625">
      <formula>AND(($AE$68&lt;$Y$79),($AE$68&gt;$Y$78))</formula>
    </cfRule>
    <cfRule type="expression" dxfId="531" priority="626">
      <formula>AND(($AE$68&lt;$Y$80),($AE$68&gt;$Y$79))</formula>
    </cfRule>
  </conditionalFormatting>
  <conditionalFormatting sqref="B24:D28">
    <cfRule type="expression" dxfId="530" priority="46">
      <formula>AND($AB$69=2)</formula>
    </cfRule>
    <cfRule type="expression" dxfId="529" priority="555">
      <formula>AND(($AE$69&lt;$Y$46),($AE$69&gt;$Y$45))</formula>
    </cfRule>
    <cfRule type="expression" dxfId="528" priority="556">
      <formula>AND(($AE$69&lt;$Y$47),($AE$69&gt;$Y$46))</formula>
    </cfRule>
    <cfRule type="expression" dxfId="527" priority="557">
      <formula>AND(($AE$69&lt;$Y$48),($AE$69&gt;$Y$47))</formula>
    </cfRule>
    <cfRule type="expression" dxfId="526" priority="558">
      <formula>AND(($AE$69&lt;$Y$49),($AE$69&gt;$Y$48))</formula>
    </cfRule>
    <cfRule type="expression" dxfId="525" priority="559">
      <formula>AND(($AE$69&lt;$Y$50),($AE$69&gt;$Y$49))</formula>
    </cfRule>
    <cfRule type="expression" dxfId="524" priority="560">
      <formula>AND(($AE$69&lt;$Y$51),($AE$69&gt;$Y$50))</formula>
    </cfRule>
    <cfRule type="expression" dxfId="523" priority="561">
      <formula>AND(($AE$69&lt;$Y$52),($AE$69&gt;$Y$51))</formula>
    </cfRule>
    <cfRule type="expression" dxfId="522" priority="562">
      <formula>AND(($AE$69&lt;$Y$52),($AE$69&gt;$Y$51))</formula>
    </cfRule>
    <cfRule type="expression" dxfId="521" priority="563">
      <formula>AND(($AE$69&lt;$Y$53),($AE$69&gt;$Y$52))</formula>
    </cfRule>
    <cfRule type="expression" dxfId="520" priority="564">
      <formula>AND(($AE$69&lt;$Y$54),($AE$69&gt;$Y$53))</formula>
    </cfRule>
    <cfRule type="expression" dxfId="519" priority="565">
      <formula>AND(($AE$69&lt;$Y$55),($AE$69&gt;$Y$54))</formula>
    </cfRule>
    <cfRule type="expression" dxfId="518" priority="566">
      <formula>AND(($AE$69&lt;$Y$56),($AE$69&gt;$Y$55))</formula>
    </cfRule>
    <cfRule type="expression" dxfId="517" priority="567">
      <formula>AND(($AE$69&lt;$Y$57),($AE$69&gt;$Y$56))</formula>
    </cfRule>
    <cfRule type="expression" dxfId="516" priority="568">
      <formula>AND(($AE$69&lt;$Y$58),($AE$69&gt;$Y$57))</formula>
    </cfRule>
    <cfRule type="expression" dxfId="515" priority="569">
      <formula>AND(($AE$69&lt;$Y$59),($AE$69&gt;$Y$58))</formula>
    </cfRule>
    <cfRule type="expression" dxfId="514" priority="570">
      <formula>AND(($AE$69&lt;$Y$60),($AE$69&gt;$Y$59))</formula>
    </cfRule>
    <cfRule type="expression" dxfId="513" priority="571">
      <formula>AND(($AE$69&lt;$Y$61),($AE$69&gt;$Y$60))</formula>
    </cfRule>
    <cfRule type="expression" dxfId="512" priority="572">
      <formula>AND(($AE$69&lt;$Y$62),($AE$69&gt;$Y$61))</formula>
    </cfRule>
    <cfRule type="expression" dxfId="511" priority="573">
      <formula>AND(($AE$69&lt;$Y$63),($AE$69&gt;$Y$62))</formula>
    </cfRule>
    <cfRule type="expression" dxfId="510" priority="574">
      <formula>AND(($AE$69&lt;$Y$64),($AE$69&gt;$Y$63))</formula>
    </cfRule>
    <cfRule type="expression" dxfId="509" priority="575">
      <formula>AND(($AE$69&lt;$Y$65),($AE$69&gt;$Y$64))</formula>
    </cfRule>
    <cfRule type="expression" dxfId="508" priority="576">
      <formula>AND(($AE$69&lt;$Y$66),($AE$69&gt;$Y$65))</formula>
    </cfRule>
    <cfRule type="expression" dxfId="507" priority="577">
      <formula>AND(($AE$69&lt;$Y$67),($AE$69&gt;$Y$66))</formula>
    </cfRule>
    <cfRule type="expression" dxfId="506" priority="578">
      <formula>AND(($AE$69&lt;$Y$68),($AE$69&gt;$Y$67))</formula>
    </cfRule>
    <cfRule type="expression" dxfId="505" priority="579">
      <formula>AND(($AE$69&lt;$Y$69),($AE$69&gt;$Y$68))</formula>
    </cfRule>
    <cfRule type="expression" dxfId="504" priority="580">
      <formula>AND(($AE$69&lt;$Y$70),($AE$69&gt;$Y$69))</formula>
    </cfRule>
    <cfRule type="expression" dxfId="503" priority="581">
      <formula>AND(($AE$69&lt;$Y$71),($AE$69&gt;$Y$70))</formula>
    </cfRule>
    <cfRule type="expression" dxfId="502" priority="582">
      <formula>AND(($AE$69&lt;$Y$72),($AE$69&gt;$Y$71))</formula>
    </cfRule>
    <cfRule type="expression" dxfId="501" priority="583">
      <formula>AND(($AE$69&lt;$Y$73),($AE$69&gt;$Y$72))</formula>
    </cfRule>
    <cfRule type="expression" dxfId="500" priority="584">
      <formula>AND(($AE$69&lt;$Y$74),($AE$69&gt;$Y$73))</formula>
    </cfRule>
    <cfRule type="expression" dxfId="499" priority="585">
      <formula>AND(($AE$69&lt;$Y$75),($AE$69&gt;$Y$74))</formula>
    </cfRule>
    <cfRule type="expression" dxfId="498" priority="586">
      <formula>AND(($AE$69&lt;$Y$76),($AE$69&gt;$Y$75))</formula>
    </cfRule>
    <cfRule type="expression" dxfId="497" priority="587">
      <formula>AND(($AE$69&lt;$Y$77),($AE$69&gt;$Y$76))</formula>
    </cfRule>
    <cfRule type="expression" dxfId="496" priority="588">
      <formula>AND(($AE$69&lt;$Y$78),($AE$69&gt;$Y$77))</formula>
    </cfRule>
    <cfRule type="expression" dxfId="495" priority="589">
      <formula>AND(($AE$69&lt;$Y$79),($AE$69&gt;$Y$78))</formula>
    </cfRule>
    <cfRule type="expression" dxfId="494" priority="590">
      <formula>AND(($AE$69&lt;$Y$80),($AE$69&gt;$Y$79))</formula>
    </cfRule>
  </conditionalFormatting>
  <conditionalFormatting sqref="E24:G28">
    <cfRule type="expression" dxfId="493" priority="45">
      <formula>AND($AB$70=2)</formula>
    </cfRule>
    <cfRule type="expression" dxfId="492" priority="519">
      <formula>AND(($AE$70&lt;$Y$46),($AE$70&gt;$Y$45))</formula>
    </cfRule>
    <cfRule type="expression" dxfId="491" priority="520">
      <formula>AND(($AE$70&lt;$Y$47),($AE$70&gt;$Y$46))</formula>
    </cfRule>
    <cfRule type="expression" dxfId="490" priority="521">
      <formula>AND(($AE$70&lt;$Y$48),($AE$70&gt;$Y$47))</formula>
    </cfRule>
    <cfRule type="expression" dxfId="489" priority="522">
      <formula>AND(($AE$70&lt;$Y$49),($AE$70&gt;$Y$48))</formula>
    </cfRule>
    <cfRule type="expression" dxfId="488" priority="523">
      <formula>AND(($AE$70&lt;$Y$50),($AE$70&gt;$Y$49))</formula>
    </cfRule>
    <cfRule type="expression" dxfId="487" priority="524">
      <formula>AND(($AE$70&lt;$Y$51),($AE$70&gt;$Y$50))</formula>
    </cfRule>
    <cfRule type="expression" dxfId="486" priority="525">
      <formula>AND(($AE$70&lt;$Y$52),($AE$70&gt;$Y$51))</formula>
    </cfRule>
    <cfRule type="expression" dxfId="485" priority="526">
      <formula>AND(($AE$70&lt;$Y$52),($AE$70&gt;$Y$51))</formula>
    </cfRule>
    <cfRule type="expression" dxfId="484" priority="527">
      <formula>AND(($AE$70&lt;$Y$53),($AE$70&gt;$Y$52))</formula>
    </cfRule>
    <cfRule type="expression" dxfId="483" priority="528">
      <formula>AND(($AE$70&lt;$Y$54),($AE$70&gt;$Y$53))</formula>
    </cfRule>
    <cfRule type="expression" dxfId="482" priority="529">
      <formula>AND(($AE$70&lt;$Y$55),($AE$70&gt;$Y$54))</formula>
    </cfRule>
    <cfRule type="expression" dxfId="481" priority="530">
      <formula>AND(($AE$70&lt;$Y$56),($AE$70&gt;$Y$55))</formula>
    </cfRule>
    <cfRule type="expression" dxfId="480" priority="531">
      <formula>AND(($AE$70&lt;$Y$57),($AE$70&gt;$Y$56))</formula>
    </cfRule>
    <cfRule type="expression" dxfId="479" priority="532">
      <formula>AND(($AE$70&lt;$Y$58),($AE$70&gt;$Y$57))</formula>
    </cfRule>
    <cfRule type="expression" dxfId="478" priority="533">
      <formula>AND(($AE$70&lt;$Y$59),($AE$70&gt;$Y$58))</formula>
    </cfRule>
    <cfRule type="expression" dxfId="477" priority="534">
      <formula>AND(($AE$70&lt;$Y$60),($AE$70&gt;$Y$59))</formula>
    </cfRule>
    <cfRule type="expression" dxfId="476" priority="535">
      <formula>AND(($AE$70&lt;$Y$61),($AE$70&gt;$Y$60))</formula>
    </cfRule>
    <cfRule type="expression" dxfId="475" priority="536">
      <formula>AND(($AE$70&lt;$Y$62),($AE$70&gt;$Y$61))</formula>
    </cfRule>
    <cfRule type="expression" dxfId="474" priority="537">
      <formula>AND(($AE$70&lt;$Y$63),($AE$70&gt;$Y$62))</formula>
    </cfRule>
    <cfRule type="expression" dxfId="473" priority="538">
      <formula>AND(($AE$70&lt;$Y$64),($AE$70&gt;$Y$63))</formula>
    </cfRule>
    <cfRule type="expression" dxfId="472" priority="539">
      <formula>AND(($AE$70&lt;$Y$65),($AE$70&gt;$Y$64))</formula>
    </cfRule>
    <cfRule type="expression" dxfId="471" priority="540">
      <formula>AND(($AE$70&lt;$Y$66),($AE$70&gt;$Y$65))</formula>
    </cfRule>
    <cfRule type="expression" dxfId="470" priority="541">
      <formula>AND(($AE$70&lt;$Y$67),($AE$70&gt;$Y$66))</formula>
    </cfRule>
    <cfRule type="expression" dxfId="469" priority="542">
      <formula>AND(($AE$70&lt;$Y$68),($AE$70&gt;$Y$67))</formula>
    </cfRule>
    <cfRule type="expression" dxfId="468" priority="543">
      <formula>AND(($AE$70&lt;$Y$69),($AE$70&gt;$Y$68))</formula>
    </cfRule>
    <cfRule type="expression" dxfId="467" priority="544">
      <formula>AND(($AE$70&lt;$Y$70),($AE$70&gt;$Y$69))</formula>
    </cfRule>
    <cfRule type="expression" dxfId="466" priority="545">
      <formula>AND(($AE$70&lt;$Y$71),($AE$70&gt;$Y$70))</formula>
    </cfRule>
    <cfRule type="expression" dxfId="465" priority="546">
      <formula>AND(($AE$70&lt;$Y$72),($AE$70&gt;$Y$71))</formula>
    </cfRule>
    <cfRule type="expression" dxfId="464" priority="547">
      <formula>AND(($AE$70&lt;$Y$73),($AE$70&gt;$Y$72))</formula>
    </cfRule>
    <cfRule type="expression" dxfId="463" priority="548">
      <formula>AND(($AE$70&lt;$Y$74),($AE$70&gt;$Y$73))</formula>
    </cfRule>
    <cfRule type="expression" dxfId="462" priority="549">
      <formula>AND(($AE$70&lt;$Y$75),($AE$70&gt;$Y$74))</formula>
    </cfRule>
    <cfRule type="expression" dxfId="461" priority="550">
      <formula>AND(($AE$70&lt;$Y$76),($AE$70&gt;$Y$75))</formula>
    </cfRule>
    <cfRule type="expression" dxfId="460" priority="551">
      <formula>AND(($AE$70&lt;$Y$77),($AE$70&gt;$Y$76))</formula>
    </cfRule>
    <cfRule type="expression" dxfId="459" priority="552">
      <formula>AND(($AE$70&lt;$Y$78),($AE$70&gt;$Y$77))</formula>
    </cfRule>
    <cfRule type="expression" dxfId="458" priority="553">
      <formula>AND(($AE$70&lt;$Y$79),($AE$70&gt;$Y$78))</formula>
    </cfRule>
    <cfRule type="expression" dxfId="457" priority="554">
      <formula>AND(($AE$70&lt;$Y$80),($AE$70&gt;$Y$79))</formula>
    </cfRule>
  </conditionalFormatting>
  <conditionalFormatting sqref="H24:J28">
    <cfRule type="expression" dxfId="456" priority="44">
      <formula>AND($AB$71=2)</formula>
    </cfRule>
    <cfRule type="expression" dxfId="455" priority="483">
      <formula>AND(($AE$71&lt;$Y$46),($AE$71&gt;$Y$45))</formula>
    </cfRule>
    <cfRule type="expression" dxfId="454" priority="484">
      <formula>AND(($AE$71&lt;$Y$47),($AE$71&gt;$Y$46))</formula>
    </cfRule>
    <cfRule type="expression" dxfId="453" priority="485">
      <formula>AND(($AE$71&lt;$Y$48),($AE$71&gt;$Y$47))</formula>
    </cfRule>
    <cfRule type="expression" dxfId="452" priority="486">
      <formula>AND(($AE$71&lt;$Y$49),($AE$71&gt;$Y$48))</formula>
    </cfRule>
    <cfRule type="expression" dxfId="451" priority="487">
      <formula>AND(($AE$71&lt;$Y$50),($AE$71&gt;$Y$49))</formula>
    </cfRule>
    <cfRule type="expression" dxfId="450" priority="488">
      <formula>AND(($AE$71&lt;$Y$51),($AE$71&gt;$Y$50))</formula>
    </cfRule>
    <cfRule type="expression" dxfId="449" priority="489">
      <formula>AND(($AE$71&lt;$Y$52),($AE$71&gt;$Y$51))</formula>
    </cfRule>
    <cfRule type="expression" dxfId="448" priority="490">
      <formula>AND(($AE$71&lt;$Y$52),($AE$71&gt;$Y$51))</formula>
    </cfRule>
    <cfRule type="expression" dxfId="447" priority="491">
      <formula>AND(($AE$71&lt;$Y$53),($AE$71&gt;$Y$52))</formula>
    </cfRule>
    <cfRule type="expression" dxfId="446" priority="492">
      <formula>AND(($AE$71&lt;$Y$54),($AE$71&gt;$Y$53))</formula>
    </cfRule>
    <cfRule type="expression" dxfId="445" priority="493">
      <formula>AND(($AE$71&lt;$Y$55),($AE$71&gt;$Y$54))</formula>
    </cfRule>
    <cfRule type="expression" dxfId="444" priority="494">
      <formula>AND(($AE$71&lt;$Y$56),($AE$71&gt;$Y$55))</formula>
    </cfRule>
    <cfRule type="expression" dxfId="443" priority="495">
      <formula>AND(($AE$71&lt;$Y$57),($AE$71&gt;$Y$56))</formula>
    </cfRule>
    <cfRule type="expression" dxfId="442" priority="496">
      <formula>AND(($AE$71&lt;$Y$58),($AE$71&gt;$Y$57))</formula>
    </cfRule>
    <cfRule type="expression" dxfId="441" priority="497">
      <formula>AND(($AE$71&lt;$Y$59),($AE$71&gt;$Y$58))</formula>
    </cfRule>
    <cfRule type="expression" dxfId="440" priority="498">
      <formula>AND(($AE$71&lt;$Y$60),($AE$71&gt;$Y$59))</formula>
    </cfRule>
    <cfRule type="expression" dxfId="439" priority="499">
      <formula>AND(($AE$71&lt;$Y$61),($AE$71&gt;$Y$60))</formula>
    </cfRule>
    <cfRule type="expression" dxfId="438" priority="500">
      <formula>AND(($AE$71&lt;$Y$62),($AE$71&gt;$Y$61))</formula>
    </cfRule>
    <cfRule type="expression" dxfId="437" priority="501">
      <formula>AND(($AE$71&lt;$Y$63),($AE$71&gt;$Y$62))</formula>
    </cfRule>
    <cfRule type="expression" dxfId="436" priority="502">
      <formula>AND(($AE$71&lt;$Y$64),($AE$71&gt;$Y$63))</formula>
    </cfRule>
    <cfRule type="expression" dxfId="435" priority="503">
      <formula>AND(($AE$71&lt;$Y$65),($AE$71&gt;$Y$64))</formula>
    </cfRule>
    <cfRule type="expression" dxfId="434" priority="504">
      <formula>AND(($AE$71&lt;$Y$66),($AE$71&gt;$Y$65))</formula>
    </cfRule>
    <cfRule type="expression" dxfId="433" priority="505">
      <formula>AND(($AE$71&lt;$Y$67),($AE$71&gt;$Y$66))</formula>
    </cfRule>
    <cfRule type="expression" dxfId="432" priority="506">
      <formula>AND(($AE$71&lt;$Y$68),($AE$71&gt;$Y$67))</formula>
    </cfRule>
    <cfRule type="expression" dxfId="431" priority="507">
      <formula>AND(($AE$71&lt;$Y$69),($AE$71&gt;$Y$68))</formula>
    </cfRule>
    <cfRule type="expression" dxfId="430" priority="508">
      <formula>AND(($AE$71&lt;$Y$70),($AE$71&gt;$Y$69))</formula>
    </cfRule>
    <cfRule type="expression" dxfId="429" priority="509">
      <formula>AND(($AE$71&lt;$Y$71),($AE$71&gt;$Y$70))</formula>
    </cfRule>
    <cfRule type="expression" dxfId="428" priority="510">
      <formula>AND(($AE$71&lt;$Y$72),($AE$71&gt;$Y$71))</formula>
    </cfRule>
    <cfRule type="expression" dxfId="427" priority="511">
      <formula>AND(($AE$71&lt;$Y$73),($AE$71&gt;$Y$72))</formula>
    </cfRule>
    <cfRule type="expression" dxfId="426" priority="512">
      <formula>AND(($AE$71&lt;$Y$74),($AE$71&gt;$Y$73))</formula>
    </cfRule>
    <cfRule type="expression" dxfId="425" priority="513">
      <formula>AND(($AE$71&lt;$Y$75),($AE$71&gt;$Y$74))</formula>
    </cfRule>
    <cfRule type="expression" dxfId="424" priority="514">
      <formula>AND(($AE$71&lt;$Y$76),($AE$71&gt;$Y$75))</formula>
    </cfRule>
    <cfRule type="expression" dxfId="423" priority="515">
      <formula>AND(($AE$71&lt;$Y$77),($AE$71&gt;$Y$76))</formula>
    </cfRule>
    <cfRule type="expression" dxfId="422" priority="516">
      <formula>AND(($AE$71&lt;$Y$78),($AE$71&gt;$Y$77))</formula>
    </cfRule>
    <cfRule type="expression" dxfId="421" priority="517">
      <formula>AND(($AE$71&lt;$Y$79),($AE$71&gt;$Y$78))</formula>
    </cfRule>
    <cfRule type="expression" dxfId="420" priority="518">
      <formula>AND(($AE$71&lt;$Y$80),($AE$71&gt;$Y$79))</formula>
    </cfRule>
  </conditionalFormatting>
  <conditionalFormatting sqref="K24:M28">
    <cfRule type="expression" dxfId="419" priority="43">
      <formula>AND($AB$72=2)</formula>
    </cfRule>
    <cfRule type="expression" dxfId="418" priority="447">
      <formula>AND(($AE$72&lt;$Y$46),($AE$72&gt;$Y$45))</formula>
    </cfRule>
    <cfRule type="expression" dxfId="417" priority="448">
      <formula>AND(($AE$72&lt;$Y$47),($AE$72&gt;$Y$46))</formula>
    </cfRule>
    <cfRule type="expression" dxfId="416" priority="449">
      <formula>AND(($AE$72&lt;$Y$48),($AE$72&gt;$Y$47))</formula>
    </cfRule>
    <cfRule type="expression" dxfId="415" priority="450">
      <formula>AND(($AE$72&lt;$Y$49),($AE$72&gt;$Y$48))</formula>
    </cfRule>
    <cfRule type="expression" dxfId="414" priority="451">
      <formula>AND(($AE$72&lt;$Y$50),($AE$72&gt;$Y$49))</formula>
    </cfRule>
    <cfRule type="expression" dxfId="413" priority="452">
      <formula>AND(($AE$72&lt;$Y$51),($AE$72&gt;$Y$50))</formula>
    </cfRule>
    <cfRule type="expression" dxfId="412" priority="453">
      <formula>AND(($AE$72&lt;$Y$52),($AE$72&gt;$Y$51))</formula>
    </cfRule>
    <cfRule type="expression" dxfId="411" priority="454">
      <formula>AND(($AE$72&lt;$Y$52),($AE$72&gt;$Y$51))</formula>
    </cfRule>
    <cfRule type="expression" dxfId="410" priority="455">
      <formula>AND(($AE$72&lt;$Y$53),($AE$72&gt;$Y$52))</formula>
    </cfRule>
    <cfRule type="expression" dxfId="409" priority="456">
      <formula>AND(($AE$72&lt;$Y$54),($AE$72&gt;$Y$53))</formula>
    </cfRule>
    <cfRule type="expression" dxfId="408" priority="457">
      <formula>AND(($AE$72&lt;$Y$55),($AE$72&gt;$Y$54))</formula>
    </cfRule>
    <cfRule type="expression" dxfId="407" priority="458">
      <formula>AND(($AE$72&lt;$Y$56),($AE$72&gt;$Y$55))</formula>
    </cfRule>
    <cfRule type="expression" dxfId="406" priority="459">
      <formula>AND(($AE$72&lt;$Y$57),($AE$72&gt;$Y$56))</formula>
    </cfRule>
    <cfRule type="expression" dxfId="405" priority="460">
      <formula>AND(($AE$72&lt;$Y$58),($AE$72&gt;$Y$57))</formula>
    </cfRule>
    <cfRule type="expression" dxfId="404" priority="461">
      <formula>AND(($AE$72&lt;$Y$59),($AE$72&gt;$Y$58))</formula>
    </cfRule>
    <cfRule type="expression" dxfId="403" priority="462">
      <formula>AND(($AE$72&lt;$Y$60),($AE$72&gt;$Y$59))</formula>
    </cfRule>
    <cfRule type="expression" dxfId="402" priority="463">
      <formula>AND(($AE$72&lt;$Y$61),($AE$72&gt;$Y$60))</formula>
    </cfRule>
    <cfRule type="expression" dxfId="401" priority="464">
      <formula>AND(($AE$72&lt;$Y$62),($AE$72&gt;$Y$61))</formula>
    </cfRule>
    <cfRule type="expression" dxfId="400" priority="465">
      <formula>AND(($AE$72&lt;$Y$63),($AE$72&gt;$Y$62))</formula>
    </cfRule>
    <cfRule type="expression" dxfId="399" priority="466">
      <formula>AND(($AE$72&lt;$Y$64),($AE$72&gt;$Y$63))</formula>
    </cfRule>
    <cfRule type="expression" dxfId="398" priority="467">
      <formula>AND(($AE$72&lt;$Y$65),($AE$72&gt;$Y$64))</formula>
    </cfRule>
    <cfRule type="expression" dxfId="397" priority="468">
      <formula>AND(($AE$72&lt;$Y$66),($AE$72&gt;$Y$65))</formula>
    </cfRule>
    <cfRule type="expression" dxfId="396" priority="469">
      <formula>AND(($AE$72&lt;$Y$67),($AE$72&gt;$Y$66))</formula>
    </cfRule>
    <cfRule type="expression" dxfId="395" priority="470">
      <formula>AND(($AE$72&lt;$Y$68),($AE$72&gt;$Y$67))</formula>
    </cfRule>
    <cfRule type="expression" dxfId="394" priority="471">
      <formula>AND(($AE$72&lt;$Y$69),($AE$72&gt;$Y$68))</formula>
    </cfRule>
    <cfRule type="expression" dxfId="393" priority="472">
      <formula>AND(($AE$72&lt;$Y$70),($AE$72&gt;$Y$69))</formula>
    </cfRule>
    <cfRule type="expression" dxfId="392" priority="473">
      <formula>AND(($AE$72&lt;$Y$71),($AE$72&gt;$Y$70))</formula>
    </cfRule>
    <cfRule type="expression" dxfId="391" priority="474">
      <formula>AND(($AE$72&lt;$Y$72),($AE$72&gt;$Y$71))</formula>
    </cfRule>
    <cfRule type="expression" dxfId="390" priority="475">
      <formula>AND(($AE$72&lt;$Y$73),($AE$72&gt;$Y$72))</formula>
    </cfRule>
    <cfRule type="expression" dxfId="389" priority="476">
      <formula>AND(($AE$72&lt;$Y$74),($AE$72&gt;$Y$73))</formula>
    </cfRule>
    <cfRule type="expression" dxfId="388" priority="477">
      <formula>AND(($AE$72&lt;$Y$75),($AE$72&gt;$Y$74))</formula>
    </cfRule>
    <cfRule type="expression" dxfId="387" priority="478">
      <formula>AND(($AE$72&lt;$Y$76),($AE$72&gt;$Y$75))</formula>
    </cfRule>
    <cfRule type="expression" dxfId="386" priority="479">
      <formula>AND(($AE$72&lt;$Y$77),($AE$72&gt;$Y$76))</formula>
    </cfRule>
    <cfRule type="expression" dxfId="385" priority="480">
      <formula>AND(($AE$72&lt;$Y$78),($AE$72&gt;$Y$77))</formula>
    </cfRule>
    <cfRule type="expression" dxfId="384" priority="481">
      <formula>AND(($AE$72&lt;$Y$79),($AE$72&gt;$Y$78))</formula>
    </cfRule>
    <cfRule type="expression" dxfId="383" priority="482">
      <formula>AND(($AE$72&lt;$Y$80),($AE$72&gt;$Y$79))</formula>
    </cfRule>
  </conditionalFormatting>
  <conditionalFormatting sqref="N24:P28">
    <cfRule type="expression" dxfId="382" priority="42">
      <formula>AND($AB$73=2)</formula>
    </cfRule>
    <cfRule type="expression" dxfId="381" priority="411">
      <formula>AND(($AE$73&lt;$Y$46),($AE$73&gt;$Y$45))</formula>
    </cfRule>
    <cfRule type="expression" dxfId="380" priority="412">
      <formula>AND(($AE$73&lt;$Y$47),($AE$73&gt;$Y$46))</formula>
    </cfRule>
    <cfRule type="expression" dxfId="379" priority="413">
      <formula>AND(($AE$73&lt;$Y$48),($AE$73&gt;$Y$47))</formula>
    </cfRule>
    <cfRule type="expression" dxfId="378" priority="414">
      <formula>AND(($AE$73&lt;$Y$49),($AE$73&gt;$Y$48))</formula>
    </cfRule>
    <cfRule type="expression" dxfId="377" priority="415">
      <formula>AND(($AE$73&lt;$Y$50),($AE$73&gt;$Y$49))</formula>
    </cfRule>
    <cfRule type="expression" dxfId="376" priority="416">
      <formula>AND(($AE$73&lt;$Y$51),($AE$73&gt;$Y$50))</formula>
    </cfRule>
    <cfRule type="expression" dxfId="375" priority="417">
      <formula>AND(($AE$73&lt;$Y$52),($AE$73&gt;$Y$51))</formula>
    </cfRule>
    <cfRule type="expression" dxfId="374" priority="418">
      <formula>AND(($AE$73&lt;$Y$52),($AE$73&gt;$Y$51))</formula>
    </cfRule>
    <cfRule type="expression" dxfId="373" priority="419">
      <formula>AND(($AE$73&lt;$Y$53),($AE$73&gt;$Y$52))</formula>
    </cfRule>
    <cfRule type="expression" dxfId="372" priority="420">
      <formula>AND(($AE$73&lt;$Y$54),($AE$73&gt;$Y$53))</formula>
    </cfRule>
    <cfRule type="expression" dxfId="371" priority="421">
      <formula>AND(($AE$73&lt;$Y$55),($AE$73&gt;$Y$54))</formula>
    </cfRule>
    <cfRule type="expression" dxfId="370" priority="422">
      <formula>AND(($AE$73&lt;$Y$56),($AE$73&gt;$Y$55))</formula>
    </cfRule>
    <cfRule type="expression" dxfId="369" priority="423">
      <formula>AND(($AE$73&lt;$Y$57),($AE$73&gt;$Y$56))</formula>
    </cfRule>
    <cfRule type="expression" dxfId="368" priority="424">
      <formula>AND(($AE$73&lt;$Y$58),($AE$73&gt;$Y$57))</formula>
    </cfRule>
    <cfRule type="expression" dxfId="367" priority="425">
      <formula>AND(($AE$73&lt;$Y$59),($AE$73&gt;$Y$58))</formula>
    </cfRule>
    <cfRule type="expression" dxfId="366" priority="426">
      <formula>AND(($AE$73&lt;$Y$60),($AE$73&gt;$Y$59))</formula>
    </cfRule>
    <cfRule type="expression" dxfId="365" priority="427">
      <formula>AND(($AE$73&lt;$Y$61),($AE$73&gt;$Y$60))</formula>
    </cfRule>
    <cfRule type="expression" dxfId="364" priority="428">
      <formula>AND(($AE$73&lt;$Y$62),($AE$73&gt;$Y$61))</formula>
    </cfRule>
    <cfRule type="expression" dxfId="363" priority="429">
      <formula>AND(($AE$73&lt;$Y$63),($AE$73&gt;$Y$62))</formula>
    </cfRule>
    <cfRule type="expression" dxfId="362" priority="430">
      <formula>AND(($AE$73&lt;$Y$64),($AE$73&gt;$Y$63))</formula>
    </cfRule>
    <cfRule type="expression" dxfId="361" priority="431">
      <formula>AND(($AE$73&lt;$Y$65),($AE$73&gt;$Y$64))</formula>
    </cfRule>
    <cfRule type="expression" dxfId="360" priority="432">
      <formula>AND(($AE$73&lt;$Y$66),($AE$73&gt;$Y$65))</formula>
    </cfRule>
    <cfRule type="expression" dxfId="359" priority="433">
      <formula>AND(($AE$73&lt;$Y$67),($AE$73&gt;$Y$66))</formula>
    </cfRule>
    <cfRule type="expression" dxfId="358" priority="434">
      <formula>AND(($AE$73&lt;$Y$68),($AE$73&gt;$Y$67))</formula>
    </cfRule>
    <cfRule type="expression" dxfId="357" priority="435">
      <formula>AND(($AE$73&lt;$Y$69),($AE$73&gt;$Y$68))</formula>
    </cfRule>
    <cfRule type="expression" dxfId="356" priority="436">
      <formula>AND(($AE$73&lt;$Y$70),($AE$73&gt;$Y$69))</formula>
    </cfRule>
    <cfRule type="expression" dxfId="355" priority="437">
      <formula>AND(($AE$73&lt;$Y$71),($AE$73&gt;$Y$70))</formula>
    </cfRule>
    <cfRule type="expression" dxfId="354" priority="438">
      <formula>AND(($AE$73&lt;$Y$72),($AE$73&gt;$Y$71))</formula>
    </cfRule>
    <cfRule type="expression" dxfId="353" priority="439">
      <formula>AND(($AE$73&lt;$Y$73),($AE$73&gt;$Y$72))</formula>
    </cfRule>
    <cfRule type="expression" dxfId="352" priority="440">
      <formula>AND(($AE$73&lt;$Y$74),($AE$73&gt;$Y$73))</formula>
    </cfRule>
    <cfRule type="expression" dxfId="351" priority="441">
      <formula>AND(($AE$73&lt;$Y$75),($AE$73&gt;$Y$74))</formula>
    </cfRule>
    <cfRule type="expression" dxfId="350" priority="442">
      <formula>AND(($AE$73&lt;$Y$76),($AE$73&gt;$Y$75))</formula>
    </cfRule>
    <cfRule type="expression" dxfId="349" priority="443">
      <formula>AND(($AE$73&lt;$Y$77),($AE$73&gt;$Y$76))</formula>
    </cfRule>
    <cfRule type="expression" dxfId="348" priority="444">
      <formula>AND(($AE$73&lt;$Y$78),($AE$73&gt;$Y$77))</formula>
    </cfRule>
    <cfRule type="expression" dxfId="347" priority="445">
      <formula>AND(($AE$73&lt;$Y$79),($AE$73&gt;$Y$78))</formula>
    </cfRule>
    <cfRule type="expression" dxfId="346" priority="446">
      <formula>AND(($AE$73&lt;$Y$80),($AE$73&gt;$Y$79))</formula>
    </cfRule>
  </conditionalFormatting>
  <conditionalFormatting sqref="Q24:S28">
    <cfRule type="expression" dxfId="345" priority="41">
      <formula>AND($AB$74=2)</formula>
    </cfRule>
    <cfRule type="expression" dxfId="344" priority="375">
      <formula>AND(($AE$74&lt;$Y$46),($AE$74&gt;$Y$45))</formula>
    </cfRule>
    <cfRule type="expression" dxfId="343" priority="376">
      <formula>AND(($AE$74&lt;$Y$47),($AE$74&gt;$Y$46))</formula>
    </cfRule>
    <cfRule type="expression" dxfId="342" priority="377">
      <formula>AND(($AE$74&lt;$Y$48),($AE$74&gt;$Y$47))</formula>
    </cfRule>
    <cfRule type="expression" dxfId="341" priority="378">
      <formula>AND(($AE$74&lt;$Y$49),($AE$74&gt;$Y$48))</formula>
    </cfRule>
    <cfRule type="expression" dxfId="340" priority="379">
      <formula>AND(($AE$74&lt;$Y$50),($AE$74&gt;$Y$49))</formula>
    </cfRule>
    <cfRule type="expression" dxfId="339" priority="380">
      <formula>AND(($AE$74&lt;$Y$51),($AE$74&gt;$Y$50))</formula>
    </cfRule>
    <cfRule type="expression" dxfId="338" priority="381">
      <formula>AND(($AE$74&lt;$Y$52),($AE$74&gt;$Y$51))</formula>
    </cfRule>
    <cfRule type="expression" dxfId="337" priority="382">
      <formula>AND(($AE$74&lt;$Y$52),($AE$74&gt;$Y$51))</formula>
    </cfRule>
    <cfRule type="expression" dxfId="336" priority="383">
      <formula>AND(($AE$74&lt;$Y$53),($AE$74&gt;$Y$52))</formula>
    </cfRule>
    <cfRule type="expression" dxfId="335" priority="384">
      <formula>AND(($AE$74&lt;$Y$54),($AE$74&gt;$Y$53))</formula>
    </cfRule>
    <cfRule type="expression" dxfId="334" priority="385">
      <formula>AND(($AE$74&lt;$Y$55),($AE$74&gt;$Y$54))</formula>
    </cfRule>
    <cfRule type="expression" dxfId="333" priority="386">
      <formula>AND(($AE$74&lt;$Y$56),($AE$74&gt;$Y$55))</formula>
    </cfRule>
    <cfRule type="expression" dxfId="332" priority="387">
      <formula>AND(($AE$74&lt;$Y$57),($AE$74&gt;$Y$56))</formula>
    </cfRule>
    <cfRule type="expression" dxfId="331" priority="388">
      <formula>AND(($AE$74&lt;$Y$58),($AE$74&gt;$Y$57))</formula>
    </cfRule>
    <cfRule type="expression" dxfId="330" priority="389">
      <formula>AND(($AE$74&lt;$Y$59),($AE$74&gt;$Y$58))</formula>
    </cfRule>
    <cfRule type="expression" dxfId="329" priority="390">
      <formula>AND(($AE$74&lt;$Y$60),($AE$74&gt;$Y$59))</formula>
    </cfRule>
    <cfRule type="expression" dxfId="328" priority="391">
      <formula>AND(($AE$74&lt;$Y$61),($AE$74&gt;$Y$60))</formula>
    </cfRule>
    <cfRule type="expression" dxfId="327" priority="392">
      <formula>AND(($AE$74&lt;$Y$62),($AE$74&gt;$Y$61))</formula>
    </cfRule>
    <cfRule type="expression" dxfId="326" priority="393">
      <formula>AND(($AE$74&lt;$Y$63),($AE$74&gt;$Y$62))</formula>
    </cfRule>
    <cfRule type="expression" dxfId="325" priority="394">
      <formula>AND(($AE$74&lt;$Y$64),($AE$74&gt;$Y$63))</formula>
    </cfRule>
    <cfRule type="expression" dxfId="324" priority="395">
      <formula>AND(($AE$74&lt;$Y$65),($AE$74&gt;$Y$64))</formula>
    </cfRule>
    <cfRule type="expression" dxfId="323" priority="396">
      <formula>AND(($AE$74&lt;$Y$66),($AE$74&gt;$Y$65))</formula>
    </cfRule>
    <cfRule type="expression" dxfId="322" priority="397">
      <formula>AND(($AE$74&lt;$Y$67),($AE$74&gt;$Y$66))</formula>
    </cfRule>
    <cfRule type="expression" dxfId="321" priority="398">
      <formula>AND(($AE$74&lt;$Y$68),($AE$74&gt;$Y$67))</formula>
    </cfRule>
    <cfRule type="expression" dxfId="320" priority="399">
      <formula>AND(($AE$74&lt;$Y$69),($AE$74&gt;$Y$68))</formula>
    </cfRule>
    <cfRule type="expression" dxfId="319" priority="400">
      <formula>AND(($AE$74&lt;$Y$70),($AE$74&gt;$Y$69))</formula>
    </cfRule>
    <cfRule type="expression" dxfId="318" priority="401">
      <formula>AND(($AE$74&lt;$Y$71),($AE$74&gt;$Y$70))</formula>
    </cfRule>
    <cfRule type="expression" dxfId="317" priority="402">
      <formula>AND(($AE$74&lt;$Y$72),($AE$74&gt;$Y$71))</formula>
    </cfRule>
    <cfRule type="expression" dxfId="316" priority="403">
      <formula>AND(($AE$74&lt;$Y$73),($AE$74&gt;$Y$72))</formula>
    </cfRule>
    <cfRule type="expression" dxfId="315" priority="404">
      <formula>AND(($AE$74&lt;$Y$74),($AE$74&gt;$Y$73))</formula>
    </cfRule>
    <cfRule type="expression" dxfId="314" priority="405">
      <formula>AND(($AE$74&lt;$Y$75),($AE$74&gt;$Y$74))</formula>
    </cfRule>
    <cfRule type="expression" dxfId="313" priority="406">
      <formula>AND(($AE$74&lt;$Y$76),($AE$74&gt;$Y$75))</formula>
    </cfRule>
    <cfRule type="expression" dxfId="312" priority="407">
      <formula>AND(($AE$74&lt;$Y$77),($AE$74&gt;$Y$76))</formula>
    </cfRule>
    <cfRule type="expression" dxfId="311" priority="408">
      <formula>AND(($AE$74&lt;$Y$78),($AE$74&gt;$Y$77))</formula>
    </cfRule>
    <cfRule type="expression" dxfId="310" priority="409">
      <formula>AND(($AE$74&lt;$Y$79),($AE$74&gt;$Y$78))</formula>
    </cfRule>
    <cfRule type="expression" dxfId="309" priority="410">
      <formula>AND(($AE$74&lt;$Y$80),($AE$74&gt;$Y$79))</formula>
    </cfRule>
  </conditionalFormatting>
  <conditionalFormatting sqref="B29:D33">
    <cfRule type="expression" dxfId="308" priority="40">
      <formula>AND($AB$75=2)</formula>
    </cfRule>
    <cfRule type="expression" dxfId="307" priority="339">
      <formula>AND(($AE$75&lt;$Y$46),($AE$75&gt;$Y$45))</formula>
    </cfRule>
    <cfRule type="expression" dxfId="306" priority="340">
      <formula>AND(($AE$75&lt;$Y$47),($AE$75&gt;$Y$46))</formula>
    </cfRule>
    <cfRule type="expression" dxfId="305" priority="341">
      <formula>AND(($AE$75&lt;$Y$48),($AE$75&gt;$Y$47))</formula>
    </cfRule>
    <cfRule type="expression" dxfId="304" priority="342">
      <formula>AND(($AE$75&lt;$Y$49),($AE$75&gt;$Y$48))</formula>
    </cfRule>
    <cfRule type="expression" dxfId="303" priority="343">
      <formula>AND(($AE$75&lt;$Y$50),($AE$75&gt;$Y$49))</formula>
    </cfRule>
    <cfRule type="expression" dxfId="302" priority="344">
      <formula>AND(($AE$75&lt;$Y$51),($AE$75&gt;$Y$50))</formula>
    </cfRule>
    <cfRule type="expression" dxfId="301" priority="345">
      <formula>AND(($AE$75&lt;$Y$52),($AE$75&gt;$Y$51))</formula>
    </cfRule>
    <cfRule type="expression" dxfId="300" priority="346">
      <formula>AND(($AE$75&lt;$Y$52),($AE$75&gt;$Y$51))</formula>
    </cfRule>
    <cfRule type="expression" dxfId="299" priority="347">
      <formula>AND(($AE$75&lt;$Y$53),($AE$75&gt;$Y$52))</formula>
    </cfRule>
    <cfRule type="expression" dxfId="298" priority="348">
      <formula>AND(($AE$75&lt;$Y$54),($AE$75&gt;$Y$53))</formula>
    </cfRule>
    <cfRule type="expression" dxfId="297" priority="349">
      <formula>AND(($AE$75&lt;$Y$55),($AE$75&gt;$Y$54))</formula>
    </cfRule>
    <cfRule type="expression" dxfId="296" priority="350">
      <formula>AND(($AE$75&lt;$Y$56),($AE$75&gt;$Y$55))</formula>
    </cfRule>
    <cfRule type="expression" dxfId="295" priority="351">
      <formula>AND(($AE$75&lt;$Y$57),($AE$75&gt;$Y$56))</formula>
    </cfRule>
    <cfRule type="expression" dxfId="294" priority="352">
      <formula>AND(($AE$75&lt;$Y$58),($AE$75&gt;$Y$57))</formula>
    </cfRule>
    <cfRule type="expression" dxfId="293" priority="353">
      <formula>AND(($AE$75&lt;$Y$59),($AE$75&gt;$Y$58))</formula>
    </cfRule>
    <cfRule type="expression" dxfId="292" priority="354">
      <formula>AND(($AE$75&lt;$Y$60),($AE$75&gt;$Y$59))</formula>
    </cfRule>
    <cfRule type="expression" dxfId="291" priority="355">
      <formula>AND(($AE$75&lt;$Y$61),($AE$75&gt;$Y$60))</formula>
    </cfRule>
    <cfRule type="expression" dxfId="290" priority="356">
      <formula>AND(($AE$75&lt;$Y$62),($AE$75&gt;$Y$61))</formula>
    </cfRule>
    <cfRule type="expression" dxfId="289" priority="357">
      <formula>AND(($AE$75&lt;$Y$63),($AE$75&gt;$Y$62))</formula>
    </cfRule>
    <cfRule type="expression" dxfId="288" priority="358">
      <formula>AND(($AE$75&lt;$Y$64),($AE$75&gt;$Y$63))</formula>
    </cfRule>
    <cfRule type="expression" dxfId="287" priority="359">
      <formula>AND(($AE$75&lt;$Y$65),($AE$75&gt;$Y$64))</formula>
    </cfRule>
    <cfRule type="expression" dxfId="286" priority="360">
      <formula>AND(($AE$75&lt;$Y$66),($AE$75&gt;$Y$65))</formula>
    </cfRule>
    <cfRule type="expression" dxfId="285" priority="361">
      <formula>AND(($AE$75&lt;$Y$67),($AE$75&gt;$Y$66))</formula>
    </cfRule>
    <cfRule type="expression" dxfId="284" priority="362">
      <formula>AND(($AE$75&lt;$Y$68),($AE$75&gt;$Y$67))</formula>
    </cfRule>
    <cfRule type="expression" dxfId="283" priority="363">
      <formula>AND(($AE$75&lt;$Y$69),($AE$75&gt;$Y$68))</formula>
    </cfRule>
    <cfRule type="expression" dxfId="282" priority="364">
      <formula>AND(($AE$75&lt;$Y$70),($AE$75&gt;$Y$69))</formula>
    </cfRule>
    <cfRule type="expression" dxfId="281" priority="365">
      <formula>AND(($AE$75&lt;$Y$71),($AE$75&gt;$Y$70))</formula>
    </cfRule>
    <cfRule type="expression" dxfId="280" priority="366">
      <formula>AND(($AE$75&lt;$Y$72),($AE$75&gt;$Y$71))</formula>
    </cfRule>
    <cfRule type="expression" dxfId="279" priority="367">
      <formula>AND(($AE$75&lt;$Y$73),($AE$75&gt;$Y$72))</formula>
    </cfRule>
    <cfRule type="expression" dxfId="278" priority="368">
      <formula>AND(($AE$75&lt;$Y$74),($AE$75&gt;$Y$73))</formula>
    </cfRule>
    <cfRule type="expression" dxfId="277" priority="369">
      <formula>AND(($AE$75&lt;$Y$75),($AE$75&gt;$Y$74))</formula>
    </cfRule>
    <cfRule type="expression" dxfId="276" priority="370">
      <formula>AND(($AE$75&lt;$Y$76),($AE$75&gt;$Y$75))</formula>
    </cfRule>
    <cfRule type="expression" dxfId="275" priority="371">
      <formula>AND(($AE$75&lt;$Y$77),($AE$75&gt;$Y$76))</formula>
    </cfRule>
    <cfRule type="expression" dxfId="274" priority="372">
      <formula>AND(($AE$75&lt;$Y$78),($AE$75&gt;$Y$77))</formula>
    </cfRule>
    <cfRule type="expression" dxfId="273" priority="373">
      <formula>AND(($AE$75&lt;$Y$79),($AE$75&gt;$Y$78))</formula>
    </cfRule>
    <cfRule type="expression" dxfId="272" priority="374">
      <formula>AND(($AE$75&lt;$Y$80),($AE$75&gt;$Y$79))</formula>
    </cfRule>
  </conditionalFormatting>
  <conditionalFormatting sqref="E29:G33">
    <cfRule type="expression" dxfId="271" priority="39">
      <formula>AND($AB$76=2)</formula>
    </cfRule>
    <cfRule type="expression" dxfId="270" priority="303">
      <formula>AND(($AE$76&lt;$Y$46),($AE$76&gt;$Y$45))</formula>
    </cfRule>
    <cfRule type="expression" dxfId="269" priority="304">
      <formula>AND(($AE$76&lt;$Y$47),($AE$76&gt;$Y$46))</formula>
    </cfRule>
    <cfRule type="expression" dxfId="268" priority="305">
      <formula>AND(($AE$76&lt;$Y$48),($AE$76&gt;$Y$47))</formula>
    </cfRule>
    <cfRule type="expression" dxfId="267" priority="306">
      <formula>AND(($AE$76&lt;$Y$49),($AE$76&gt;$Y$48))</formula>
    </cfRule>
    <cfRule type="expression" dxfId="266" priority="307">
      <formula>AND(($AE$76&lt;$Y$50),($AE$76&gt;$Y$49))</formula>
    </cfRule>
    <cfRule type="expression" dxfId="265" priority="308">
      <formula>AND(($AE$76&lt;$Y$51),($AE$76&gt;$Y$50))</formula>
    </cfRule>
    <cfRule type="expression" dxfId="264" priority="309">
      <formula>AND(($AE$76&lt;$Y$52),($AE$76&gt;$Y$51))</formula>
    </cfRule>
    <cfRule type="expression" dxfId="263" priority="310">
      <formula>AND(($AE$76&lt;$Y$52),($AE$76&gt;$Y$51))</formula>
    </cfRule>
    <cfRule type="expression" dxfId="262" priority="311">
      <formula>AND(($AE$76&lt;$Y$53),($AE$76&gt;$Y$52))</formula>
    </cfRule>
    <cfRule type="expression" dxfId="261" priority="312">
      <formula>AND(($AE$76&lt;$Y$54),($AE$76&gt;$Y$53))</formula>
    </cfRule>
    <cfRule type="expression" dxfId="260" priority="313">
      <formula>AND(($AE$76&lt;$Y$55),($AE$76&gt;$Y$54))</formula>
    </cfRule>
    <cfRule type="expression" dxfId="259" priority="314">
      <formula>AND(($AE$76&lt;$Y$56),($AE$76&gt;$Y$55))</formula>
    </cfRule>
    <cfRule type="expression" dxfId="258" priority="315">
      <formula>AND(($AE$76&lt;$Y$57),($AE$76&gt;$Y$56))</formula>
    </cfRule>
    <cfRule type="expression" dxfId="257" priority="316">
      <formula>AND(($AE$76&lt;$Y$58),($AE$76&gt;$Y$57))</formula>
    </cfRule>
    <cfRule type="expression" dxfId="256" priority="317">
      <formula>AND(($AE$76&lt;$Y$59),($AE$76&gt;$Y$58))</formula>
    </cfRule>
    <cfRule type="expression" dxfId="255" priority="318">
      <formula>AND(($AE$76&lt;$Y$60),($AE$76&gt;$Y$59))</formula>
    </cfRule>
    <cfRule type="expression" dxfId="254" priority="319">
      <formula>AND(($AE$76&lt;$Y$61),($AE$76&gt;$Y$60))</formula>
    </cfRule>
    <cfRule type="expression" dxfId="253" priority="320">
      <formula>AND(($AE$76&lt;$Y$62),($AE$76&gt;$Y$61))</formula>
    </cfRule>
    <cfRule type="expression" dxfId="252" priority="321">
      <formula>AND(($AE$76&lt;$Y$63),($AE$76&gt;$Y$62))</formula>
    </cfRule>
    <cfRule type="expression" dxfId="251" priority="322">
      <formula>AND(($AE$76&lt;$Y$64),($AE$76&gt;$Y$63))</formula>
    </cfRule>
    <cfRule type="expression" dxfId="250" priority="323">
      <formula>AND(($AE$76&lt;$Y$65),($AE$76&gt;$Y$64))</formula>
    </cfRule>
    <cfRule type="expression" dxfId="249" priority="324">
      <formula>AND(($AE$76&lt;$Y$66),($AE$76&gt;$Y$65))</formula>
    </cfRule>
    <cfRule type="expression" dxfId="248" priority="325">
      <formula>AND(($AE$76&lt;$Y$67),($AE$76&gt;$Y$66))</formula>
    </cfRule>
    <cfRule type="expression" dxfId="247" priority="326">
      <formula>AND(($AE$76&lt;$Y$68),($AE$76&gt;$Y$67))</formula>
    </cfRule>
    <cfRule type="expression" dxfId="246" priority="327">
      <formula>AND(($AE$76&lt;$Y$69),($AE$76&gt;$Y$68))</formula>
    </cfRule>
    <cfRule type="expression" dxfId="245" priority="328">
      <formula>AND(($AE$76&lt;$Y$70),($AE$76&gt;$Y$69))</formula>
    </cfRule>
    <cfRule type="expression" dxfId="244" priority="329">
      <formula>AND(($AE$76&lt;$Y$71),($AE$76&gt;$Y$70))</formula>
    </cfRule>
    <cfRule type="expression" dxfId="243" priority="330">
      <formula>AND(($AE$76&lt;$Y$72),($AE$76&gt;$Y$71))</formula>
    </cfRule>
    <cfRule type="expression" dxfId="242" priority="331">
      <formula>AND(($AE$76&lt;$Y$73),($AE$76&gt;$Y$72))</formula>
    </cfRule>
    <cfRule type="expression" dxfId="241" priority="332">
      <formula>AND(($AE$76&lt;$Y$74),($AE$76&gt;$Y$73))</formula>
    </cfRule>
    <cfRule type="expression" dxfId="240" priority="333">
      <formula>AND(($AE$76&lt;$Y$75),($AE$76&gt;$Y$74))</formula>
    </cfRule>
    <cfRule type="expression" dxfId="239" priority="334">
      <formula>AND(($AE$76&lt;$Y$76),($AE$76&gt;$Y$75))</formula>
    </cfRule>
    <cfRule type="expression" dxfId="238" priority="335">
      <formula>AND(($AE$76&lt;$Y$77),($AE$76&gt;$Y$76))</formula>
    </cfRule>
    <cfRule type="expression" dxfId="237" priority="336">
      <formula>AND(($AE$76&lt;$Y$78),($AE$76&gt;$Y$77))</formula>
    </cfRule>
    <cfRule type="expression" dxfId="236" priority="337">
      <formula>AND(($AE$76&lt;$Y$79),($AE$76&gt;$Y$78))</formula>
    </cfRule>
    <cfRule type="expression" dxfId="235" priority="338">
      <formula>AND(($AE$76&lt;$Y$80),($AE$76&gt;$Y$79))</formula>
    </cfRule>
  </conditionalFormatting>
  <conditionalFormatting sqref="H29:J33">
    <cfRule type="expression" dxfId="234" priority="38">
      <formula>AND($AB$77=2)</formula>
    </cfRule>
    <cfRule type="expression" dxfId="233" priority="267">
      <formula>AND(($AE$77&lt;$Y$46),($AE$77&gt;$Y$45))</formula>
    </cfRule>
    <cfRule type="expression" dxfId="232" priority="268">
      <formula>AND(($AE$77&lt;$Y$47),($AE$77&gt;$Y$46))</formula>
    </cfRule>
    <cfRule type="expression" dxfId="231" priority="269">
      <formula>AND(($AE$77&lt;$Y$48),($AE$77&gt;$Y$47))</formula>
    </cfRule>
    <cfRule type="expression" dxfId="230" priority="270">
      <formula>AND(($AE$77&lt;$Y$49),($AE$77&gt;$Y$48))</formula>
    </cfRule>
    <cfRule type="expression" dxfId="229" priority="271">
      <formula>AND(($AE$77&lt;$Y$50),($AE$77&gt;$Y$49))</formula>
    </cfRule>
    <cfRule type="expression" dxfId="228" priority="272">
      <formula>AND(($AE$77&lt;$Y$51),($AE$77&gt;$Y$50))</formula>
    </cfRule>
    <cfRule type="expression" dxfId="227" priority="273">
      <formula>AND(($AE$77&lt;$Y$52),($AE$77&gt;$Y$51))</formula>
    </cfRule>
    <cfRule type="expression" dxfId="226" priority="274">
      <formula>AND(($AE$77&lt;$Y$52),($AE$77&gt;$Y$51))</formula>
    </cfRule>
    <cfRule type="expression" dxfId="225" priority="275">
      <formula>AND(($AE$77&lt;$Y$53),($AE$77&gt;$Y$52))</formula>
    </cfRule>
    <cfRule type="expression" dxfId="224" priority="276">
      <formula>AND(($AE$77&lt;$Y$54),($AE$77&gt;$Y$53))</formula>
    </cfRule>
    <cfRule type="expression" dxfId="223" priority="277">
      <formula>AND(($AE$77&lt;$Y$55),($AE$77&gt;$Y$54))</formula>
    </cfRule>
    <cfRule type="expression" dxfId="222" priority="278">
      <formula>AND(($AE$77&lt;$Y$56),($AE$77&gt;$Y$55))</formula>
    </cfRule>
    <cfRule type="expression" dxfId="221" priority="279">
      <formula>AND(($AE$77&lt;$Y$57),($AE$77&gt;$Y$56))</formula>
    </cfRule>
    <cfRule type="expression" dxfId="220" priority="280">
      <formula>AND(($AE$77&lt;$Y$58),($AE$77&gt;$Y$57))</formula>
    </cfRule>
    <cfRule type="expression" dxfId="219" priority="281">
      <formula>AND(($AE$77&lt;$Y$59),($AE$77&gt;$Y$58))</formula>
    </cfRule>
    <cfRule type="expression" dxfId="218" priority="282">
      <formula>AND(($AE$77&lt;$Y$60),($AE$77&gt;$Y$59))</formula>
    </cfRule>
    <cfRule type="expression" dxfId="217" priority="283">
      <formula>AND(($AE$77&lt;$Y$61),($AE$77&gt;$Y$60))</formula>
    </cfRule>
    <cfRule type="expression" dxfId="216" priority="284">
      <formula>AND(($AE$77&lt;$Y$62),($AE$77&gt;$Y$61))</formula>
    </cfRule>
    <cfRule type="expression" dxfId="215" priority="285">
      <formula>AND(($AE$77&lt;$Y$63),($AE$77&gt;$Y$62))</formula>
    </cfRule>
    <cfRule type="expression" dxfId="214" priority="286">
      <formula>AND(($AE$77&lt;$Y$64),($AE$77&gt;$Y$63))</formula>
    </cfRule>
    <cfRule type="expression" dxfId="213" priority="287">
      <formula>AND(($AE$77&lt;$Y$65),($AE$77&gt;$Y$64))</formula>
    </cfRule>
    <cfRule type="expression" dxfId="212" priority="288">
      <formula>AND(($AE$77&lt;$Y$66),($AE$77&gt;$Y$65))</formula>
    </cfRule>
    <cfRule type="expression" dxfId="211" priority="289">
      <formula>AND(($AE$77&lt;$Y$67),($AE$77&gt;$Y$66))</formula>
    </cfRule>
    <cfRule type="expression" dxfId="210" priority="290">
      <formula>AND(($AE$77&lt;$Y$68),($AE$77&gt;$Y$67))</formula>
    </cfRule>
    <cfRule type="expression" dxfId="209" priority="291">
      <formula>AND(($AE$77&lt;$Y$69),($AE$77&gt;$Y$68))</formula>
    </cfRule>
    <cfRule type="expression" dxfId="208" priority="292">
      <formula>AND(($AE$77&lt;$Y$70),($AE$77&gt;$Y$69))</formula>
    </cfRule>
    <cfRule type="expression" dxfId="207" priority="293">
      <formula>AND(($AE$77&lt;$Y$71),($AE$77&gt;$Y$70))</formula>
    </cfRule>
    <cfRule type="expression" dxfId="206" priority="294">
      <formula>AND(($AE$77&lt;$Y$72),($AE$77&gt;$Y$71))</formula>
    </cfRule>
    <cfRule type="expression" dxfId="205" priority="295">
      <formula>AND(($AE$77&lt;$Y$73),($AE$77&gt;$Y$72))</formula>
    </cfRule>
    <cfRule type="expression" dxfId="204" priority="296">
      <formula>AND(($AE$77&lt;$Y$74),($AE$77&gt;$Y$73))</formula>
    </cfRule>
    <cfRule type="expression" dxfId="203" priority="297">
      <formula>AND(($AE$77&lt;$Y$75),($AE$77&gt;$Y$74))</formula>
    </cfRule>
    <cfRule type="expression" dxfId="202" priority="298">
      <formula>AND(($AE$77&lt;$Y$76),($AE$77&gt;$Y$75))</formula>
    </cfRule>
    <cfRule type="expression" dxfId="201" priority="299">
      <formula>AND(($AE$77&lt;$Y$77),($AE$77&gt;$Y$76))</formula>
    </cfRule>
    <cfRule type="expression" dxfId="200" priority="300">
      <formula>AND(($AE$77&lt;$Y$78),($AE$77&gt;$Y$77))</formula>
    </cfRule>
    <cfRule type="expression" dxfId="199" priority="301">
      <formula>AND(($AE$77&lt;$Y$79),($AE$77&gt;$Y$78))</formula>
    </cfRule>
    <cfRule type="expression" dxfId="198" priority="302">
      <formula>AND(($AE$77&lt;$Y$80),($AE$77&gt;$Y$79))</formula>
    </cfRule>
  </conditionalFormatting>
  <conditionalFormatting sqref="K29:M33">
    <cfRule type="expression" dxfId="197" priority="37">
      <formula>AND($AB$78=2)</formula>
    </cfRule>
    <cfRule type="expression" dxfId="196" priority="231">
      <formula>AND(($AE$78&lt;$Y$46),($AE$78&gt;$Y$45))</formula>
    </cfRule>
    <cfRule type="expression" dxfId="195" priority="232">
      <formula>AND(($AE$78&lt;$Y$47),($AE$78&gt;$Y$46))</formula>
    </cfRule>
    <cfRule type="expression" dxfId="194" priority="233">
      <formula>AND(($AE$78&lt;$Y$48),($AE$78&gt;$Y$47))</formula>
    </cfRule>
    <cfRule type="expression" dxfId="193" priority="234">
      <formula>AND(($AE$78&lt;$Y$49),($AE$78&gt;$Y$48))</formula>
    </cfRule>
    <cfRule type="expression" dxfId="192" priority="235">
      <formula>AND(($AE$78&lt;$Y$50),($AE$78&gt;$Y$49))</formula>
    </cfRule>
    <cfRule type="expression" dxfId="191" priority="236">
      <formula>AND(($AE$78&lt;$Y$51),($AE$78&gt;$Y$50))</formula>
    </cfRule>
    <cfRule type="expression" dxfId="190" priority="237">
      <formula>AND(($AE$78&lt;$Y$52),($AE$78&gt;$Y$51))</formula>
    </cfRule>
    <cfRule type="expression" dxfId="189" priority="238">
      <formula>AND(($AE$78&lt;$Y$52),($AE$78&gt;$Y$51))</formula>
    </cfRule>
    <cfRule type="expression" dxfId="188" priority="239">
      <formula>AND(($AE$78&lt;$Y$53),($AE$78&gt;$Y$52))</formula>
    </cfRule>
    <cfRule type="expression" dxfId="187" priority="240">
      <formula>AND(($AE$78&lt;$Y$54),($AE$78&gt;$Y$53))</formula>
    </cfRule>
    <cfRule type="expression" dxfId="186" priority="241">
      <formula>AND(($AE$78&lt;$Y$55),($AE$78&gt;$Y$54))</formula>
    </cfRule>
    <cfRule type="expression" dxfId="185" priority="242">
      <formula>AND(($AE$78&lt;$Y$56),($AE$78&gt;$Y$55))</formula>
    </cfRule>
    <cfRule type="expression" dxfId="184" priority="243">
      <formula>AND(($AE$78&lt;$Y$57),($AE$78&gt;$Y$56))</formula>
    </cfRule>
    <cfRule type="expression" dxfId="183" priority="244">
      <formula>AND(($AE$78&lt;$Y$58),($AE$78&gt;$Y$57))</formula>
    </cfRule>
    <cfRule type="expression" dxfId="182" priority="245">
      <formula>AND(($AE$78&lt;$Y$59),($AE$78&gt;$Y$58))</formula>
    </cfRule>
    <cfRule type="expression" dxfId="181" priority="246">
      <formula>AND(($AE$78&lt;$Y$60),($AE$78&gt;$Y$59))</formula>
    </cfRule>
    <cfRule type="expression" dxfId="180" priority="247">
      <formula>AND(($AE$78&lt;$Y$61),($AE$78&gt;$Y$60))</formula>
    </cfRule>
    <cfRule type="expression" dxfId="179" priority="248">
      <formula>AND(($AE$78&lt;$Y$62),($AE$78&gt;$Y$61))</formula>
    </cfRule>
    <cfRule type="expression" dxfId="178" priority="249">
      <formula>AND(($AE$78&lt;$Y$63),($AE$78&gt;$Y$62))</formula>
    </cfRule>
    <cfRule type="expression" dxfId="177" priority="250">
      <formula>AND(($AE$78&lt;$Y$64),($AE$78&gt;$Y$63))</formula>
    </cfRule>
    <cfRule type="expression" dxfId="176" priority="251">
      <formula>AND(($AE$78&lt;$Y$65),($AE$78&gt;$Y$64))</formula>
    </cfRule>
    <cfRule type="expression" dxfId="175" priority="252">
      <formula>AND(($AE$78&lt;$Y$66),($AE$78&gt;$Y$65))</formula>
    </cfRule>
    <cfRule type="expression" dxfId="174" priority="253">
      <formula>AND(($AE$78&lt;$Y$67),($AE$78&gt;$Y$66))</formula>
    </cfRule>
    <cfRule type="expression" dxfId="173" priority="254">
      <formula>AND(($AE$78&lt;$Y$68),($AE$78&gt;$Y$67))</formula>
    </cfRule>
    <cfRule type="expression" dxfId="172" priority="255">
      <formula>AND(($AE$78&lt;$Y$69),($AE$78&gt;$Y$68))</formula>
    </cfRule>
    <cfRule type="expression" dxfId="171" priority="256">
      <formula>AND(($AE$78&lt;$Y$70),($AE$78&gt;$Y$69))</formula>
    </cfRule>
    <cfRule type="expression" dxfId="170" priority="257">
      <formula>AND(($AE$78&lt;$Y$71),($AE$78&gt;$Y$70))</formula>
    </cfRule>
    <cfRule type="expression" dxfId="169" priority="258">
      <formula>AND(($AE$78&lt;$Y$72),($AE$78&gt;$Y$71))</formula>
    </cfRule>
    <cfRule type="expression" dxfId="168" priority="259">
      <formula>AND(($AE$78&lt;$Y$73),($AE$78&gt;$Y$72))</formula>
    </cfRule>
    <cfRule type="expression" dxfId="167" priority="260">
      <formula>AND(($AE$78&lt;$Y$74),($AE$78&gt;$Y$73))</formula>
    </cfRule>
    <cfRule type="expression" dxfId="166" priority="261">
      <formula>AND(($AE$78&lt;$Y$75),($AE$78&gt;$Y$74))</formula>
    </cfRule>
    <cfRule type="expression" dxfId="165" priority="262">
      <formula>AND(($AE$78&lt;$Y$76),($AE$78&gt;$Y$75))</formula>
    </cfRule>
    <cfRule type="expression" dxfId="164" priority="263">
      <formula>AND(($AE$78&lt;$Y$77),($AE$78&gt;$Y$76))</formula>
    </cfRule>
    <cfRule type="expression" dxfId="163" priority="264">
      <formula>AND(($AE$78&lt;$Y$78),($AE$78&gt;$Y$77))</formula>
    </cfRule>
    <cfRule type="expression" dxfId="162" priority="265">
      <formula>AND(($AE$78&lt;$Y$79),($AE$78&gt;$Y$78))</formula>
    </cfRule>
    <cfRule type="expression" dxfId="161" priority="266">
      <formula>AND(($AE$78&lt;$Y$80),($AE$78&gt;$Y$79))</formula>
    </cfRule>
  </conditionalFormatting>
  <conditionalFormatting sqref="N29:P33">
    <cfRule type="expression" dxfId="160" priority="36">
      <formula>AND($AB$79=2)</formula>
    </cfRule>
    <cfRule type="expression" dxfId="159" priority="195">
      <formula>AND(($AE$79&lt;$Y$46),($AE$79&gt;$Y$45))</formula>
    </cfRule>
    <cfRule type="expression" dxfId="158" priority="196">
      <formula>AND(($AE$79&lt;$Y$47),($AE$79&gt;$Y$46))</formula>
    </cfRule>
    <cfRule type="expression" dxfId="157" priority="197">
      <formula>AND(($AE$79&lt;$Y$48),($AE$79&gt;$Y$47))</formula>
    </cfRule>
    <cfRule type="expression" dxfId="156" priority="198">
      <formula>AND(($AE$79&lt;$Y$49),($AE$79&gt;$Y$48))</formula>
    </cfRule>
    <cfRule type="expression" dxfId="155" priority="199">
      <formula>AND(($AE$79&lt;$Y$50),($AE$79&gt;$Y$49))</formula>
    </cfRule>
    <cfRule type="expression" dxfId="154" priority="200">
      <formula>AND(($AE$79&lt;$Y$51),($AE$79&gt;$Y$50))</formula>
    </cfRule>
    <cfRule type="expression" dxfId="153" priority="201">
      <formula>AND(($AE$79&lt;$Y$52),($AE$79&gt;$Y$51))</formula>
    </cfRule>
    <cfRule type="expression" dxfId="152" priority="202">
      <formula>AND(($AE$79&lt;$Y$52),($AE$79&gt;$Y$51))</formula>
    </cfRule>
    <cfRule type="expression" dxfId="151" priority="203">
      <formula>AND(($AE$79&lt;$Y$53),($AE$79&gt;$Y$52))</formula>
    </cfRule>
    <cfRule type="expression" dxfId="150" priority="204">
      <formula>AND(($AE$79&lt;$Y$54),($AE$79&gt;$Y$53))</formula>
    </cfRule>
    <cfRule type="expression" dxfId="149" priority="205">
      <formula>AND(($AE$79&lt;$Y$55),($AE$79&gt;$Y$54))</formula>
    </cfRule>
    <cfRule type="expression" dxfId="148" priority="206">
      <formula>AND(($AE$79&lt;$Y$56),($AE$79&gt;$Y$55))</formula>
    </cfRule>
    <cfRule type="expression" dxfId="147" priority="207">
      <formula>AND(($AE$79&lt;$Y$57),($AE$79&gt;$Y$56))</formula>
    </cfRule>
    <cfRule type="expression" dxfId="146" priority="208">
      <formula>AND(($AE$79&lt;$Y$58),($AE$79&gt;$Y$57))</formula>
    </cfRule>
    <cfRule type="expression" dxfId="145" priority="209">
      <formula>AND(($AE$79&lt;$Y$59),($AE$79&gt;$Y$58))</formula>
    </cfRule>
    <cfRule type="expression" dxfId="144" priority="210">
      <formula>AND(($AE$79&lt;$Y$60),($AE$79&gt;$Y$59))</formula>
    </cfRule>
    <cfRule type="expression" dxfId="143" priority="211">
      <formula>AND(($AE$79&lt;$Y$61),($AE$79&gt;$Y$60))</formula>
    </cfRule>
    <cfRule type="expression" dxfId="142" priority="212">
      <formula>AND(($AE$79&lt;$Y$62),($AE$79&gt;$Y$61))</formula>
    </cfRule>
    <cfRule type="expression" dxfId="141" priority="213">
      <formula>AND(($AE$79&lt;$Y$63),($AE$79&gt;$Y$62))</formula>
    </cfRule>
    <cfRule type="expression" dxfId="140" priority="214">
      <formula>AND(($AE$79&lt;$Y$64),($AE$79&gt;$Y$63))</formula>
    </cfRule>
    <cfRule type="expression" dxfId="139" priority="215">
      <formula>AND(($AE$79&lt;$Y$65),($AE$79&gt;$Y$64))</formula>
    </cfRule>
    <cfRule type="expression" dxfId="138" priority="216">
      <formula>AND(($AE$79&lt;$Y$66),($AE$79&gt;$Y$65))</formula>
    </cfRule>
    <cfRule type="expression" dxfId="137" priority="217">
      <formula>AND(($AE$79&lt;$Y$67),($AE$79&gt;$Y$66))</formula>
    </cfRule>
    <cfRule type="expression" dxfId="136" priority="218">
      <formula>AND(($AE$79&lt;$Y$68),($AE$79&gt;$Y$67))</formula>
    </cfRule>
    <cfRule type="expression" dxfId="135" priority="219">
      <formula>AND(($AE$79&lt;$Y$69),($AE$79&gt;$Y$68))</formula>
    </cfRule>
    <cfRule type="expression" dxfId="134" priority="220">
      <formula>AND(($AE$79&lt;$Y$70),($AE$79&gt;$Y$69))</formula>
    </cfRule>
    <cfRule type="expression" dxfId="133" priority="221">
      <formula>AND(($AE$79&lt;$Y$71),($AE$79&gt;$Y$70))</formula>
    </cfRule>
    <cfRule type="expression" dxfId="132" priority="222">
      <formula>AND(($AE$79&lt;$Y$72),($AE$79&gt;$Y$71))</formula>
    </cfRule>
    <cfRule type="expression" dxfId="131" priority="223">
      <formula>AND(($AE$79&lt;$Y$73),($AE$79&gt;$Y$72))</formula>
    </cfRule>
    <cfRule type="expression" dxfId="130" priority="224">
      <formula>AND(($AE$79&lt;$Y$74),($AE$79&gt;$Y$73))</formula>
    </cfRule>
    <cfRule type="expression" dxfId="129" priority="225">
      <formula>AND(($AE$79&lt;$Y$75),($AE$79&gt;$Y$74))</formula>
    </cfRule>
    <cfRule type="expression" dxfId="128" priority="226">
      <formula>AND(($AE$79&lt;$Y$76),($AE$79&gt;$Y$75))</formula>
    </cfRule>
    <cfRule type="expression" dxfId="127" priority="227">
      <formula>AND(($AE$79&lt;$Y$77),($AE$79&gt;$Y$76))</formula>
    </cfRule>
    <cfRule type="expression" dxfId="126" priority="228">
      <formula>AND(($AE$79&lt;$Y$78),($AE$79&gt;$Y$77))</formula>
    </cfRule>
    <cfRule type="expression" dxfId="125" priority="229">
      <formula>AND(($AE$79&lt;$Y$79),($AE$79&gt;$Y$78))</formula>
    </cfRule>
    <cfRule type="expression" dxfId="124" priority="230">
      <formula>AND(($AE$79&lt;$Y$80),($AE$79&gt;$Y$79))</formula>
    </cfRule>
  </conditionalFormatting>
  <conditionalFormatting sqref="Q29:S33">
    <cfRule type="expression" dxfId="123" priority="35">
      <formula>AND($AB$80=2)</formula>
    </cfRule>
    <cfRule type="expression" dxfId="122" priority="159">
      <formula>AND(($AE$80&lt;$Y$46),($AE$80&gt;$Y$45))</formula>
    </cfRule>
    <cfRule type="expression" dxfId="121" priority="160">
      <formula>AND(($AE$80&lt;$Y$47),($AE$80&gt;$Y$46))</formula>
    </cfRule>
    <cfRule type="expression" dxfId="120" priority="161">
      <formula>AND(($AE$80&lt;$Y$48),($AE$80&gt;$Y$47))</formula>
    </cfRule>
    <cfRule type="expression" dxfId="119" priority="162">
      <formula>AND(($AE$80&lt;$Y$49),($AE$80&gt;$Y$48))</formula>
    </cfRule>
    <cfRule type="expression" dxfId="118" priority="163">
      <formula>AND(($AE$80&lt;$Y$50),($AE$80&gt;$Y$49))</formula>
    </cfRule>
    <cfRule type="expression" dxfId="117" priority="164">
      <formula>AND(($AE$80&lt;$Y$51),($AE$80&gt;$Y$50))</formula>
    </cfRule>
    <cfRule type="expression" dxfId="116" priority="165">
      <formula>AND(($AE$80&lt;$Y$52),($AE$80&gt;$Y$51))</formula>
    </cfRule>
    <cfRule type="expression" dxfId="115" priority="166">
      <formula>AND(($AE$80&lt;$Y$52),($AE$80&gt;$Y$51))</formula>
    </cfRule>
    <cfRule type="expression" dxfId="114" priority="167">
      <formula>AND(($AE$80&lt;$Y$53),($AE$80&gt;$Y$52))</formula>
    </cfRule>
    <cfRule type="expression" dxfId="113" priority="168">
      <formula>AND(($AE$80&lt;$Y$54),($AE$80&gt;$Y$53))</formula>
    </cfRule>
    <cfRule type="expression" dxfId="112" priority="169">
      <formula>AND(($AE$80&lt;$Y$55),($AE$80&gt;$Y$54))</formula>
    </cfRule>
    <cfRule type="expression" dxfId="111" priority="170">
      <formula>AND(($AE$80&lt;$Y$56),($AE$80&gt;$Y$55))</formula>
    </cfRule>
    <cfRule type="expression" dxfId="110" priority="171">
      <formula>AND(($AE$80&lt;$Y$57),($AE$80&gt;$Y$56))</formula>
    </cfRule>
    <cfRule type="expression" dxfId="109" priority="172">
      <formula>AND(($AE$80&lt;$Y$58),($AE$80&gt;$Y$57))</formula>
    </cfRule>
    <cfRule type="expression" dxfId="108" priority="173">
      <formula>AND(($AE$80&lt;$Y$59),($AE$80&gt;$Y$58))</formula>
    </cfRule>
    <cfRule type="expression" dxfId="107" priority="174">
      <formula>AND(($AE$80&lt;$Y$60),($AE$80&gt;$Y$59))</formula>
    </cfRule>
    <cfRule type="expression" dxfId="106" priority="175">
      <formula>AND(($AE$80&lt;$Y$61),($AE$80&gt;$Y$60))</formula>
    </cfRule>
    <cfRule type="expression" dxfId="105" priority="176">
      <formula>AND(($AE$80&lt;$Y$62),($AE$80&gt;$Y$61))</formula>
    </cfRule>
    <cfRule type="expression" dxfId="104" priority="177">
      <formula>AND(($AE$80&lt;$Y$63),($AE$80&gt;$Y$62))</formula>
    </cfRule>
    <cfRule type="expression" dxfId="103" priority="178">
      <formula>AND(($AE$80&lt;$Y$64),($AE$80&gt;$Y$63))</formula>
    </cfRule>
    <cfRule type="expression" dxfId="102" priority="179">
      <formula>AND(($AE$80&lt;$Y$65),($AE$80&gt;$Y$64))</formula>
    </cfRule>
    <cfRule type="expression" dxfId="101" priority="180">
      <formula>AND(($AE$80&lt;$Y$66),($AE$80&gt;$Y$65))</formula>
    </cfRule>
    <cfRule type="expression" dxfId="100" priority="181">
      <formula>AND(($AE$80&lt;$Y$67),($AE$80&gt;$Y$66))</formula>
    </cfRule>
    <cfRule type="expression" dxfId="99" priority="182">
      <formula>AND(($AE$80&lt;$Y$68),($AE$80&gt;$Y$67))</formula>
    </cfRule>
    <cfRule type="expression" dxfId="98" priority="183">
      <formula>AND(($AE$80&lt;$Y$69),($AE$80&gt;$Y$68))</formula>
    </cfRule>
    <cfRule type="expression" dxfId="97" priority="184">
      <formula>AND(($AE$80&lt;$Y$70),($AE$80&gt;$Y$69))</formula>
    </cfRule>
    <cfRule type="expression" dxfId="96" priority="185">
      <formula>AND(($AE$80&lt;$Y$71),($AE$80&gt;$Y$70))</formula>
    </cfRule>
    <cfRule type="expression" dxfId="95" priority="186">
      <formula>AND(($AE$80&lt;$Y$72),($AE$80&gt;$Y$71))</formula>
    </cfRule>
    <cfRule type="expression" dxfId="94" priority="187">
      <formula>AND(($AE$80&lt;$Y$73),($AE$80&gt;$Y$72))</formula>
    </cfRule>
    <cfRule type="expression" dxfId="93" priority="188">
      <formula>AND(($AE$80&lt;$Y$74),($AE$80&gt;$Y$73))</formula>
    </cfRule>
    <cfRule type="expression" dxfId="92" priority="189">
      <formula>AND(($AE$80&lt;$Y$75),($AE$80&gt;$Y$74))</formula>
    </cfRule>
    <cfRule type="expression" dxfId="91" priority="190">
      <formula>AND(($AE$80&lt;$Y$76),($AE$80&gt;$Y$75))</formula>
    </cfRule>
    <cfRule type="expression" dxfId="90" priority="191">
      <formula>AND(($AE$80&lt;$Y$77),($AE$80&gt;$Y$76))</formula>
    </cfRule>
    <cfRule type="expression" dxfId="89" priority="192">
      <formula>AND(($AE$80&lt;$Y$78),($AE$80&gt;$Y$77))</formula>
    </cfRule>
    <cfRule type="expression" dxfId="88" priority="193">
      <formula>AND(($AE$80&lt;$Y$79),($AE$80&gt;$Y$78))</formula>
    </cfRule>
    <cfRule type="expression" dxfId="87" priority="194">
      <formula>AND(($AE$80&lt;$Y$80),($AE$80&gt;$Y$79))</formula>
    </cfRule>
  </conditionalFormatting>
  <conditionalFormatting sqref="N4:P8">
    <cfRule type="expression" dxfId="86" priority="21">
      <formula>AND($AB$49=2)</formula>
    </cfRule>
    <cfRule type="expression" dxfId="85" priority="87">
      <formula>AND(($AE$49&lt;$Y$46),($AE$49&gt;$Y$45))</formula>
    </cfRule>
    <cfRule type="expression" dxfId="84" priority="88">
      <formula>AND(($AE$49&lt;$Y$47),($AE$49&gt;$Y$46))</formula>
    </cfRule>
    <cfRule type="expression" dxfId="83" priority="89">
      <formula>AND(($AE$49&lt;$Y$48),($AE$49&gt;$Y$47))</formula>
    </cfRule>
    <cfRule type="expression" dxfId="82" priority="90">
      <formula>AND(($AE$49&lt;$Y$49),($AE$49&gt;$Y$48))</formula>
    </cfRule>
    <cfRule type="expression" dxfId="81" priority="91">
      <formula>AND(($AE$49&lt;$Y$50),($AE$49&gt;$Y$49))</formula>
    </cfRule>
    <cfRule type="expression" dxfId="80" priority="92">
      <formula>AND(($AE$49&lt;$Y$51),($AE$49&gt;$Y$50))</formula>
    </cfRule>
    <cfRule type="expression" dxfId="79" priority="93">
      <formula>AND(($AE$49&lt;$Y$52),($AE$49&gt;$Y$51))</formula>
    </cfRule>
    <cfRule type="expression" dxfId="78" priority="94">
      <formula>AND(($AE$49&lt;$Y$52),($AE$49&gt;$Y$51))</formula>
    </cfRule>
    <cfRule type="expression" dxfId="77" priority="95">
      <formula>AND(($AE$49&lt;$Y$53),($AE$49&gt;$Y$52))</formula>
    </cfRule>
    <cfRule type="expression" dxfId="76" priority="96">
      <formula>AND(($AE$49&lt;$Y$54),($AE$49&gt;$Y$53))</formula>
    </cfRule>
    <cfRule type="expression" dxfId="75" priority="97">
      <formula>AND(($AE$49&lt;$Y$55),($AE$49&gt;$Y$54))</formula>
    </cfRule>
    <cfRule type="expression" dxfId="74" priority="98">
      <formula>AND(($AE$49&lt;$Y$56),($AE$49&gt;$Y$55))</formula>
    </cfRule>
    <cfRule type="expression" dxfId="73" priority="99">
      <formula>AND(($AE$49&lt;$Y$57),($AE$49&gt;$Y$56))</formula>
    </cfRule>
    <cfRule type="expression" dxfId="72" priority="100">
      <formula>AND(($AE$49&lt;$Y$58),($AE$49&gt;$Y$57))</formula>
    </cfRule>
    <cfRule type="expression" dxfId="71" priority="101">
      <formula>AND(($AE$49&lt;$Y$59),($AE$49&gt;$Y$58))</formula>
    </cfRule>
    <cfRule type="expression" dxfId="70" priority="102">
      <formula>AND(($AE$49&lt;$Y$60),($AE$49&gt;$Y$59))</formula>
    </cfRule>
    <cfRule type="expression" dxfId="69" priority="103">
      <formula>AND(($AE$49&lt;$Y$61),($AE$49&gt;$Y$60))</formula>
    </cfRule>
    <cfRule type="expression" dxfId="68" priority="104">
      <formula>AND(($AE$49&lt;$Y$62),($AE$49&gt;$Y$61))</formula>
    </cfRule>
    <cfRule type="expression" dxfId="67" priority="105">
      <formula>AND(($AE$49&lt;$Y$63),($AE$49&gt;$Y$62))</formula>
    </cfRule>
    <cfRule type="expression" dxfId="66" priority="106">
      <formula>AND(($AE$49&lt;$Y$64),($AE$49&gt;$Y$63))</formula>
    </cfRule>
    <cfRule type="expression" dxfId="65" priority="107">
      <formula>AND(($AE$49&lt;$Y$65),($AE$49&gt;$Y$64))</formula>
    </cfRule>
    <cfRule type="expression" dxfId="64" priority="108">
      <formula>AND(($AE$49&lt;$Y$66),($AE$49&gt;$Y$65))</formula>
    </cfRule>
    <cfRule type="expression" dxfId="63" priority="109">
      <formula>AND(($AE$49&lt;$Y$67),($AE$49&gt;$Y$66))</formula>
    </cfRule>
    <cfRule type="expression" dxfId="62" priority="110">
      <formula>AND(($AE$49&lt;$Y$68),($AE$49&gt;$Y$67))</formula>
    </cfRule>
    <cfRule type="expression" dxfId="61" priority="111">
      <formula>AND(($AE$49&lt;$Y$69),($AE$49&gt;$Y$68))</formula>
    </cfRule>
    <cfRule type="expression" dxfId="60" priority="112">
      <formula>AND(($AE$49&lt;$Y$70),($AE$49&gt;$Y$69))</formula>
    </cfRule>
    <cfRule type="expression" dxfId="59" priority="113">
      <formula>AND(($AE$49&lt;$Y$71),($AE$49&gt;$Y$70))</formula>
    </cfRule>
    <cfRule type="expression" dxfId="58" priority="114">
      <formula>AND(($AE$49&lt;$Y$72),($AE$49&gt;$Y$71))</formula>
    </cfRule>
    <cfRule type="expression" dxfId="57" priority="115">
      <formula>AND(($AE$49&lt;$Y$73),($AE$49&gt;$Y$72))</formula>
    </cfRule>
    <cfRule type="expression" dxfId="56" priority="116">
      <formula>AND(($AE$49&lt;$Y$74),($AE$49&gt;$Y$73))</formula>
    </cfRule>
    <cfRule type="expression" dxfId="55" priority="117">
      <formula>AND(($AE$49&lt;$Y$75),($AE$49&gt;$Y$74))</formula>
    </cfRule>
    <cfRule type="expression" dxfId="54" priority="118">
      <formula>AND(($AE$49&lt;$Y$76),($AE$49&gt;$Y$75))</formula>
    </cfRule>
    <cfRule type="expression" dxfId="53" priority="119">
      <formula>AND(($AE$49&lt;$Y$77),($AE$49&gt;$Y$76))</formula>
    </cfRule>
    <cfRule type="expression" dxfId="52" priority="120">
      <formula>AND(($AE$49&lt;$Y$78),($AE$49&gt;$Y$77))</formula>
    </cfRule>
    <cfRule type="expression" dxfId="51" priority="121">
      <formula>AND(($AE$49&lt;$Y$79),($AE$49&gt;$Y$78))</formula>
    </cfRule>
    <cfRule type="expression" dxfId="50" priority="122">
      <formula>AND(($AE$49&lt;$Y$80),($AE$49&gt;$Y$79))</formula>
    </cfRule>
  </conditionalFormatting>
  <conditionalFormatting sqref="N9:P13">
    <cfRule type="expression" dxfId="49" priority="15">
      <formula>AND($AB$55=2)</formula>
    </cfRule>
    <cfRule type="expression" dxfId="48" priority="51">
      <formula>AND(($AE$55&lt;$Y$46),($AE$55&gt;$Y$45))</formula>
    </cfRule>
    <cfRule type="expression" dxfId="47" priority="52">
      <formula>AND(($AE$55&lt;$Y$47),($AE$55&gt;$Y$46))</formula>
    </cfRule>
    <cfRule type="expression" dxfId="46" priority="53">
      <formula>AND(($AE$55&lt;$Y$48),($AE$55&gt;$Y$47))</formula>
    </cfRule>
    <cfRule type="expression" dxfId="45" priority="54">
      <formula>AND(($AE$55&lt;$Y$49),($AE$55&gt;$Y$48))</formula>
    </cfRule>
    <cfRule type="expression" dxfId="44" priority="55">
      <formula>AND(($AE$55&lt;$Y$50),($AE$55&gt;$Y$49))</formula>
    </cfRule>
    <cfRule type="expression" dxfId="43" priority="56">
      <formula>AND(($AE$55&lt;$Y$51),($AE$55&gt;$Y$50))</formula>
    </cfRule>
    <cfRule type="expression" dxfId="42" priority="57">
      <formula>AND(($AE$55&lt;$Y$52),($AE$55&gt;$Y$51))</formula>
    </cfRule>
    <cfRule type="expression" dxfId="41" priority="58">
      <formula>AND(($AE$55&lt;$Y$52),($AE$55&gt;$Y$51))</formula>
    </cfRule>
    <cfRule type="expression" dxfId="40" priority="59">
      <formula>AND(($AE$55&lt;$Y$53),($AE$55&gt;$Y$52))</formula>
    </cfRule>
    <cfRule type="expression" dxfId="39" priority="60">
      <formula>AND(($AE$55&lt;$Y$54),($AE$55&gt;$Y$53))</formula>
    </cfRule>
    <cfRule type="expression" dxfId="38" priority="61">
      <formula>AND(($AE$55&lt;$Y$55),($AE$55&gt;$Y$54))</formula>
    </cfRule>
    <cfRule type="expression" dxfId="37" priority="62">
      <formula>AND(($AE$55&lt;$Y$56),($AE$55&gt;$Y$55))</formula>
    </cfRule>
    <cfRule type="expression" dxfId="36" priority="63">
      <formula>AND(($AE$55&lt;$Y$57),($AE$55&gt;$Y$56))</formula>
    </cfRule>
    <cfRule type="expression" dxfId="35" priority="64">
      <formula>AND(($AE$55&lt;$Y$58),($AE$55&gt;$Y$57))</formula>
    </cfRule>
    <cfRule type="expression" dxfId="34" priority="65">
      <formula>AND(($AE$55&lt;$Y$59),($AE$55&gt;$Y$58))</formula>
    </cfRule>
    <cfRule type="expression" dxfId="33" priority="66">
      <formula>AND(($AE$55&lt;$Y$60),($AE$55&gt;$Y$59))</formula>
    </cfRule>
    <cfRule type="expression" dxfId="32" priority="67">
      <formula>AND(($AE$55&lt;$Y$61),($AE$55&gt;$Y$60))</formula>
    </cfRule>
    <cfRule type="expression" dxfId="31" priority="68">
      <formula>AND(($AE$55&lt;$Y$62),($AE$55&gt;$Y$61))</formula>
    </cfRule>
    <cfRule type="expression" dxfId="30" priority="69">
      <formula>AND(($AE$55&lt;$Y$63),($AE$55&gt;$Y$62))</formula>
    </cfRule>
    <cfRule type="expression" dxfId="29" priority="70">
      <formula>AND(($AE$55&lt;$Y$64),($AE$55&gt;$Y$63))</formula>
    </cfRule>
    <cfRule type="expression" dxfId="28" priority="71">
      <formula>AND(($AE$55&lt;$Y$65),($AE$55&gt;$Y$64))</formula>
    </cfRule>
    <cfRule type="expression" dxfId="27" priority="72">
      <formula>AND(($AE$55&lt;$Y$66),($AE$55&gt;$Y$65))</formula>
    </cfRule>
    <cfRule type="expression" dxfId="26" priority="73">
      <formula>AND(($AE$55&lt;$Y$67),($AE$55&gt;$Y$66))</formula>
    </cfRule>
    <cfRule type="expression" dxfId="25" priority="74">
      <formula>AND(($AE$55&lt;$Y$68),($AE$55&gt;$Y$67))</formula>
    </cfRule>
    <cfRule type="expression" dxfId="24" priority="75">
      <formula>AND(($AE$55&lt;$Y$69),($AE$55&gt;$Y$68))</formula>
    </cfRule>
    <cfRule type="expression" dxfId="23" priority="76">
      <formula>AND(($AE$55&lt;$Y$70),($AE$55&gt;$Y$69))</formula>
    </cfRule>
    <cfRule type="expression" dxfId="22" priority="77">
      <formula>AND(($AE$55&lt;$Y$71),($AE$55&gt;$Y$70))</formula>
    </cfRule>
    <cfRule type="expression" dxfId="21" priority="78">
      <formula>AND(($AE$55&lt;$Y$72),($AE$55&gt;$Y$71))</formula>
    </cfRule>
    <cfRule type="expression" dxfId="20" priority="79">
      <formula>AND(($AE$55&lt;$Y$73),($AE$55&gt;$Y$72))</formula>
    </cfRule>
    <cfRule type="expression" dxfId="19" priority="80">
      <formula>AND(($AE$55&lt;$Y$74),($AE$55&gt;$Y$73))</formula>
    </cfRule>
    <cfRule type="expression" dxfId="18" priority="81">
      <formula>AND(($AE$55&lt;$Y$75),($AE$55&gt;$Y$74))</formula>
    </cfRule>
    <cfRule type="expression" dxfId="17" priority="82">
      <formula>AND(($AE$55&lt;$Y$76),($AE$55&gt;$Y$75))</formula>
    </cfRule>
    <cfRule type="expression" dxfId="16" priority="83">
      <formula>AND(($AE$55&lt;$Y$77),($AE$55&gt;$Y$76))</formula>
    </cfRule>
    <cfRule type="expression" dxfId="15" priority="84">
      <formula>AND(($AE$55&lt;$Y$78),($AE$55&gt;$Y$77))</formula>
    </cfRule>
    <cfRule type="expression" dxfId="14" priority="85">
      <formula>AND(($AE$55&lt;$Y$79),($AE$55&gt;$Y$78))</formula>
    </cfRule>
    <cfRule type="expression" dxfId="13" priority="86">
      <formula>AND(($AE$55&lt;$Y$80),($AE$55&gt;$Y$79))</formula>
    </cfRule>
  </conditionalFormatting>
  <conditionalFormatting sqref="B36:G37">
    <cfRule type="expression" dxfId="12" priority="13">
      <formula>OR($AD$44=10,$AD$44=20,$AD$44=30,$AD$44=40,$AD$44=50,$AD$44=60)</formula>
    </cfRule>
  </conditionalFormatting>
  <conditionalFormatting sqref="H39:O40">
    <cfRule type="expression" dxfId="11" priority="12">
      <formula>OR($AD$44=11,$AD$44=21,$AD$44=31,$AD$44=41,$AD$44=51,$AD$44=61)</formula>
    </cfRule>
  </conditionalFormatting>
  <conditionalFormatting sqref="B39:G40">
    <cfRule type="expression" dxfId="10" priority="11">
      <formula>OR($AD$44=12,$AD$44=22,$AD$44=32,$AD$44=42,$AD$44=52,$AD$44=62)</formula>
    </cfRule>
  </conditionalFormatting>
  <conditionalFormatting sqref="H36:O37">
    <cfRule type="expression" dxfId="9" priority="10">
      <formula>OR($AD$44=13,$AD$44=23,$AD$44=33,$AD$44=43,$AD$44=53,$AD$44=63)</formula>
    </cfRule>
  </conditionalFormatting>
  <conditionalFormatting sqref="P36:S37">
    <cfRule type="expression" dxfId="8" priority="9">
      <formula>OR($AD$44=14,$AD$44=24,$AD$44=34,$AD$44=44,$AD$44=54,$AD$44=64)</formula>
    </cfRule>
  </conditionalFormatting>
  <conditionalFormatting sqref="P39:S40">
    <cfRule type="expression" dxfId="7" priority="8">
      <formula>OR($AD$44=15,$AD$44=25,$AD$44=35,$AD$44=45,$AD$44=55,$AD$44=65)</formula>
    </cfRule>
  </conditionalFormatting>
  <conditionalFormatting sqref="B38:G38">
    <cfRule type="expression" dxfId="6" priority="7">
      <formula>OR($AD$44=10,$AD$44=20,$AD$44=30,$AD$44=40,$AD$44=50,$AD$44=60)</formula>
    </cfRule>
  </conditionalFormatting>
  <conditionalFormatting sqref="H38:O38">
    <cfRule type="expression" dxfId="5" priority="6">
      <formula>OR($AD$44=13,$AD$44=23,$AD$44=33,$AD$44=43,$AD$44=53,$AD$44=63)</formula>
    </cfRule>
  </conditionalFormatting>
  <conditionalFormatting sqref="P38:S38">
    <cfRule type="expression" dxfId="4" priority="5">
      <formula>OR($AD$44=14,$AD$44=24,$AD$44=34,$AD$44=44,$AD$44=54,$AD$44=64)</formula>
    </cfRule>
  </conditionalFormatting>
  <conditionalFormatting sqref="B41:G41">
    <cfRule type="expression" dxfId="3" priority="4">
      <formula>OR($AD$44=12,$AD$44=22,$AD$44=32,$AD$44=42,$AD$44=52,$AD$44=62)</formula>
    </cfRule>
  </conditionalFormatting>
  <conditionalFormatting sqref="H41:O41">
    <cfRule type="expression" dxfId="2" priority="3">
      <formula>OR($AD$44=11,$AD$44=21,$AD$44=31,$AD$44=41,$AD$44=51,$AD$44=61)</formula>
    </cfRule>
  </conditionalFormatting>
  <conditionalFormatting sqref="P41:S41">
    <cfRule type="expression" dxfId="1" priority="2">
      <formula>OR($AD$44=15,$AD$44=25,$AD$44=35,$AD$44=45,$AD$44=55,$AD$44=65)</formula>
    </cfRule>
  </conditionalFormatting>
  <conditionalFormatting sqref="B34:S34">
    <cfRule type="expression" dxfId="0" priority="1">
      <formula>$B$34&lt;&gt;""</formula>
    </cfRule>
  </conditionalFormatting>
  <hyperlinks>
    <hyperlink ref="B34" r:id="rId1" display="https://www.isyatirim.com.tr/tr-tr/analiz/hisse/Sayfalar/gelismis-hisse-arama.aspx"/>
    <hyperlink ref="B34:P34" r:id="rId2" display="https://www.isyatirim.com.tr/tr-tr/analiz/hisse/Sayfalar/gelismis-hisse-arama.aspx"/>
    <hyperlink ref="S35" r:id="rId3"/>
  </hyperlinks>
  <pageMargins left="0.7" right="0.7" top="0.75" bottom="0.75" header="0.3" footer="0.3"/>
  <pageSetup paperSize="9" scale="65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altText="Hepsi / Secili Olanlar">
                <anchor moveWithCells="1">
                  <from>
                    <xdr:col>8</xdr:col>
                    <xdr:colOff>57150</xdr:colOff>
                    <xdr:row>43</xdr:row>
                    <xdr:rowOff>28575</xdr:rowOff>
                  </from>
                  <to>
                    <xdr:col>11</xdr:col>
                    <xdr:colOff>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>
                <anchor moveWithCells="1">
                  <from>
                    <xdr:col>5</xdr:col>
                    <xdr:colOff>314325</xdr:colOff>
                    <xdr:row>43</xdr:row>
                    <xdr:rowOff>28575</xdr:rowOff>
                  </from>
                  <to>
                    <xdr:col>7</xdr:col>
                    <xdr:colOff>685800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1188</v>
      </c>
      <c r="P2" s="2" t="s">
        <v>25</v>
      </c>
    </row>
    <row r="3" spans="1:48" x14ac:dyDescent="0.25">
      <c r="B3" s="24">
        <v>44026.082056481479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879</v>
      </c>
      <c r="L4" s="29" t="s">
        <v>877</v>
      </c>
      <c r="M4" s="29" t="s">
        <v>879</v>
      </c>
      <c r="N4" s="28" t="s">
        <v>26</v>
      </c>
      <c r="O4" s="28" t="s">
        <v>27</v>
      </c>
      <c r="P4" s="29" t="s">
        <v>879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834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878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70</v>
      </c>
      <c r="S5" s="26">
        <f>Sonuc!B38</f>
        <v>15</v>
      </c>
      <c r="T5" s="26">
        <f>Sonuc!E38</f>
        <v>-15</v>
      </c>
      <c r="U5" s="26">
        <f>Sonuc!E41</f>
        <v>200</v>
      </c>
      <c r="V5" s="26">
        <f>Sonuc!B41</f>
        <v>-30</v>
      </c>
      <c r="W5" s="26">
        <f>Sonuc!M38</f>
        <v>300</v>
      </c>
      <c r="X5" s="26">
        <f>Sonuc!H38</f>
        <v>-30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98</v>
      </c>
      <c r="C6" s="31"/>
      <c r="D6" s="31"/>
      <c r="E6" s="31"/>
      <c r="F6" s="31"/>
      <c r="G6" s="32"/>
      <c r="H6" s="32"/>
      <c r="I6" s="33"/>
      <c r="J6" s="32">
        <v>10.50472446240058</v>
      </c>
      <c r="K6" s="32">
        <v>6.5454876466951326</v>
      </c>
      <c r="L6" s="32">
        <v>7.4302326871580187</v>
      </c>
      <c r="M6" s="32">
        <v>5.6155193265952965</v>
      </c>
      <c r="N6" s="32"/>
      <c r="O6" s="32"/>
      <c r="P6" s="32">
        <v>3.0310385902138934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2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1192</v>
      </c>
      <c r="C7" s="4">
        <v>0</v>
      </c>
      <c r="D7" s="4">
        <v>0</v>
      </c>
      <c r="E7" s="4">
        <v>0</v>
      </c>
      <c r="F7" s="4">
        <v>0</v>
      </c>
      <c r="G7" s="4" t="s">
        <v>132</v>
      </c>
      <c r="H7" s="4">
        <v>2.2000000000000002</v>
      </c>
      <c r="I7" s="34">
        <v>80.76570345691843</v>
      </c>
      <c r="J7" s="35" t="s">
        <v>1240</v>
      </c>
      <c r="K7" s="35" t="s">
        <v>1240</v>
      </c>
      <c r="L7" s="35" t="s">
        <v>1240</v>
      </c>
      <c r="M7" s="35" t="s">
        <v>1240</v>
      </c>
      <c r="N7" s="4" t="s">
        <v>132</v>
      </c>
      <c r="O7" s="4" t="s">
        <v>132</v>
      </c>
      <c r="P7" s="35" t="s">
        <v>137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 xml:space="preserve"> </v>
      </c>
      <c r="T7" s="37" t="str">
        <f>IF(ISERROR((IF((G7/H7-1)&lt;$T$5,(G7/H7-1)+A7,"")))=TRUE," ",((IF((G7/H7-1)&lt;$T$5,(G7/H7-1)+A7,""))))</f>
        <v xml:space="preserve"> </v>
      </c>
      <c r="U7" s="37" t="str">
        <f>IF(ISERROR((IF(((J7/$J$6-1))&gt;($U$5/100),((J7/$J$6-1)),"")))=TRUE," ",((IF(((J7/$J$6-1))&gt;($U$5/100),((J7/$J$6-1)),""))))</f>
        <v xml:space="preserve"> </v>
      </c>
      <c r="V7" s="37" t="str">
        <f>IF(ISERROR((IF(((J7/$J$6-1))&lt;($V$5/100),((J7/$J$6-1)),"")))=TRUE," ",((IF(((J7/$J$6-1))&lt;($V$5/100),((J7/$J$6-1)),""))))</f>
        <v xml:space="preserve"> </v>
      </c>
      <c r="W7" s="37" t="str">
        <f>IF(ISERROR((IF(((L7/$L$6-1))&gt;($W$5/100),((L7/$L$6-1)),"")))=TRUE," ",((IF(((L7/$L$6-1))&gt;($W$5/100),((L7/$L$6-1)),""))))</f>
        <v xml:space="preserve"> </v>
      </c>
      <c r="X7" s="37" t="str">
        <f>IF(ISERROR((IF(((L7/$L$6-1))&lt;($X$5/100),((L7/$L$6-1)),"")))=TRUE," ",((IF(((L7/$L$6-1))&lt;($X$5/100),((L7/$L$6-1)),""))))</f>
        <v xml:space="preserve"> </v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1192</v>
      </c>
      <c r="AP7" t="s">
        <v>1241</v>
      </c>
      <c r="AQ7" s="22" t="e">
        <v>#VALUE!</v>
      </c>
      <c r="AR7" s="21" t="e">
        <v>#VALUE!</v>
      </c>
      <c r="AS7" t="s">
        <v>137</v>
      </c>
      <c r="AT7" t="e">
        <v>#VALUE!</v>
      </c>
      <c r="AU7" t="e">
        <v>#VALUE!</v>
      </c>
      <c r="AV7" t="s">
        <v>1242</v>
      </c>
    </row>
    <row r="8" spans="1:48" x14ac:dyDescent="0.25">
      <c r="A8" s="14">
        <v>1.1000000000000001E-10</v>
      </c>
      <c r="B8" t="s">
        <v>41</v>
      </c>
      <c r="C8" s="4">
        <v>12</v>
      </c>
      <c r="D8" s="4">
        <v>0</v>
      </c>
      <c r="E8" s="4">
        <v>4</v>
      </c>
      <c r="F8" s="4">
        <v>16</v>
      </c>
      <c r="G8" s="4">
        <v>25</v>
      </c>
      <c r="H8" s="4">
        <v>22.72</v>
      </c>
      <c r="I8" s="34">
        <v>1959.7966315488868</v>
      </c>
      <c r="J8" s="35">
        <v>13.232382061735583</v>
      </c>
      <c r="K8" s="35">
        <v>32.090395480225986</v>
      </c>
      <c r="L8" s="35">
        <v>7.711814683424862</v>
      </c>
      <c r="M8" s="35">
        <v>8.3300792428527419</v>
      </c>
      <c r="N8" s="4">
        <v>0.70799999999999996</v>
      </c>
      <c r="O8" s="4">
        <v>-52.925531914893618</v>
      </c>
      <c r="P8" s="35">
        <v>2.244718309859155</v>
      </c>
      <c r="Q8" s="36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75.000000000110006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>IF(ISERROR((IF((G8/H8-1)&gt;($S$5/100),(G8/H8-1)+A8,"")))=TRUE," ",((IF((G8/H8-1)&gt;($S$5/100),(G8/H8-1)+A8,""))))</f>
        <v/>
      </c>
      <c r="T8" s="37" t="str">
        <f>IF(ISERROR((IF((G8/H8-1)&lt;($T$5/100),(G8/H8-1)+A8,"")))=TRUE," ",((IF((G8/H8-1)&lt;($T$5/100),(G8/H8-1)+A8,""))))</f>
        <v/>
      </c>
      <c r="U8" s="37" t="str">
        <f t="shared" ref="U8:U71" si="2">IF(ISERROR((IF(((J8/$J$6-1))&gt;($U$5/100),((J8/$J$6-1)),"")))=TRUE," ",((IF(((J8/$J$6-1))&gt;($U$5/100),((J8/$J$6-1)),""))))</f>
        <v/>
      </c>
      <c r="V8" s="37" t="str">
        <f t="shared" ref="V8:V71" si="3">IF(ISERROR((IF(((J8/$J$6-1))&lt;($V$5/100),((J8/$J$6-1)),"")))=TRUE," ",((IF(((J8/$J$6-1))&lt;($V$5/100),((J8/$J$6-1)),""))))</f>
        <v/>
      </c>
      <c r="W8" s="37" t="str">
        <f t="shared" ref="W8:W71" si="4">IF(ISERROR((IF(((L8/$L$6-1))&gt;($W$5/100),((L8/$L$6-1)),"")))=TRUE," ",((IF(((L8/$L$6-1))&gt;($W$5/100),((L8/$L$6-1)),""))))</f>
        <v/>
      </c>
      <c r="X8" s="37" t="str">
        <f t="shared" ref="X8:X71" si="5">IF(ISERROR((IF(((L8/$L$6-1))&lt;($X$5/100),((L8/$L$6-1)),"")))=TRUE," ",((IF(((L8/$L$6-1))&lt;($X$5/100),((L8/$L$6-1)),""))))</f>
        <v/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 t="str">
        <f t="shared" ref="AC8:AC71" si="10">IF(ISERROR((RANK(S8,S$7:S$391,0)))=TRUE," ",((RANK(S8,S$7:S$391,0))))</f>
        <v xml:space="preserve"> </v>
      </c>
      <c r="AD8" s="1" t="str">
        <f t="shared" ref="AD8:AD71" si="11">IF(ISERROR((RANK(T8,T$7:T$391,1)))=TRUE," ",((RANK(T8,T$7:T$391,1))))</f>
        <v xml:space="preserve"> </v>
      </c>
      <c r="AE8" s="1">
        <f t="shared" ref="AE8:AE71" si="12">IF(ISERROR((RANK(Q8,Q$7:Q$391,0)))=TRUE," ",((RANK(Q8,Q$7:Q$391,0))))</f>
        <v>22</v>
      </c>
      <c r="AF8" s="1" t="str">
        <f t="shared" ref="AF8:AF71" si="13">IF(ISERROR((RANK(R8,R$7:R$391,0)))=TRUE," ",((RANK(R8,R$7:R$391,0))))</f>
        <v xml:space="preserve"> </v>
      </c>
      <c r="AG8" s="38">
        <f t="shared" ref="AG8:AG71" si="14">IF(ISERROR((IF((AND(P8&gt;$AG$6,P8&lt;$AG$5))=TRUE,P8+A8," ")))=TRUE," ",((IF((AND(P8&gt;$AG$6,P8&lt;$AG$5))=TRUE,P8+A8," "))))</f>
        <v>2.244718309969155</v>
      </c>
      <c r="AH8" s="38" t="str">
        <f t="shared" ref="AH8:AH71" si="15">IF(ISERROR(((IF(P8&lt;$AH$5,P8+A8," "))))=TRUE," ",((IF(P8&lt;$AH$5,P8+A8," "))))</f>
        <v xml:space="preserve"> </v>
      </c>
      <c r="AI8" s="1">
        <f t="shared" ref="AI8:AI71" si="16">IF(ISERROR((RANK(AG8,AG$7:AG$391,0)))=TRUE," ",((RANK(AG8,AG$7:AG$391,0))))</f>
        <v>24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>
        <f t="shared" ref="AL8:AL71" si="19">IF(ISERROR((IF(O8&lt;$AL$5,O8+A8," ")))=TRUE," ",((IF(O8&lt;$AL$5,O8+A8," "))))</f>
        <v>-52.925531914783619</v>
      </c>
      <c r="AM8" s="1" t="str">
        <f t="shared" ref="AM8:AM71" si="20">IF(ISERROR((RANK(AK8,AK$7:AK$391,0)))=TRUE," ",((RANK(AK8,AK$7:AK$391,0))))</f>
        <v xml:space="preserve"> </v>
      </c>
      <c r="AN8" s="1">
        <f t="shared" ref="AN8:AN71" si="21">IF(ISERROR((RANK(AL8,AL$7:AL$391,0)))=TRUE," ",((RANK(AL8,AL$7:AL$391,0))))</f>
        <v>1</v>
      </c>
      <c r="AO8" t="s">
        <v>41</v>
      </c>
      <c r="AP8" t="s">
        <v>1241</v>
      </c>
      <c r="AQ8" s="22">
        <v>-25.966008048074674</v>
      </c>
      <c r="AR8" s="21">
        <v>-3.7896793831707853</v>
      </c>
      <c r="AS8">
        <v>10.035211267605648</v>
      </c>
      <c r="AT8">
        <v>25.966008048074674</v>
      </c>
      <c r="AU8">
        <v>3.7896793831707853</v>
      </c>
      <c r="AV8" t="s">
        <v>1243</v>
      </c>
    </row>
    <row r="9" spans="1:48" x14ac:dyDescent="0.25">
      <c r="A9" s="14">
        <v>1.2E-10</v>
      </c>
      <c r="B9" t="s">
        <v>79</v>
      </c>
      <c r="C9" s="4">
        <v>0</v>
      </c>
      <c r="D9" s="4">
        <v>0</v>
      </c>
      <c r="E9" s="4">
        <v>0</v>
      </c>
      <c r="F9" s="4">
        <v>0</v>
      </c>
      <c r="G9" s="4" t="s">
        <v>132</v>
      </c>
      <c r="H9" s="4">
        <v>4.07</v>
      </c>
      <c r="I9" s="34">
        <v>237.16912919888742</v>
      </c>
      <c r="J9" s="35" t="s">
        <v>1240</v>
      </c>
      <c r="K9" s="35" t="s">
        <v>1240</v>
      </c>
      <c r="L9" s="35" t="s">
        <v>1240</v>
      </c>
      <c r="M9" s="35" t="s">
        <v>1240</v>
      </c>
      <c r="N9" s="4" t="s">
        <v>132</v>
      </c>
      <c r="O9" s="4" t="s">
        <v>132</v>
      </c>
      <c r="P9" s="35" t="s">
        <v>137</v>
      </c>
      <c r="Q9" s="36" t="str">
        <f t="shared" si="0"/>
        <v xml:space="preserve"> </v>
      </c>
      <c r="R9" s="36" t="str">
        <f t="shared" si="1"/>
        <v xml:space="preserve"> </v>
      </c>
      <c r="S9" s="37" t="str">
        <f t="shared" ref="S9:S71" si="22">IF(ISERROR((IF((G9/H9-1)&gt;($S$5/100),(G9/H9-1)+A9,"")))=TRUE," ",((IF((G9/H9-1)&gt;($S$5/100),(G9/H9-1)+A9,""))))</f>
        <v xml:space="preserve"> </v>
      </c>
      <c r="T9" s="37" t="str">
        <f t="shared" ref="T9:T72" si="23">IF(ISERROR((IF((G9/H9-1)&lt;($T$5/100),(G9/H9-1)+A9,"")))=TRUE," ",((IF((G9/H9-1)&lt;($T$5/100),(G9/H9-1)+A9,""))))</f>
        <v xml:space="preserve"> </v>
      </c>
      <c r="U9" s="37" t="str">
        <f t="shared" si="2"/>
        <v xml:space="preserve"> </v>
      </c>
      <c r="V9" s="37" t="str">
        <f>IF(ISERROR((IF(((J9/$J$6-1))&lt;($V$5/100),((J9/$J$6-1)),"")))=TRUE," ",((IF(((J9/$J$6-1))&lt;($V$5/100),((J9/$J$6-1)),""))))</f>
        <v xml:space="preserve"> </v>
      </c>
      <c r="W9" s="37" t="str">
        <f t="shared" si="4"/>
        <v xml:space="preserve"> </v>
      </c>
      <c r="X9" s="37" t="str">
        <f t="shared" si="5"/>
        <v xml:space="preserve"> </v>
      </c>
      <c r="Y9" s="1" t="str">
        <f t="shared" si="6"/>
        <v xml:space="preserve"> </v>
      </c>
      <c r="Z9" s="1" t="str">
        <f t="shared" si="7"/>
        <v xml:space="preserve"> </v>
      </c>
      <c r="AA9" s="1" t="str">
        <f t="shared" si="8"/>
        <v xml:space="preserve"> </v>
      </c>
      <c r="AB9" s="1" t="str">
        <f t="shared" si="9"/>
        <v xml:space="preserve"> </v>
      </c>
      <c r="AC9" s="1" t="str">
        <f t="shared" si="10"/>
        <v xml:space="preserve"> </v>
      </c>
      <c r="AD9" s="1" t="str">
        <f t="shared" si="11"/>
        <v xml:space="preserve"> </v>
      </c>
      <c r="AE9" s="1" t="str">
        <f t="shared" si="12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79</v>
      </c>
      <c r="AP9" t="s">
        <v>1244</v>
      </c>
      <c r="AQ9" s="22" t="e">
        <v>#VALUE!</v>
      </c>
      <c r="AR9" s="21" t="e">
        <v>#VALUE!</v>
      </c>
      <c r="AS9" t="s">
        <v>137</v>
      </c>
      <c r="AT9" t="e">
        <v>#VALUE!</v>
      </c>
      <c r="AU9" t="e">
        <v>#VALUE!</v>
      </c>
      <c r="AV9" t="s">
        <v>1245</v>
      </c>
    </row>
    <row r="10" spans="1:48" x14ac:dyDescent="0.25">
      <c r="A10" s="14">
        <v>1.2999999999999999E-10</v>
      </c>
      <c r="B10" t="s">
        <v>875</v>
      </c>
      <c r="C10" s="4">
        <v>0</v>
      </c>
      <c r="D10" s="4">
        <v>0</v>
      </c>
      <c r="E10" s="4">
        <v>2</v>
      </c>
      <c r="F10" s="4">
        <v>2</v>
      </c>
      <c r="G10" s="4">
        <v>18.299999237060547</v>
      </c>
      <c r="H10" s="4">
        <v>21.58</v>
      </c>
      <c r="I10" s="34">
        <v>765.62432751205529</v>
      </c>
      <c r="J10" s="35" t="s">
        <v>1240</v>
      </c>
      <c r="K10" s="35" t="s">
        <v>1240</v>
      </c>
      <c r="L10" s="35">
        <v>7.182350140581069</v>
      </c>
      <c r="M10" s="35">
        <v>5.6750352488151661</v>
      </c>
      <c r="N10" s="4" t="s">
        <v>132</v>
      </c>
      <c r="O10" s="4" t="s">
        <v>132</v>
      </c>
      <c r="P10" s="35" t="s">
        <v>137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2"/>
        <v/>
      </c>
      <c r="T10" s="37">
        <f t="shared" si="23"/>
        <v>-0.15199262095153154</v>
      </c>
      <c r="U10" s="37" t="str">
        <f t="shared" si="2"/>
        <v xml:space="preserve"> </v>
      </c>
      <c r="V10" s="37" t="str">
        <f>IF(ISERROR((IF(((J10/$J$6-1))&lt;($V$5/100),((J10/$J$6-1)),"")))=TRUE," ",((IF(((J10/$J$6-1))&lt;($V$5/100),((J10/$J$6-1)),""))))</f>
        <v xml:space="preserve"> </v>
      </c>
      <c r="W10" s="37" t="str">
        <f t="shared" si="4"/>
        <v/>
      </c>
      <c r="X10" s="37" t="str">
        <f t="shared" si="5"/>
        <v/>
      </c>
      <c r="Y10" s="1" t="str">
        <f t="shared" si="6"/>
        <v xml:space="preserve"> 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 t="str">
        <f t="shared" si="10"/>
        <v xml:space="preserve"> </v>
      </c>
      <c r="AD10" s="1">
        <f t="shared" si="11"/>
        <v>10</v>
      </c>
      <c r="AE10" s="1" t="str">
        <f t="shared" si="12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20"/>
        <v xml:space="preserve"> </v>
      </c>
      <c r="AN10" s="1" t="str">
        <f t="shared" si="21"/>
        <v xml:space="preserve"> </v>
      </c>
      <c r="AO10" t="s">
        <v>875</v>
      </c>
      <c r="AP10" t="s">
        <v>1246</v>
      </c>
      <c r="AQ10" s="22" t="e">
        <v>#VALUE!</v>
      </c>
      <c r="AR10" s="21">
        <v>3.336134371745525</v>
      </c>
      <c r="AS10">
        <v>-15.199262108153155</v>
      </c>
      <c r="AT10" t="e">
        <v>#VALUE!</v>
      </c>
      <c r="AU10">
        <v>-3.336134371745525</v>
      </c>
      <c r="AV10" t="s">
        <v>1247</v>
      </c>
    </row>
    <row r="11" spans="1:48" x14ac:dyDescent="0.25">
      <c r="A11" s="14">
        <v>1.3999999999999998E-10</v>
      </c>
      <c r="B11" t="s">
        <v>29</v>
      </c>
      <c r="C11" s="4">
        <v>22</v>
      </c>
      <c r="D11" s="4">
        <v>0</v>
      </c>
      <c r="E11" s="4">
        <v>4</v>
      </c>
      <c r="F11" s="4">
        <v>26</v>
      </c>
      <c r="G11" s="4">
        <v>8.1000003814697266</v>
      </c>
      <c r="H11" s="4">
        <v>5.86</v>
      </c>
      <c r="I11" s="34">
        <v>4439.2000644646787</v>
      </c>
      <c r="J11" s="35">
        <v>5.9013091641490441</v>
      </c>
      <c r="K11" s="35">
        <v>5.0386930352536545</v>
      </c>
      <c r="L11" s="35" t="s">
        <v>1240</v>
      </c>
      <c r="M11" s="35" t="s">
        <v>1240</v>
      </c>
      <c r="N11" s="4">
        <v>1.163</v>
      </c>
      <c r="O11" s="4">
        <v>13.022351797862013</v>
      </c>
      <c r="P11" s="182"/>
      <c r="Q11" s="36">
        <f t="shared" si="0"/>
        <v>84.615384615524619</v>
      </c>
      <c r="R11" s="36" t="str">
        <f t="shared" si="1"/>
        <v xml:space="preserve"> </v>
      </c>
      <c r="S11" s="37">
        <f t="shared" si="22"/>
        <v>0.38225262496418533</v>
      </c>
      <c r="T11" s="37" t="str">
        <f t="shared" si="23"/>
        <v/>
      </c>
      <c r="U11" s="37" t="str">
        <f t="shared" si="2"/>
        <v/>
      </c>
      <c r="V11" s="37">
        <f t="shared" si="3"/>
        <v>-0.43822332653545348</v>
      </c>
      <c r="W11" s="37" t="str">
        <f t="shared" si="4"/>
        <v xml:space="preserve"> </v>
      </c>
      <c r="X11" s="37" t="str">
        <f t="shared" si="5"/>
        <v xml:space="preserve"> </v>
      </c>
      <c r="Y11" s="1" t="str">
        <f t="shared" si="6"/>
        <v xml:space="preserve"> </v>
      </c>
      <c r="Z11" s="1">
        <f t="shared" si="7"/>
        <v>10</v>
      </c>
      <c r="AA11" s="1" t="str">
        <f t="shared" si="8"/>
        <v xml:space="preserve"> </v>
      </c>
      <c r="AB11" s="1" t="str">
        <f t="shared" si="9"/>
        <v xml:space="preserve"> </v>
      </c>
      <c r="AC11" s="1">
        <f t="shared" si="10"/>
        <v>1</v>
      </c>
      <c r="AD11" s="1" t="str">
        <f t="shared" si="11"/>
        <v xml:space="preserve"> </v>
      </c>
      <c r="AE11" s="1">
        <f t="shared" si="12"/>
        <v>13</v>
      </c>
      <c r="AF11" s="1" t="str">
        <f t="shared" si="13"/>
        <v xml:space="preserve"> </v>
      </c>
      <c r="AG11" s="38" t="str">
        <f t="shared" si="14"/>
        <v xml:space="preserve"> </v>
      </c>
      <c r="AH11" s="38" t="str">
        <f t="shared" si="15"/>
        <v xml:space="preserve"> </v>
      </c>
      <c r="AI11" s="1" t="str">
        <f t="shared" si="16"/>
        <v xml:space="preserve"> </v>
      </c>
      <c r="AJ11" s="1" t="str">
        <f t="shared" si="17"/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si="20"/>
        <v xml:space="preserve"> </v>
      </c>
      <c r="AN11" s="1" t="str">
        <f t="shared" si="21"/>
        <v xml:space="preserve"> </v>
      </c>
      <c r="AO11" t="s">
        <v>29</v>
      </c>
      <c r="AP11" t="s">
        <v>1248</v>
      </c>
      <c r="AQ11" s="22">
        <v>43.822332653545345</v>
      </c>
      <c r="AR11" s="21" t="e">
        <v>#VALUE!</v>
      </c>
      <c r="AS11">
        <v>38.225262482418529</v>
      </c>
      <c r="AT11">
        <v>-43.822332653545345</v>
      </c>
      <c r="AU11" t="e">
        <v>#VALUE!</v>
      </c>
      <c r="AV11" t="s">
        <v>1249</v>
      </c>
    </row>
    <row r="12" spans="1:48" x14ac:dyDescent="0.25">
      <c r="A12" s="14">
        <v>1.4999999999999997E-10</v>
      </c>
      <c r="B12" t="s">
        <v>63</v>
      </c>
      <c r="C12" s="4">
        <v>1</v>
      </c>
      <c r="D12" s="4">
        <v>0</v>
      </c>
      <c r="E12" s="4">
        <v>3</v>
      </c>
      <c r="F12" s="4">
        <v>4</v>
      </c>
      <c r="G12" s="4">
        <v>7.5500001907348633</v>
      </c>
      <c r="H12" s="4">
        <v>7.38</v>
      </c>
      <c r="I12" s="34">
        <v>348.07264813677625</v>
      </c>
      <c r="J12" s="35">
        <v>7.8510638297872335</v>
      </c>
      <c r="K12" s="35" t="s">
        <v>1240</v>
      </c>
      <c r="L12" s="35">
        <v>5.5669740259740257</v>
      </c>
      <c r="M12" s="35">
        <v>6.0694796460176992</v>
      </c>
      <c r="N12" s="4" t="s">
        <v>132</v>
      </c>
      <c r="O12" s="4" t="s">
        <v>132</v>
      </c>
      <c r="P12" s="35" t="s">
        <v>137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2"/>
        <v/>
      </c>
      <c r="T12" s="37" t="str">
        <f t="shared" si="23"/>
        <v/>
      </c>
      <c r="U12" s="37" t="str">
        <f t="shared" si="2"/>
        <v/>
      </c>
      <c r="V12" s="37" t="str">
        <f t="shared" si="3"/>
        <v/>
      </c>
      <c r="W12" s="37" t="str">
        <f t="shared" si="4"/>
        <v/>
      </c>
      <c r="X12" s="37" t="str">
        <f t="shared" si="5"/>
        <v/>
      </c>
      <c r="Y12" s="1" t="str">
        <f t="shared" si="6"/>
        <v xml:space="preserve"> </v>
      </c>
      <c r="Z12" s="1" t="str">
        <f t="shared" si="7"/>
        <v xml:space="preserve"> </v>
      </c>
      <c r="AA12" s="1" t="str">
        <f t="shared" si="8"/>
        <v xml:space="preserve"> </v>
      </c>
      <c r="AB12" s="1" t="str">
        <f t="shared" si="9"/>
        <v xml:space="preserve"> </v>
      </c>
      <c r="AC12" s="1" t="str">
        <f t="shared" si="10"/>
        <v xml:space="preserve"> </v>
      </c>
      <c r="AD12" s="1" t="str">
        <f t="shared" si="11"/>
        <v xml:space="preserve"> </v>
      </c>
      <c r="AE12" s="1" t="str">
        <f t="shared" si="12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0"/>
        <v xml:space="preserve"> </v>
      </c>
      <c r="AN12" s="1" t="str">
        <f t="shared" si="21"/>
        <v xml:space="preserve"> </v>
      </c>
      <c r="AO12" t="s">
        <v>63</v>
      </c>
      <c r="AP12" t="s">
        <v>1250</v>
      </c>
      <c r="AQ12" s="22">
        <v>25.261591982841225</v>
      </c>
      <c r="AR12" s="21">
        <v>25.076720200221192</v>
      </c>
      <c r="AS12">
        <v>2.3035256197135867</v>
      </c>
      <c r="AT12">
        <v>-25.261591982841225</v>
      </c>
      <c r="AU12">
        <v>-25.076720200221192</v>
      </c>
      <c r="AV12" t="s">
        <v>1251</v>
      </c>
    </row>
    <row r="13" spans="1:48" x14ac:dyDescent="0.25">
      <c r="A13" s="14">
        <v>1.5999999999999996E-10</v>
      </c>
      <c r="B13" t="s">
        <v>76</v>
      </c>
      <c r="C13" s="4">
        <v>0</v>
      </c>
      <c r="D13" s="4">
        <v>0</v>
      </c>
      <c r="E13" s="4">
        <v>1</v>
      </c>
      <c r="F13" s="4">
        <v>1</v>
      </c>
      <c r="G13" s="4">
        <v>6.1999998092651367</v>
      </c>
      <c r="H13" s="4">
        <v>5.83</v>
      </c>
      <c r="I13" s="34">
        <v>520.77794903301503</v>
      </c>
      <c r="J13" s="35">
        <v>15.756756756756758</v>
      </c>
      <c r="K13" s="35">
        <v>8.5735294117647047</v>
      </c>
      <c r="L13" s="35">
        <v>5.0826315039201706</v>
      </c>
      <c r="M13" s="35" t="s">
        <v>1240</v>
      </c>
      <c r="N13" s="4">
        <v>0.68</v>
      </c>
      <c r="O13" s="4">
        <v>26.629422718808193</v>
      </c>
      <c r="P13" s="35" t="s">
        <v>137</v>
      </c>
      <c r="Q13" s="36" t="str">
        <f t="shared" si="0"/>
        <v xml:space="preserve"> </v>
      </c>
      <c r="R13" s="36" t="str">
        <f t="shared" si="1"/>
        <v xml:space="preserve"> </v>
      </c>
      <c r="S13" s="37" t="str">
        <f t="shared" si="22"/>
        <v/>
      </c>
      <c r="T13" s="37" t="str">
        <f t="shared" si="23"/>
        <v/>
      </c>
      <c r="U13" s="37" t="str">
        <f t="shared" si="2"/>
        <v/>
      </c>
      <c r="V13" s="37" t="str">
        <f t="shared" si="3"/>
        <v/>
      </c>
      <c r="W13" s="37" t="str">
        <f t="shared" si="4"/>
        <v/>
      </c>
      <c r="X13" s="37">
        <f t="shared" si="5"/>
        <v>-0.31595257942531263</v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>
        <f t="shared" si="9"/>
        <v>11</v>
      </c>
      <c r="AC13" s="1" t="str">
        <f t="shared" si="10"/>
        <v xml:space="preserve"> </v>
      </c>
      <c r="AD13" s="1" t="str">
        <f t="shared" si="11"/>
        <v xml:space="preserve"> </v>
      </c>
      <c r="AE13" s="1" t="str">
        <f t="shared" si="12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76</v>
      </c>
      <c r="AP13" t="s">
        <v>1252</v>
      </c>
      <c r="AQ13" s="22">
        <v>-49.996859157560095</v>
      </c>
      <c r="AR13" s="21">
        <v>31.595257942531262</v>
      </c>
      <c r="AS13">
        <v>6.3464804333642544</v>
      </c>
      <c r="AT13">
        <v>49.996859157560095</v>
      </c>
      <c r="AU13">
        <v>-31.595257942531262</v>
      </c>
      <c r="AV13" t="s">
        <v>1253</v>
      </c>
    </row>
    <row r="14" spans="1:48" x14ac:dyDescent="0.25">
      <c r="A14" s="14">
        <v>1.6999999999999996E-10</v>
      </c>
      <c r="B14" t="s">
        <v>77</v>
      </c>
      <c r="C14" s="4">
        <v>1</v>
      </c>
      <c r="D14" s="4">
        <v>0</v>
      </c>
      <c r="E14" s="4">
        <v>1</v>
      </c>
      <c r="F14" s="4">
        <v>2</v>
      </c>
      <c r="G14" s="4">
        <v>6.9099998474121094</v>
      </c>
      <c r="H14" s="4">
        <v>5.8</v>
      </c>
      <c r="I14" s="34">
        <v>367.55387774495881</v>
      </c>
      <c r="J14" s="35" t="s">
        <v>1240</v>
      </c>
      <c r="K14" s="35" t="s">
        <v>1240</v>
      </c>
      <c r="L14" s="35">
        <v>9.339980392156864</v>
      </c>
      <c r="M14" s="35">
        <v>8.0872495755517839</v>
      </c>
      <c r="N14" s="4" t="s">
        <v>132</v>
      </c>
      <c r="O14" s="4" t="s">
        <v>132</v>
      </c>
      <c r="P14" s="35" t="s">
        <v>137</v>
      </c>
      <c r="Q14" s="36" t="str">
        <f t="shared" si="0"/>
        <v xml:space="preserve"> </v>
      </c>
      <c r="R14" s="36" t="str">
        <f t="shared" si="1"/>
        <v xml:space="preserve"> </v>
      </c>
      <c r="S14" s="37">
        <f t="shared" si="22"/>
        <v>0.19137928420657066</v>
      </c>
      <c r="T14" s="37" t="str">
        <f t="shared" si="23"/>
        <v/>
      </c>
      <c r="U14" s="37" t="str">
        <f t="shared" si="2"/>
        <v xml:space="preserve"> </v>
      </c>
      <c r="V14" s="37" t="str">
        <f t="shared" si="3"/>
        <v xml:space="preserve"> </v>
      </c>
      <c r="W14" s="37" t="str">
        <f t="shared" si="4"/>
        <v/>
      </c>
      <c r="X14" s="37" t="str">
        <f t="shared" si="5"/>
        <v/>
      </c>
      <c r="Y14" s="1" t="str">
        <f t="shared" si="6"/>
        <v xml:space="preserve"> </v>
      </c>
      <c r="Z14" s="1" t="str">
        <f t="shared" si="7"/>
        <v xml:space="preserve"> </v>
      </c>
      <c r="AA14" s="1" t="str">
        <f t="shared" si="8"/>
        <v xml:space="preserve"> </v>
      </c>
      <c r="AB14" s="1" t="str">
        <f t="shared" si="9"/>
        <v xml:space="preserve"> </v>
      </c>
      <c r="AC14" s="1">
        <f t="shared" si="10"/>
        <v>11</v>
      </c>
      <c r="AD14" s="1" t="str">
        <f t="shared" si="11"/>
        <v xml:space="preserve"> </v>
      </c>
      <c r="AE14" s="1" t="str">
        <f t="shared" si="12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0"/>
        <v xml:space="preserve"> </v>
      </c>
      <c r="AN14" s="1" t="str">
        <f t="shared" si="21"/>
        <v xml:space="preserve"> </v>
      </c>
      <c r="AO14" t="s">
        <v>77</v>
      </c>
      <c r="AP14" t="s">
        <v>1246</v>
      </c>
      <c r="AQ14" s="22" t="e">
        <v>#VALUE!</v>
      </c>
      <c r="AR14" s="21">
        <v>-25.702394331466127</v>
      </c>
      <c r="AS14">
        <v>19.137928403657067</v>
      </c>
      <c r="AT14" t="e">
        <v>#VALUE!</v>
      </c>
      <c r="AU14">
        <v>25.702394331466127</v>
      </c>
      <c r="AV14" t="s">
        <v>1254</v>
      </c>
    </row>
    <row r="15" spans="1:48" x14ac:dyDescent="0.25">
      <c r="A15" s="14">
        <v>1.7999999999999995E-10</v>
      </c>
      <c r="B15" t="s">
        <v>883</v>
      </c>
      <c r="C15" s="4">
        <v>0</v>
      </c>
      <c r="D15" s="4">
        <v>1</v>
      </c>
      <c r="E15" s="4">
        <v>3</v>
      </c>
      <c r="F15" s="4">
        <v>4</v>
      </c>
      <c r="G15" s="4">
        <v>1.2999999523162842</v>
      </c>
      <c r="H15" s="4">
        <v>1.8</v>
      </c>
      <c r="I15" s="34">
        <v>354.0055183988307</v>
      </c>
      <c r="J15" s="35" t="s">
        <v>1240</v>
      </c>
      <c r="K15" s="35" t="s">
        <v>1240</v>
      </c>
      <c r="L15" s="35" t="s">
        <v>1240</v>
      </c>
      <c r="M15" s="35" t="s">
        <v>1240</v>
      </c>
      <c r="N15" s="4" t="s">
        <v>132</v>
      </c>
      <c r="O15" s="4" t="s">
        <v>132</v>
      </c>
      <c r="P15" s="35" t="s">
        <v>137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2"/>
        <v/>
      </c>
      <c r="T15" s="37">
        <f t="shared" si="23"/>
        <v>-0.27777780408873098</v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 t="str">
        <f t="shared" si="10"/>
        <v xml:space="preserve"> </v>
      </c>
      <c r="AD15" s="1">
        <f t="shared" si="11"/>
        <v>5</v>
      </c>
      <c r="AE15" s="1" t="str">
        <f t="shared" si="12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883</v>
      </c>
      <c r="AP15" t="s">
        <v>1248</v>
      </c>
      <c r="AQ15" s="22" t="e">
        <v>#VALUE!</v>
      </c>
      <c r="AR15" s="21" t="e">
        <v>#VALUE!</v>
      </c>
      <c r="AS15">
        <v>-27.7777804268731</v>
      </c>
      <c r="AT15" t="e">
        <v>#VALUE!</v>
      </c>
      <c r="AU15" t="e">
        <v>#VALUE!</v>
      </c>
      <c r="AV15" t="s">
        <v>1255</v>
      </c>
    </row>
    <row r="16" spans="1:48" x14ac:dyDescent="0.25">
      <c r="A16" s="14">
        <v>1.8999999999999994E-10</v>
      </c>
      <c r="B16" t="s">
        <v>92</v>
      </c>
      <c r="C16" s="4">
        <v>0</v>
      </c>
      <c r="D16" s="4">
        <v>0</v>
      </c>
      <c r="E16" s="4">
        <v>0</v>
      </c>
      <c r="F16" s="4">
        <v>0</v>
      </c>
      <c r="G16" s="4" t="s">
        <v>132</v>
      </c>
      <c r="H16" s="4">
        <v>18.350000000000001</v>
      </c>
      <c r="I16" s="34">
        <v>172.15739971713344</v>
      </c>
      <c r="J16" s="35" t="s">
        <v>1240</v>
      </c>
      <c r="K16" s="35" t="s">
        <v>1240</v>
      </c>
      <c r="L16" s="35" t="s">
        <v>1240</v>
      </c>
      <c r="M16" s="35" t="s">
        <v>1240</v>
      </c>
      <c r="N16" s="4" t="s">
        <v>132</v>
      </c>
      <c r="O16" s="4" t="s">
        <v>132</v>
      </c>
      <c r="P16" s="35" t="s">
        <v>137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2"/>
        <v xml:space="preserve"> </v>
      </c>
      <c r="T16" s="37" t="str">
        <f t="shared" si="23"/>
        <v xml:space="preserve"> </v>
      </c>
      <c r="U16" s="37" t="str">
        <f t="shared" si="2"/>
        <v xml:space="preserve"> </v>
      </c>
      <c r="V16" s="37" t="str">
        <f t="shared" si="3"/>
        <v xml:space="preserve"> </v>
      </c>
      <c r="W16" s="37" t="str">
        <f t="shared" si="4"/>
        <v xml:space="preserve"> </v>
      </c>
      <c r="X16" s="37" t="str">
        <f t="shared" si="5"/>
        <v xml:space="preserve"> </v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 t="str">
        <f t="shared" si="9"/>
        <v xml:space="preserve"> </v>
      </c>
      <c r="AC16" s="1" t="str">
        <f t="shared" si="10"/>
        <v xml:space="preserve"> </v>
      </c>
      <c r="AD16" s="1" t="str">
        <f t="shared" si="11"/>
        <v xml:space="preserve"> </v>
      </c>
      <c r="AE16" s="1" t="str">
        <f t="shared" si="12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92</v>
      </c>
      <c r="AP16" t="s">
        <v>1256</v>
      </c>
      <c r="AQ16" s="22" t="e">
        <v>#VALUE!</v>
      </c>
      <c r="AR16" s="21" t="e">
        <v>#VALUE!</v>
      </c>
      <c r="AS16" t="s">
        <v>137</v>
      </c>
      <c r="AT16" t="e">
        <v>#VALUE!</v>
      </c>
      <c r="AU16" t="e">
        <v>#VALUE!</v>
      </c>
      <c r="AV16" t="s">
        <v>1257</v>
      </c>
    </row>
    <row r="17" spans="1:48" x14ac:dyDescent="0.25">
      <c r="A17" s="14">
        <v>1.9999999999999993E-10</v>
      </c>
      <c r="B17" t="s">
        <v>86</v>
      </c>
      <c r="C17" s="4">
        <v>6</v>
      </c>
      <c r="D17" s="4">
        <v>0</v>
      </c>
      <c r="E17" s="4">
        <v>2</v>
      </c>
      <c r="F17" s="4">
        <v>8</v>
      </c>
      <c r="G17" s="4">
        <v>4.434999942779541</v>
      </c>
      <c r="H17" s="4">
        <v>5.38</v>
      </c>
      <c r="I17" s="34">
        <v>587.82397823876204</v>
      </c>
      <c r="J17" s="35">
        <v>7.6857142857142851</v>
      </c>
      <c r="K17" s="35">
        <v>10.76</v>
      </c>
      <c r="L17" s="35">
        <v>6.0404156781224065</v>
      </c>
      <c r="M17" s="35">
        <v>5.4828267504488331</v>
      </c>
      <c r="N17" s="4">
        <v>0.5</v>
      </c>
      <c r="O17" s="4">
        <v>-26.793557833089316</v>
      </c>
      <c r="P17" s="35">
        <v>2.7881040892193307</v>
      </c>
      <c r="Q17" s="36">
        <f t="shared" si="0"/>
        <v>75.000000000200004</v>
      </c>
      <c r="R17" s="36" t="str">
        <f t="shared" si="1"/>
        <v xml:space="preserve"> </v>
      </c>
      <c r="S17" s="37" t="str">
        <f t="shared" si="22"/>
        <v/>
      </c>
      <c r="T17" s="37">
        <f t="shared" si="23"/>
        <v>-0.17565056805659088</v>
      </c>
      <c r="U17" s="37" t="str">
        <f t="shared" si="2"/>
        <v/>
      </c>
      <c r="V17" s="37" t="str">
        <f t="shared" si="3"/>
        <v/>
      </c>
      <c r="W17" s="37" t="str">
        <f t="shared" si="4"/>
        <v/>
      </c>
      <c r="X17" s="37" t="str">
        <f t="shared" si="5"/>
        <v/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 t="str">
        <f t="shared" si="9"/>
        <v xml:space="preserve"> </v>
      </c>
      <c r="AC17" s="1" t="str">
        <f t="shared" si="10"/>
        <v xml:space="preserve"> </v>
      </c>
      <c r="AD17" s="1">
        <f t="shared" si="11"/>
        <v>8</v>
      </c>
      <c r="AE17" s="1">
        <f t="shared" si="12"/>
        <v>21</v>
      </c>
      <c r="AF17" s="1" t="str">
        <f t="shared" si="13"/>
        <v xml:space="preserve"> </v>
      </c>
      <c r="AG17" s="38">
        <f t="shared" si="14"/>
        <v>2.7881040894193307</v>
      </c>
      <c r="AH17" s="38" t="str">
        <f t="shared" si="15"/>
        <v xml:space="preserve"> </v>
      </c>
      <c r="AI17" s="1">
        <f t="shared" si="16"/>
        <v>21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86</v>
      </c>
      <c r="AP17" t="s">
        <v>1244</v>
      </c>
      <c r="AQ17" s="22">
        <v>26.835641303837534</v>
      </c>
      <c r="AR17" s="21">
        <v>18.704892128582873</v>
      </c>
      <c r="AS17">
        <v>-17.565056825659088</v>
      </c>
      <c r="AT17">
        <v>-26.835641303837534</v>
      </c>
      <c r="AU17">
        <v>-18.704892128582873</v>
      </c>
      <c r="AV17" t="s">
        <v>1258</v>
      </c>
    </row>
    <row r="18" spans="1:48" x14ac:dyDescent="0.25">
      <c r="A18" s="14">
        <v>2.0999999999999992E-10</v>
      </c>
      <c r="B18" t="s">
        <v>7</v>
      </c>
      <c r="C18" s="4">
        <v>6</v>
      </c>
      <c r="D18" s="4">
        <v>3</v>
      </c>
      <c r="E18" s="4">
        <v>10</v>
      </c>
      <c r="F18" s="4">
        <v>19</v>
      </c>
      <c r="G18" s="4">
        <v>18</v>
      </c>
      <c r="H18" s="4">
        <v>20.5</v>
      </c>
      <c r="I18" s="34">
        <v>2018.0395172463354</v>
      </c>
      <c r="J18" s="35">
        <v>14.446793516560959</v>
      </c>
      <c r="K18" s="35">
        <v>13.993174061433447</v>
      </c>
      <c r="L18" s="35">
        <v>6.4781805549380662</v>
      </c>
      <c r="M18" s="35">
        <v>6.4486801076046403</v>
      </c>
      <c r="N18" s="4">
        <v>1.4650000000000001</v>
      </c>
      <c r="O18" s="4">
        <v>7.2474377745241556</v>
      </c>
      <c r="P18" s="35">
        <v>2.8390243902439023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2"/>
        <v/>
      </c>
      <c r="T18" s="37" t="str">
        <f t="shared" si="23"/>
        <v/>
      </c>
      <c r="U18" s="37" t="str">
        <f t="shared" si="2"/>
        <v/>
      </c>
      <c r="V18" s="37" t="str">
        <f t="shared" si="3"/>
        <v/>
      </c>
      <c r="W18" s="37" t="str">
        <f t="shared" si="4"/>
        <v/>
      </c>
      <c r="X18" s="37" t="str">
        <f t="shared" si="5"/>
        <v/>
      </c>
      <c r="Y18" s="1" t="str">
        <f t="shared" si="6"/>
        <v xml:space="preserve"> </v>
      </c>
      <c r="Z18" s="1" t="str">
        <f t="shared" si="7"/>
        <v xml:space="preserve"> </v>
      </c>
      <c r="AA18" s="1" t="str">
        <f t="shared" si="8"/>
        <v xml:space="preserve"> </v>
      </c>
      <c r="AB18" s="1" t="str">
        <f t="shared" si="9"/>
        <v xml:space="preserve"> </v>
      </c>
      <c r="AC18" s="1" t="str">
        <f t="shared" si="10"/>
        <v xml:space="preserve"> 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>
        <f t="shared" si="14"/>
        <v>2.8390243904539023</v>
      </c>
      <c r="AH18" s="38" t="str">
        <f t="shared" si="15"/>
        <v xml:space="preserve"> </v>
      </c>
      <c r="AI18" s="1">
        <f t="shared" si="16"/>
        <v>20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7</v>
      </c>
      <c r="AP18" t="s">
        <v>1250</v>
      </c>
      <c r="AQ18" s="22">
        <v>-37.526629739506021</v>
      </c>
      <c r="AR18" s="21">
        <v>12.813220962318228</v>
      </c>
      <c r="AS18">
        <v>-12.195121951219512</v>
      </c>
      <c r="AT18">
        <v>37.526629739506021</v>
      </c>
      <c r="AU18">
        <v>-12.813220962318228</v>
      </c>
      <c r="AV18" t="s">
        <v>1259</v>
      </c>
    </row>
    <row r="19" spans="1:48" x14ac:dyDescent="0.25">
      <c r="A19" s="14">
        <v>2.1999999999999991E-10</v>
      </c>
      <c r="B19" t="s">
        <v>43</v>
      </c>
      <c r="C19" s="4">
        <v>6</v>
      </c>
      <c r="D19" s="4">
        <v>0</v>
      </c>
      <c r="E19" s="4">
        <v>9</v>
      </c>
      <c r="F19" s="4">
        <v>15</v>
      </c>
      <c r="G19" s="4">
        <v>36</v>
      </c>
      <c r="H19" s="4">
        <v>32.340000000000003</v>
      </c>
      <c r="I19" s="34">
        <v>5370.9192798850754</v>
      </c>
      <c r="J19" s="35">
        <v>12.58365758754864</v>
      </c>
      <c r="K19" s="35">
        <v>8.642437199358632</v>
      </c>
      <c r="L19" s="35">
        <v>13.735664904432696</v>
      </c>
      <c r="M19" s="35">
        <v>8.8772130053158609</v>
      </c>
      <c r="N19" s="4">
        <v>3.742</v>
      </c>
      <c r="O19" s="4">
        <v>27.713310580204769</v>
      </c>
      <c r="P19" s="35">
        <v>0.99876314162028446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2"/>
        <v/>
      </c>
      <c r="T19" s="37" t="str">
        <f t="shared" si="23"/>
        <v/>
      </c>
      <c r="U19" s="37" t="str">
        <f t="shared" si="2"/>
        <v/>
      </c>
      <c r="V19" s="37" t="str">
        <f t="shared" si="3"/>
        <v/>
      </c>
      <c r="W19" s="37" t="str">
        <f t="shared" si="4"/>
        <v/>
      </c>
      <c r="X19" s="37" t="str">
        <f t="shared" si="5"/>
        <v/>
      </c>
      <c r="Y19" s="1" t="str">
        <f t="shared" si="6"/>
        <v xml:space="preserve"> </v>
      </c>
      <c r="Z19" s="1" t="str">
        <f t="shared" si="7"/>
        <v xml:space="preserve"> </v>
      </c>
      <c r="AA19" s="1" t="str">
        <f t="shared" si="8"/>
        <v xml:space="preserve"> </v>
      </c>
      <c r="AB19" s="1" t="str">
        <f t="shared" si="9"/>
        <v xml:space="preserve"> </v>
      </c>
      <c r="AC19" s="1" t="str">
        <f t="shared" si="10"/>
        <v xml:space="preserve"> 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0"/>
        <v xml:space="preserve"> </v>
      </c>
      <c r="AN19" s="1" t="str">
        <f t="shared" si="21"/>
        <v xml:space="preserve"> </v>
      </c>
      <c r="AO19" t="s">
        <v>43</v>
      </c>
      <c r="AP19" t="s">
        <v>1246</v>
      </c>
      <c r="AQ19" s="22">
        <v>-19.790458403636933</v>
      </c>
      <c r="AR19" s="21">
        <v>-84.861840574288053</v>
      </c>
      <c r="AS19">
        <v>11.317254174397018</v>
      </c>
      <c r="AT19">
        <v>19.790458403636933</v>
      </c>
      <c r="AU19">
        <v>84.861840574288053</v>
      </c>
      <c r="AV19" t="s">
        <v>1260</v>
      </c>
    </row>
    <row r="20" spans="1:48" x14ac:dyDescent="0.25">
      <c r="A20" s="14">
        <v>2.299999999999999E-10</v>
      </c>
      <c r="B20" t="s">
        <v>1193</v>
      </c>
      <c r="C20" s="4">
        <v>0</v>
      </c>
      <c r="D20" s="4">
        <v>0</v>
      </c>
      <c r="E20" s="4">
        <v>0</v>
      </c>
      <c r="F20" s="4">
        <v>0</v>
      </c>
      <c r="G20" s="4" t="s">
        <v>132</v>
      </c>
      <c r="H20" s="4">
        <v>3.65</v>
      </c>
      <c r="I20" s="34">
        <v>47.856301561323413</v>
      </c>
      <c r="J20" s="35" t="s">
        <v>1240</v>
      </c>
      <c r="K20" s="35" t="s">
        <v>1240</v>
      </c>
      <c r="L20" s="35" t="s">
        <v>1240</v>
      </c>
      <c r="M20" s="35" t="s">
        <v>1240</v>
      </c>
      <c r="N20" s="4" t="s">
        <v>132</v>
      </c>
      <c r="O20" s="4" t="s">
        <v>132</v>
      </c>
      <c r="P20" s="35" t="s">
        <v>137</v>
      </c>
      <c r="Q20" s="36" t="str">
        <f t="shared" si="0"/>
        <v xml:space="preserve"> </v>
      </c>
      <c r="R20" s="36" t="str">
        <f t="shared" si="1"/>
        <v xml:space="preserve"> </v>
      </c>
      <c r="S20" s="37" t="str">
        <f t="shared" si="22"/>
        <v xml:space="preserve"> </v>
      </c>
      <c r="T20" s="37" t="str">
        <f t="shared" si="23"/>
        <v xml:space="preserve"> </v>
      </c>
      <c r="U20" s="37" t="str">
        <f t="shared" si="2"/>
        <v xml:space="preserve"> </v>
      </c>
      <c r="V20" s="37" t="str">
        <f t="shared" si="3"/>
        <v xml:space="preserve"> </v>
      </c>
      <c r="W20" s="37" t="str">
        <f t="shared" si="4"/>
        <v xml:space="preserve"> </v>
      </c>
      <c r="X20" s="37" t="str">
        <f t="shared" si="5"/>
        <v xml:space="preserve"> </v>
      </c>
      <c r="Y20" s="1" t="str">
        <f t="shared" si="6"/>
        <v xml:space="preserve"> </v>
      </c>
      <c r="Z20" s="1" t="str">
        <f t="shared" si="7"/>
        <v xml:space="preserve"> </v>
      </c>
      <c r="AA20" s="1" t="str">
        <f t="shared" si="8"/>
        <v xml:space="preserve"> </v>
      </c>
      <c r="AB20" s="1" t="str">
        <f t="shared" si="9"/>
        <v xml:space="preserve"> </v>
      </c>
      <c r="AC20" s="1" t="str">
        <f t="shared" si="10"/>
        <v xml:space="preserve"> 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1193</v>
      </c>
      <c r="AP20" t="s">
        <v>1241</v>
      </c>
      <c r="AQ20" s="22" t="e">
        <v>#VALUE!</v>
      </c>
      <c r="AR20" s="21" t="e">
        <v>#VALUE!</v>
      </c>
      <c r="AS20" t="s">
        <v>137</v>
      </c>
      <c r="AT20" t="e">
        <v>#VALUE!</v>
      </c>
      <c r="AU20" t="e">
        <v>#VALUE!</v>
      </c>
      <c r="AV20" t="s">
        <v>1261</v>
      </c>
    </row>
    <row r="21" spans="1:48" x14ac:dyDescent="0.25">
      <c r="A21" s="14">
        <v>2.399999999999999E-10</v>
      </c>
      <c r="B21" t="s">
        <v>1194</v>
      </c>
      <c r="C21" s="4">
        <v>0</v>
      </c>
      <c r="D21" s="4">
        <v>0</v>
      </c>
      <c r="E21" s="4">
        <v>0</v>
      </c>
      <c r="F21" s="4">
        <v>0</v>
      </c>
      <c r="G21" s="4" t="s">
        <v>132</v>
      </c>
      <c r="H21" s="4">
        <v>5.43</v>
      </c>
      <c r="I21" s="34">
        <v>270.22246420237462</v>
      </c>
      <c r="J21" s="35" t="s">
        <v>1240</v>
      </c>
      <c r="K21" s="35" t="s">
        <v>1240</v>
      </c>
      <c r="L21" s="35" t="s">
        <v>1240</v>
      </c>
      <c r="M21" s="35" t="s">
        <v>1240</v>
      </c>
      <c r="N21" s="4" t="s">
        <v>132</v>
      </c>
      <c r="O21" s="4" t="s">
        <v>132</v>
      </c>
      <c r="P21" s="35" t="s">
        <v>137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2"/>
        <v xml:space="preserve"> </v>
      </c>
      <c r="T21" s="37" t="str">
        <f t="shared" si="23"/>
        <v xml:space="preserve"> </v>
      </c>
      <c r="U21" s="37" t="str">
        <f t="shared" si="2"/>
        <v xml:space="preserve"> </v>
      </c>
      <c r="V21" s="37" t="str">
        <f t="shared" si="3"/>
        <v xml:space="preserve"> </v>
      </c>
      <c r="W21" s="37" t="str">
        <f t="shared" si="4"/>
        <v xml:space="preserve"> </v>
      </c>
      <c r="X21" s="37" t="str">
        <f t="shared" si="5"/>
        <v xml:space="preserve"> </v>
      </c>
      <c r="Y21" s="1" t="str">
        <f t="shared" si="6"/>
        <v xml:space="preserve"> </v>
      </c>
      <c r="Z21" s="1" t="str">
        <f t="shared" si="7"/>
        <v xml:space="preserve"> </v>
      </c>
      <c r="AA21" s="1" t="str">
        <f t="shared" si="8"/>
        <v xml:space="preserve"> </v>
      </c>
      <c r="AB21" s="1" t="str">
        <f t="shared" si="9"/>
        <v xml:space="preserve"> </v>
      </c>
      <c r="AC21" s="1" t="str">
        <f t="shared" si="10"/>
        <v xml:space="preserve"> </v>
      </c>
      <c r="AD21" s="1" t="str">
        <f t="shared" si="11"/>
        <v xml:space="preserve"> </v>
      </c>
      <c r="AE21" s="1" t="str">
        <f t="shared" si="12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0"/>
        <v xml:space="preserve"> </v>
      </c>
      <c r="AN21" s="1" t="str">
        <f t="shared" si="21"/>
        <v xml:space="preserve"> </v>
      </c>
      <c r="AO21" t="s">
        <v>1194</v>
      </c>
      <c r="AP21" t="s">
        <v>1246</v>
      </c>
      <c r="AQ21" s="22" t="e">
        <v>#VALUE!</v>
      </c>
      <c r="AR21" s="21" t="e">
        <v>#VALUE!</v>
      </c>
      <c r="AS21" t="s">
        <v>137</v>
      </c>
      <c r="AT21" t="e">
        <v>#VALUE!</v>
      </c>
      <c r="AU21" t="e">
        <v>#VALUE!</v>
      </c>
      <c r="AV21" t="s">
        <v>1262</v>
      </c>
    </row>
    <row r="22" spans="1:48" x14ac:dyDescent="0.25">
      <c r="A22" s="14">
        <v>2.4999999999999991E-10</v>
      </c>
      <c r="B22" t="s">
        <v>33</v>
      </c>
      <c r="C22" s="4">
        <v>7</v>
      </c>
      <c r="D22" s="4">
        <v>1</v>
      </c>
      <c r="E22" s="4">
        <v>18</v>
      </c>
      <c r="F22" s="4">
        <v>26</v>
      </c>
      <c r="G22" s="4">
        <v>65</v>
      </c>
      <c r="H22" s="4">
        <v>70.5</v>
      </c>
      <c r="I22" s="34">
        <v>6236.2661026377727</v>
      </c>
      <c r="J22" s="35">
        <v>35.07462686567164</v>
      </c>
      <c r="K22" s="35">
        <v>25.795828759604827</v>
      </c>
      <c r="L22" s="35">
        <v>13.907077072744125</v>
      </c>
      <c r="M22" s="35">
        <v>11.030337573059121</v>
      </c>
      <c r="N22" s="4">
        <v>2.7330000000000001</v>
      </c>
      <c r="O22" s="4">
        <v>44.986737400530508</v>
      </c>
      <c r="P22" s="35">
        <v>3.1957446808510639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2"/>
        <v/>
      </c>
      <c r="T22" s="37" t="str">
        <f t="shared" si="23"/>
        <v/>
      </c>
      <c r="U22" s="37">
        <f t="shared" si="2"/>
        <v>2.3389383025907806</v>
      </c>
      <c r="V22" s="37" t="str">
        <f t="shared" si="3"/>
        <v/>
      </c>
      <c r="W22" s="37" t="str">
        <f t="shared" si="4"/>
        <v/>
      </c>
      <c r="X22" s="37" t="str">
        <f t="shared" si="5"/>
        <v/>
      </c>
      <c r="Y22" s="1">
        <f t="shared" si="6"/>
        <v>3</v>
      </c>
      <c r="Z22" s="1" t="str">
        <f t="shared" si="7"/>
        <v xml:space="preserve"> </v>
      </c>
      <c r="AA22" s="1" t="str">
        <f t="shared" si="8"/>
        <v xml:space="preserve"> </v>
      </c>
      <c r="AB22" s="1" t="str">
        <f t="shared" si="9"/>
        <v xml:space="preserve"> </v>
      </c>
      <c r="AC22" s="1" t="str">
        <f t="shared" si="10"/>
        <v xml:space="preserve"> </v>
      </c>
      <c r="AD22" s="1" t="str">
        <f t="shared" si="11"/>
        <v xml:space="preserve"> </v>
      </c>
      <c r="AE22" s="1" t="str">
        <f t="shared" si="12"/>
        <v xml:space="preserve"> </v>
      </c>
      <c r="AF22" s="1" t="str">
        <f t="shared" si="13"/>
        <v xml:space="preserve"> </v>
      </c>
      <c r="AG22" s="38">
        <f t="shared" si="14"/>
        <v>3.1957446811010639</v>
      </c>
      <c r="AH22" s="38" t="str">
        <f t="shared" si="15"/>
        <v xml:space="preserve"> </v>
      </c>
      <c r="AI22" s="1">
        <f t="shared" si="16"/>
        <v>17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0"/>
        <v xml:space="preserve"> </v>
      </c>
      <c r="AN22" s="1" t="str">
        <f t="shared" si="21"/>
        <v xml:space="preserve"> </v>
      </c>
      <c r="AO22" t="s">
        <v>33</v>
      </c>
      <c r="AP22" t="s">
        <v>1241</v>
      </c>
      <c r="AQ22" s="22">
        <v>-233.89383025907807</v>
      </c>
      <c r="AR22" s="21">
        <v>-87.168796164086572</v>
      </c>
      <c r="AS22">
        <v>-7.8014184397163122</v>
      </c>
      <c r="AT22">
        <v>233.89383025907807</v>
      </c>
      <c r="AU22">
        <v>87.168796164086572</v>
      </c>
      <c r="AV22" t="s">
        <v>1263</v>
      </c>
    </row>
    <row r="23" spans="1:48" x14ac:dyDescent="0.25">
      <c r="A23" s="14">
        <v>2.5999999999999993E-10</v>
      </c>
      <c r="B23" t="s">
        <v>72</v>
      </c>
      <c r="C23" s="4">
        <v>0</v>
      </c>
      <c r="D23" s="4">
        <v>0</v>
      </c>
      <c r="E23" s="4">
        <v>0</v>
      </c>
      <c r="F23" s="4">
        <v>0</v>
      </c>
      <c r="G23" s="4" t="s">
        <v>132</v>
      </c>
      <c r="H23" s="4">
        <v>2.97</v>
      </c>
      <c r="I23" s="34">
        <v>103.84161873032369</v>
      </c>
      <c r="J23" s="35" t="s">
        <v>1240</v>
      </c>
      <c r="K23" s="35" t="s">
        <v>1240</v>
      </c>
      <c r="L23" s="35" t="s">
        <v>1240</v>
      </c>
      <c r="M23" s="35" t="s">
        <v>1240</v>
      </c>
      <c r="N23" s="4" t="s">
        <v>132</v>
      </c>
      <c r="O23" s="4" t="s">
        <v>132</v>
      </c>
      <c r="P23" s="35" t="s">
        <v>137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2"/>
        <v xml:space="preserve"> </v>
      </c>
      <c r="T23" s="37" t="str">
        <f t="shared" si="23"/>
        <v xml:space="preserve"> </v>
      </c>
      <c r="U23" s="37" t="str">
        <f t="shared" si="2"/>
        <v xml:space="preserve"> </v>
      </c>
      <c r="V23" s="37" t="str">
        <f t="shared" si="3"/>
        <v xml:space="preserve"> </v>
      </c>
      <c r="W23" s="37" t="str">
        <f t="shared" si="4"/>
        <v xml:space="preserve"> </v>
      </c>
      <c r="X23" s="37" t="str">
        <f t="shared" si="5"/>
        <v xml:space="preserve"> </v>
      </c>
      <c r="Y23" s="1" t="str">
        <f t="shared" si="6"/>
        <v xml:space="preserve"> </v>
      </c>
      <c r="Z23" s="1" t="str">
        <f t="shared" si="7"/>
        <v xml:space="preserve"> </v>
      </c>
      <c r="AA23" s="1" t="str">
        <f t="shared" si="8"/>
        <v xml:space="preserve"> </v>
      </c>
      <c r="AB23" s="1" t="str">
        <f t="shared" si="9"/>
        <v xml:space="preserve"> </v>
      </c>
      <c r="AC23" s="1" t="str">
        <f t="shared" si="10"/>
        <v xml:space="preserve"> </v>
      </c>
      <c r="AD23" s="1" t="str">
        <f t="shared" si="11"/>
        <v xml:space="preserve"> </v>
      </c>
      <c r="AE23" s="1" t="str">
        <f t="shared" si="12"/>
        <v xml:space="preserve"> </v>
      </c>
      <c r="AF23" s="1" t="str">
        <f t="shared" si="13"/>
        <v xml:space="preserve"> </v>
      </c>
      <c r="AG23" s="38" t="str">
        <f t="shared" si="14"/>
        <v xml:space="preserve"> </v>
      </c>
      <c r="AH23" s="38" t="str">
        <f t="shared" si="15"/>
        <v xml:space="preserve"> </v>
      </c>
      <c r="AI23" s="1" t="str">
        <f t="shared" si="16"/>
        <v xml:space="preserve"> 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72</v>
      </c>
      <c r="AP23" t="s">
        <v>1264</v>
      </c>
      <c r="AQ23" s="22" t="e">
        <v>#VALUE!</v>
      </c>
      <c r="AR23" s="21" t="e">
        <v>#VALUE!</v>
      </c>
      <c r="AS23" t="s">
        <v>137</v>
      </c>
      <c r="AT23" t="e">
        <v>#VALUE!</v>
      </c>
      <c r="AU23" t="e">
        <v>#VALUE!</v>
      </c>
      <c r="AV23" t="s">
        <v>1265</v>
      </c>
    </row>
    <row r="24" spans="1:48" x14ac:dyDescent="0.25">
      <c r="A24" s="14">
        <v>2.6999999999999995E-10</v>
      </c>
      <c r="B24" t="s">
        <v>52</v>
      </c>
      <c r="C24" s="4">
        <v>13</v>
      </c>
      <c r="D24" s="4">
        <v>0</v>
      </c>
      <c r="E24" s="4">
        <v>6</v>
      </c>
      <c r="F24" s="4">
        <v>19</v>
      </c>
      <c r="G24" s="4">
        <v>50</v>
      </c>
      <c r="H24" s="4">
        <v>45.16</v>
      </c>
      <c r="I24" s="34">
        <v>1673.496917827883</v>
      </c>
      <c r="J24" s="35">
        <v>14.968511766655617</v>
      </c>
      <c r="K24" s="35">
        <v>15.360544217687075</v>
      </c>
      <c r="L24" s="35">
        <v>6.9568396749168828</v>
      </c>
      <c r="M24" s="35">
        <v>7.2543008474576265</v>
      </c>
      <c r="N24" s="4">
        <v>2.94</v>
      </c>
      <c r="O24" s="4">
        <v>-22.570450355543855</v>
      </c>
      <c r="P24" s="35">
        <v>2.991585473870682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2"/>
        <v/>
      </c>
      <c r="T24" s="37" t="str">
        <f t="shared" si="23"/>
        <v/>
      </c>
      <c r="U24" s="37" t="str">
        <f t="shared" si="2"/>
        <v/>
      </c>
      <c r="V24" s="37" t="str">
        <f t="shared" si="3"/>
        <v/>
      </c>
      <c r="W24" s="37" t="str">
        <f t="shared" si="4"/>
        <v/>
      </c>
      <c r="X24" s="37" t="str">
        <f t="shared" si="5"/>
        <v/>
      </c>
      <c r="Y24" s="1" t="str">
        <f t="shared" si="6"/>
        <v xml:space="preserve"> </v>
      </c>
      <c r="Z24" s="1" t="str">
        <f t="shared" si="7"/>
        <v xml:space="preserve"> </v>
      </c>
      <c r="AA24" s="1" t="str">
        <f t="shared" si="8"/>
        <v xml:space="preserve"> </v>
      </c>
      <c r="AB24" s="1" t="str">
        <f t="shared" si="9"/>
        <v xml:space="preserve"> </v>
      </c>
      <c r="AC24" s="1" t="str">
        <f t="shared" si="10"/>
        <v xml:space="preserve"> </v>
      </c>
      <c r="AD24" s="1" t="str">
        <f t="shared" si="11"/>
        <v xml:space="preserve"> </v>
      </c>
      <c r="AE24" s="1" t="str">
        <f t="shared" si="12"/>
        <v xml:space="preserve"> </v>
      </c>
      <c r="AF24" s="1" t="str">
        <f t="shared" si="13"/>
        <v xml:space="preserve"> </v>
      </c>
      <c r="AG24" s="38">
        <f t="shared" si="14"/>
        <v>2.991585474140682</v>
      </c>
      <c r="AH24" s="38" t="str">
        <f t="shared" si="15"/>
        <v xml:space="preserve"> </v>
      </c>
      <c r="AI24" s="1">
        <f t="shared" si="16"/>
        <v>19</v>
      </c>
      <c r="AJ24" s="1" t="str">
        <f t="shared" si="17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0"/>
        <v xml:space="preserve"> </v>
      </c>
      <c r="AN24" s="1" t="str">
        <f t="shared" si="21"/>
        <v xml:space="preserve"> </v>
      </c>
      <c r="AO24" t="s">
        <v>52</v>
      </c>
      <c r="AP24" t="s">
        <v>1241</v>
      </c>
      <c r="AQ24" s="22">
        <v>-42.493140303034238</v>
      </c>
      <c r="AR24" s="21">
        <v>6.3711734500498274</v>
      </c>
      <c r="AS24">
        <v>10.717449069973428</v>
      </c>
      <c r="AT24">
        <v>42.493140303034238</v>
      </c>
      <c r="AU24">
        <v>-6.3711734500498274</v>
      </c>
      <c r="AV24" t="s">
        <v>1266</v>
      </c>
    </row>
    <row r="25" spans="1:48" x14ac:dyDescent="0.25">
      <c r="A25" s="14">
        <v>2.7999999999999996E-10</v>
      </c>
      <c r="B25" t="s">
        <v>884</v>
      </c>
      <c r="C25" s="4">
        <v>0</v>
      </c>
      <c r="D25" s="4">
        <v>0</v>
      </c>
      <c r="E25" s="4">
        <v>0</v>
      </c>
      <c r="F25" s="4">
        <v>0</v>
      </c>
      <c r="G25" s="4" t="s">
        <v>132</v>
      </c>
      <c r="H25" s="4">
        <v>1.71</v>
      </c>
      <c r="I25" s="34">
        <v>118.08050735925441</v>
      </c>
      <c r="J25" s="35" t="s">
        <v>1240</v>
      </c>
      <c r="K25" s="35" t="s">
        <v>1240</v>
      </c>
      <c r="L25" s="35" t="s">
        <v>1240</v>
      </c>
      <c r="M25" s="35" t="s">
        <v>1240</v>
      </c>
      <c r="N25" s="4" t="s">
        <v>132</v>
      </c>
      <c r="O25" s="4" t="s">
        <v>132</v>
      </c>
      <c r="P25" s="35" t="s">
        <v>137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2"/>
        <v xml:space="preserve"> </v>
      </c>
      <c r="T25" s="37" t="str">
        <f t="shared" si="23"/>
        <v xml:space="preserve"> </v>
      </c>
      <c r="U25" s="37" t="str">
        <f t="shared" si="2"/>
        <v xml:space="preserve"> </v>
      </c>
      <c r="V25" s="37" t="str">
        <f t="shared" si="3"/>
        <v xml:space="preserve"> </v>
      </c>
      <c r="W25" s="37" t="str">
        <f t="shared" si="4"/>
        <v xml:space="preserve"> </v>
      </c>
      <c r="X25" s="37" t="str">
        <f t="shared" si="5"/>
        <v xml:space="preserve"> </v>
      </c>
      <c r="Y25" s="1" t="str">
        <f t="shared" si="6"/>
        <v xml:space="preserve"> </v>
      </c>
      <c r="Z25" s="1" t="str">
        <f t="shared" si="7"/>
        <v xml:space="preserve"> </v>
      </c>
      <c r="AA25" s="1" t="str">
        <f t="shared" si="8"/>
        <v xml:space="preserve"> </v>
      </c>
      <c r="AB25" s="1" t="str">
        <f t="shared" si="9"/>
        <v xml:space="preserve"> </v>
      </c>
      <c r="AC25" s="1" t="str">
        <f t="shared" si="10"/>
        <v xml:space="preserve"> 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884</v>
      </c>
      <c r="AP25" t="s">
        <v>1244</v>
      </c>
      <c r="AQ25" s="22" t="e">
        <v>#VALUE!</v>
      </c>
      <c r="AR25" s="21" t="e">
        <v>#VALUE!</v>
      </c>
      <c r="AS25" t="s">
        <v>137</v>
      </c>
      <c r="AT25" t="e">
        <v>#VALUE!</v>
      </c>
      <c r="AU25" t="e">
        <v>#VALUE!</v>
      </c>
      <c r="AV25" t="s">
        <v>1267</v>
      </c>
    </row>
    <row r="26" spans="1:48" x14ac:dyDescent="0.25">
      <c r="A26" s="14">
        <v>2.8999999999999998E-10</v>
      </c>
      <c r="B26" t="s">
        <v>97</v>
      </c>
      <c r="C26" s="4">
        <v>0</v>
      </c>
      <c r="D26" s="4">
        <v>0</v>
      </c>
      <c r="E26" s="4">
        <v>1</v>
      </c>
      <c r="F26" s="4">
        <v>1</v>
      </c>
      <c r="G26" s="4">
        <v>7.5</v>
      </c>
      <c r="H26" s="4">
        <v>8.67</v>
      </c>
      <c r="I26" s="34">
        <v>127.53801180046312</v>
      </c>
      <c r="J26" s="35" t="s">
        <v>1240</v>
      </c>
      <c r="K26" s="35" t="s">
        <v>1240</v>
      </c>
      <c r="L26" s="35" t="s">
        <v>1240</v>
      </c>
      <c r="M26" s="35">
        <v>10.24948</v>
      </c>
      <c r="N26" s="4" t="s">
        <v>132</v>
      </c>
      <c r="O26" s="4" t="s">
        <v>132</v>
      </c>
      <c r="P26" s="35" t="s">
        <v>137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2"/>
        <v/>
      </c>
      <c r="T26" s="37" t="str">
        <f t="shared" si="23"/>
        <v/>
      </c>
      <c r="U26" s="37" t="str">
        <f t="shared" si="2"/>
        <v xml:space="preserve"> </v>
      </c>
      <c r="V26" s="37" t="str">
        <f t="shared" si="3"/>
        <v xml:space="preserve"> </v>
      </c>
      <c r="W26" s="37" t="str">
        <f t="shared" si="4"/>
        <v xml:space="preserve"> </v>
      </c>
      <c r="X26" s="37" t="str">
        <f t="shared" si="5"/>
        <v xml:space="preserve"> </v>
      </c>
      <c r="Y26" s="1" t="str">
        <f t="shared" si="6"/>
        <v xml:space="preserve"> </v>
      </c>
      <c r="Z26" s="1" t="str">
        <f t="shared" si="7"/>
        <v xml:space="preserve"> </v>
      </c>
      <c r="AA26" s="1" t="str">
        <f t="shared" si="8"/>
        <v xml:space="preserve"> </v>
      </c>
      <c r="AB26" s="1" t="str">
        <f t="shared" si="9"/>
        <v xml:space="preserve"> </v>
      </c>
      <c r="AC26" s="1" t="str">
        <f t="shared" si="10"/>
        <v xml:space="preserve"> </v>
      </c>
      <c r="AD26" s="1" t="str">
        <f t="shared" si="11"/>
        <v xml:space="preserve"> </v>
      </c>
      <c r="AE26" s="1" t="str">
        <f t="shared" si="12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97</v>
      </c>
      <c r="AP26" t="s">
        <v>1244</v>
      </c>
      <c r="AQ26" s="22" t="e">
        <v>#VALUE!</v>
      </c>
      <c r="AR26" s="21" t="e">
        <v>#VALUE!</v>
      </c>
      <c r="AS26">
        <v>-13.494809688581311</v>
      </c>
      <c r="AT26" t="e">
        <v>#VALUE!</v>
      </c>
      <c r="AU26" t="e">
        <v>#VALUE!</v>
      </c>
      <c r="AV26" t="s">
        <v>1268</v>
      </c>
    </row>
    <row r="27" spans="1:48" x14ac:dyDescent="0.25">
      <c r="A27" s="14">
        <v>3E-10</v>
      </c>
      <c r="B27" t="s">
        <v>1195</v>
      </c>
      <c r="C27" s="4">
        <v>1</v>
      </c>
      <c r="D27" s="4">
        <v>0</v>
      </c>
      <c r="E27" s="4">
        <v>1</v>
      </c>
      <c r="F27" s="4">
        <v>2</v>
      </c>
      <c r="G27" s="4">
        <v>102.80000305175781</v>
      </c>
      <c r="H27" s="4">
        <v>77.349999999999994</v>
      </c>
      <c r="I27" s="34">
        <v>273.82326848149557</v>
      </c>
      <c r="J27" s="35" t="s">
        <v>1240</v>
      </c>
      <c r="K27" s="35" t="s">
        <v>1240</v>
      </c>
      <c r="L27" s="35" t="s">
        <v>1240</v>
      </c>
      <c r="M27" s="35">
        <v>17.356683333333333</v>
      </c>
      <c r="N27" s="4">
        <v>-3.02</v>
      </c>
      <c r="O27" s="4" t="s">
        <v>132</v>
      </c>
      <c r="P27" s="35" t="s">
        <v>137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2"/>
        <v>0.32902395701309395</v>
      </c>
      <c r="T27" s="37" t="str">
        <f t="shared" si="23"/>
        <v/>
      </c>
      <c r="U27" s="37" t="str">
        <f t="shared" si="2"/>
        <v xml:space="preserve"> </v>
      </c>
      <c r="V27" s="37" t="str">
        <f t="shared" si="3"/>
        <v xml:space="preserve"> </v>
      </c>
      <c r="W27" s="37" t="str">
        <f t="shared" si="4"/>
        <v xml:space="preserve"> </v>
      </c>
      <c r="X27" s="37" t="str">
        <f t="shared" si="5"/>
        <v xml:space="preserve"> </v>
      </c>
      <c r="Y27" s="1" t="str">
        <f t="shared" si="6"/>
        <v xml:space="preserve"> </v>
      </c>
      <c r="Z27" s="1" t="str">
        <f t="shared" si="7"/>
        <v xml:space="preserve"> </v>
      </c>
      <c r="AA27" s="1" t="str">
        <f t="shared" si="8"/>
        <v xml:space="preserve"> </v>
      </c>
      <c r="AB27" s="1" t="str">
        <f t="shared" si="9"/>
        <v xml:space="preserve"> </v>
      </c>
      <c r="AC27" s="1">
        <f t="shared" si="10"/>
        <v>4</v>
      </c>
      <c r="AD27" s="1" t="str">
        <f t="shared" si="11"/>
        <v xml:space="preserve"> </v>
      </c>
      <c r="AE27" s="1" t="str">
        <f t="shared" si="12"/>
        <v xml:space="preserve"> 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1195</v>
      </c>
      <c r="AP27" t="s">
        <v>1246</v>
      </c>
      <c r="AQ27" s="22" t="e">
        <v>#VALUE!</v>
      </c>
      <c r="AR27" s="21" t="e">
        <v>#VALUE!</v>
      </c>
      <c r="AS27">
        <v>32.902395671309392</v>
      </c>
      <c r="AT27" t="e">
        <v>#VALUE!</v>
      </c>
      <c r="AU27" t="e">
        <v>#VALUE!</v>
      </c>
      <c r="AV27" t="s">
        <v>1269</v>
      </c>
    </row>
    <row r="28" spans="1:48" x14ac:dyDescent="0.25">
      <c r="A28" s="14">
        <v>3.1000000000000002E-10</v>
      </c>
      <c r="B28" t="s">
        <v>885</v>
      </c>
      <c r="C28" s="4">
        <v>0</v>
      </c>
      <c r="D28" s="4">
        <v>0</v>
      </c>
      <c r="E28" s="4">
        <v>0</v>
      </c>
      <c r="F28" s="4">
        <v>0</v>
      </c>
      <c r="G28" s="4" t="s">
        <v>132</v>
      </c>
      <c r="H28" s="4">
        <v>2.68</v>
      </c>
      <c r="I28" s="34">
        <v>105.05178959017726</v>
      </c>
      <c r="J28" s="35" t="s">
        <v>1240</v>
      </c>
      <c r="K28" s="35" t="s">
        <v>1240</v>
      </c>
      <c r="L28" s="35" t="s">
        <v>1240</v>
      </c>
      <c r="M28" s="35" t="s">
        <v>1240</v>
      </c>
      <c r="N28" s="4" t="s">
        <v>132</v>
      </c>
      <c r="O28" s="4" t="s">
        <v>132</v>
      </c>
      <c r="P28" s="35" t="s">
        <v>137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2"/>
        <v xml:space="preserve"> </v>
      </c>
      <c r="T28" s="37" t="str">
        <f t="shared" si="23"/>
        <v xml:space="preserve"> </v>
      </c>
      <c r="U28" s="37" t="str">
        <f t="shared" si="2"/>
        <v xml:space="preserve"> </v>
      </c>
      <c r="V28" s="37" t="str">
        <f t="shared" si="3"/>
        <v xml:space="preserve"> </v>
      </c>
      <c r="W28" s="37" t="str">
        <f t="shared" si="4"/>
        <v xml:space="preserve"> </v>
      </c>
      <c r="X28" s="37" t="str">
        <f t="shared" si="5"/>
        <v xml:space="preserve"> </v>
      </c>
      <c r="Y28" s="1" t="str">
        <f t="shared" si="6"/>
        <v xml:space="preserve"> </v>
      </c>
      <c r="Z28" s="1" t="str">
        <f t="shared" si="7"/>
        <v xml:space="preserve"> </v>
      </c>
      <c r="AA28" s="1" t="str">
        <f t="shared" si="8"/>
        <v xml:space="preserve"> </v>
      </c>
      <c r="AB28" s="1" t="str">
        <f t="shared" si="9"/>
        <v xml:space="preserve"> </v>
      </c>
      <c r="AC28" s="1" t="str">
        <f t="shared" si="10"/>
        <v xml:space="preserve"> </v>
      </c>
      <c r="AD28" s="1" t="str">
        <f t="shared" si="11"/>
        <v xml:space="preserve"> </v>
      </c>
      <c r="AE28" s="1" t="str">
        <f t="shared" si="12"/>
        <v xml:space="preserve"> </v>
      </c>
      <c r="AF28" s="1" t="str">
        <f t="shared" si="13"/>
        <v xml:space="preserve"> </v>
      </c>
      <c r="AG28" s="38" t="str">
        <f t="shared" si="14"/>
        <v xml:space="preserve"> </v>
      </c>
      <c r="AH28" s="38" t="str">
        <f t="shared" si="15"/>
        <v xml:space="preserve"> </v>
      </c>
      <c r="AI28" s="1" t="str">
        <f t="shared" si="16"/>
        <v xml:space="preserve"> 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885</v>
      </c>
      <c r="AP28" t="s">
        <v>1250</v>
      </c>
      <c r="AQ28" s="22" t="e">
        <v>#VALUE!</v>
      </c>
      <c r="AR28" s="21" t="e">
        <v>#VALUE!</v>
      </c>
      <c r="AS28" t="s">
        <v>137</v>
      </c>
      <c r="AT28" t="e">
        <v>#VALUE!</v>
      </c>
      <c r="AU28" t="e">
        <v>#VALUE!</v>
      </c>
      <c r="AV28" t="s">
        <v>1270</v>
      </c>
    </row>
    <row r="29" spans="1:48" x14ac:dyDescent="0.25">
      <c r="A29" s="14">
        <v>3.2000000000000003E-10</v>
      </c>
      <c r="B29" t="s">
        <v>64</v>
      </c>
      <c r="C29" s="4">
        <v>1</v>
      </c>
      <c r="D29" s="4">
        <v>0</v>
      </c>
      <c r="E29" s="4">
        <v>0</v>
      </c>
      <c r="F29" s="4">
        <v>1</v>
      </c>
      <c r="G29" s="4">
        <v>2.690000057220459</v>
      </c>
      <c r="H29" s="4">
        <v>2.27</v>
      </c>
      <c r="I29" s="34">
        <v>865.41236676662459</v>
      </c>
      <c r="J29" s="35" t="s">
        <v>1240</v>
      </c>
      <c r="K29" s="35" t="s">
        <v>1240</v>
      </c>
      <c r="L29" s="35" t="s">
        <v>1240</v>
      </c>
      <c r="M29" s="35">
        <v>4.4741286210892239</v>
      </c>
      <c r="N29" s="4" t="s">
        <v>132</v>
      </c>
      <c r="O29" s="4" t="s">
        <v>132</v>
      </c>
      <c r="P29" s="35" t="s">
        <v>137</v>
      </c>
      <c r="Q29" s="36">
        <f t="shared" si="0"/>
        <v>100.00000000032</v>
      </c>
      <c r="R29" s="36" t="str">
        <f t="shared" si="1"/>
        <v xml:space="preserve"> </v>
      </c>
      <c r="S29" s="37">
        <f t="shared" si="22"/>
        <v>0.18502205195896868</v>
      </c>
      <c r="T29" s="37" t="str">
        <f t="shared" si="23"/>
        <v/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 xml:space="preserve"> </v>
      </c>
      <c r="X29" s="37" t="str">
        <f t="shared" si="5"/>
        <v xml:space="preserve"> 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 t="str">
        <f t="shared" si="9"/>
        <v xml:space="preserve"> </v>
      </c>
      <c r="AC29" s="1">
        <f t="shared" si="10"/>
        <v>12</v>
      </c>
      <c r="AD29" s="1" t="str">
        <f t="shared" si="11"/>
        <v xml:space="preserve"> </v>
      </c>
      <c r="AE29" s="1">
        <f t="shared" si="12"/>
        <v>6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64</v>
      </c>
      <c r="AP29" t="s">
        <v>1246</v>
      </c>
      <c r="AQ29" s="22" t="e">
        <v>#VALUE!</v>
      </c>
      <c r="AR29" s="21" t="e">
        <v>#VALUE!</v>
      </c>
      <c r="AS29">
        <v>18.502205163896868</v>
      </c>
      <c r="AT29" t="e">
        <v>#VALUE!</v>
      </c>
      <c r="AU29" t="e">
        <v>#VALUE!</v>
      </c>
      <c r="AV29" t="s">
        <v>1271</v>
      </c>
    </row>
    <row r="30" spans="1:48" x14ac:dyDescent="0.25">
      <c r="A30" s="14">
        <v>3.3000000000000005E-10</v>
      </c>
      <c r="B30" t="s">
        <v>66</v>
      </c>
      <c r="C30" s="4">
        <v>0</v>
      </c>
      <c r="D30" s="4">
        <v>0</v>
      </c>
      <c r="E30" s="4">
        <v>0</v>
      </c>
      <c r="F30" s="4">
        <v>0</v>
      </c>
      <c r="G30" s="4" t="s">
        <v>132</v>
      </c>
      <c r="H30" s="4">
        <v>6.55</v>
      </c>
      <c r="I30" s="34">
        <v>653.8835930344801</v>
      </c>
      <c r="J30" s="35" t="s">
        <v>1240</v>
      </c>
      <c r="K30" s="35" t="s">
        <v>1240</v>
      </c>
      <c r="L30" s="35" t="s">
        <v>1240</v>
      </c>
      <c r="M30" s="35" t="s">
        <v>1240</v>
      </c>
      <c r="N30" s="4" t="s">
        <v>132</v>
      </c>
      <c r="O30" s="4" t="s">
        <v>132</v>
      </c>
      <c r="P30" s="35" t="s">
        <v>137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2"/>
        <v xml:space="preserve"> </v>
      </c>
      <c r="T30" s="37" t="str">
        <f t="shared" si="23"/>
        <v xml:space="preserve"> </v>
      </c>
      <c r="U30" s="37" t="str">
        <f t="shared" si="2"/>
        <v xml:space="preserve"> </v>
      </c>
      <c r="V30" s="37" t="str">
        <f t="shared" si="3"/>
        <v xml:space="preserve"> </v>
      </c>
      <c r="W30" s="37" t="str">
        <f t="shared" si="4"/>
        <v xml:space="preserve"> </v>
      </c>
      <c r="X30" s="37" t="str">
        <f t="shared" si="5"/>
        <v xml:space="preserve"> </v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 t="str">
        <f t="shared" si="9"/>
        <v xml:space="preserve"> </v>
      </c>
      <c r="AC30" s="1" t="str">
        <f t="shared" si="10"/>
        <v xml:space="preserve"> </v>
      </c>
      <c r="AD30" s="1" t="str">
        <f t="shared" si="11"/>
        <v xml:space="preserve"> </v>
      </c>
      <c r="AE30" s="1" t="str">
        <f t="shared" si="12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66</v>
      </c>
      <c r="AP30" t="s">
        <v>1241</v>
      </c>
      <c r="AQ30" s="22" t="e">
        <v>#VALUE!</v>
      </c>
      <c r="AR30" s="21" t="e">
        <v>#VALUE!</v>
      </c>
      <c r="AS30" t="s">
        <v>137</v>
      </c>
      <c r="AT30" t="e">
        <v>#VALUE!</v>
      </c>
      <c r="AU30" t="e">
        <v>#VALUE!</v>
      </c>
      <c r="AV30" t="s">
        <v>1272</v>
      </c>
    </row>
    <row r="31" spans="1:48" x14ac:dyDescent="0.25">
      <c r="A31" s="14">
        <v>3.4000000000000007E-10</v>
      </c>
      <c r="B31" t="s">
        <v>88</v>
      </c>
      <c r="C31" s="4">
        <v>0</v>
      </c>
      <c r="D31" s="4">
        <v>0</v>
      </c>
      <c r="E31" s="4">
        <v>0</v>
      </c>
      <c r="F31" s="4">
        <v>0</v>
      </c>
      <c r="G31" s="4" t="s">
        <v>132</v>
      </c>
      <c r="H31" s="4">
        <v>668</v>
      </c>
      <c r="I31" s="34">
        <v>306.54255630239487</v>
      </c>
      <c r="J31" s="35" t="s">
        <v>1240</v>
      </c>
      <c r="K31" s="35" t="s">
        <v>1240</v>
      </c>
      <c r="L31" s="35" t="s">
        <v>1240</v>
      </c>
      <c r="M31" s="35" t="s">
        <v>1240</v>
      </c>
      <c r="N31" s="4" t="s">
        <v>132</v>
      </c>
      <c r="O31" s="4" t="s">
        <v>132</v>
      </c>
      <c r="P31" s="35" t="s">
        <v>137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2"/>
        <v xml:space="preserve"> </v>
      </c>
      <c r="T31" s="37" t="str">
        <f t="shared" si="23"/>
        <v xml:space="preserve"> </v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88</v>
      </c>
      <c r="AP31" t="s">
        <v>1250</v>
      </c>
      <c r="AQ31" s="22" t="e">
        <v>#VALUE!</v>
      </c>
      <c r="AR31" s="21" t="e">
        <v>#VALUE!</v>
      </c>
      <c r="AS31" t="s">
        <v>137</v>
      </c>
      <c r="AT31" t="e">
        <v>#VALUE!</v>
      </c>
      <c r="AU31" t="e">
        <v>#VALUE!</v>
      </c>
      <c r="AV31" t="s">
        <v>1273</v>
      </c>
    </row>
    <row r="32" spans="1:48" x14ac:dyDescent="0.25">
      <c r="A32" s="14">
        <v>3.5000000000000008E-10</v>
      </c>
      <c r="B32" t="s">
        <v>39</v>
      </c>
      <c r="C32" s="4">
        <v>6</v>
      </c>
      <c r="D32" s="4">
        <v>0</v>
      </c>
      <c r="E32" s="4">
        <v>1</v>
      </c>
      <c r="F32" s="4">
        <v>7</v>
      </c>
      <c r="G32" s="4">
        <v>2.005000114440918</v>
      </c>
      <c r="H32" s="4">
        <v>2.27</v>
      </c>
      <c r="I32" s="34">
        <v>1256.6467496742032</v>
      </c>
      <c r="J32" s="35" t="s">
        <v>1240</v>
      </c>
      <c r="K32" s="35">
        <v>6.8787878787878789</v>
      </c>
      <c r="L32" s="35">
        <v>15.296603231597846</v>
      </c>
      <c r="M32" s="35">
        <v>10.579728476821192</v>
      </c>
      <c r="N32" s="4">
        <v>0.33</v>
      </c>
      <c r="O32" s="4">
        <v>58.653846153846146</v>
      </c>
      <c r="P32" s="35">
        <v>0.88105726872246692</v>
      </c>
      <c r="Q32" s="36">
        <f t="shared" si="0"/>
        <v>85.714285714635707</v>
      </c>
      <c r="R32" s="36" t="str">
        <f t="shared" si="1"/>
        <v xml:space="preserve"> </v>
      </c>
      <c r="S32" s="37" t="str">
        <f t="shared" si="22"/>
        <v/>
      </c>
      <c r="T32" s="37" t="str">
        <f t="shared" si="23"/>
        <v/>
      </c>
      <c r="U32" s="37" t="str">
        <f t="shared" si="2"/>
        <v xml:space="preserve"> </v>
      </c>
      <c r="V32" s="37" t="str">
        <f t="shared" si="3"/>
        <v xml:space="preserve"> </v>
      </c>
      <c r="W32" s="37" t="str">
        <f t="shared" si="4"/>
        <v/>
      </c>
      <c r="X32" s="37" t="str">
        <f t="shared" si="5"/>
        <v/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 t="str">
        <f t="shared" si="10"/>
        <v xml:space="preserve"> </v>
      </c>
      <c r="AD32" s="1" t="str">
        <f t="shared" si="11"/>
        <v xml:space="preserve"> </v>
      </c>
      <c r="AE32" s="1">
        <f t="shared" si="12"/>
        <v>11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>
        <f t="shared" si="18"/>
        <v>58.653846154196145</v>
      </c>
      <c r="AL32" s="25" t="str">
        <f t="shared" si="19"/>
        <v xml:space="preserve"> </v>
      </c>
      <c r="AM32" s="1">
        <f t="shared" si="20"/>
        <v>5</v>
      </c>
      <c r="AN32" s="1" t="str">
        <f t="shared" si="21"/>
        <v xml:space="preserve"> </v>
      </c>
      <c r="AO32" t="s">
        <v>39</v>
      </c>
      <c r="AP32" t="s">
        <v>1256</v>
      </c>
      <c r="AQ32" s="22" t="e">
        <v>#VALUE!</v>
      </c>
      <c r="AR32" s="21">
        <v>-105.86977387714391</v>
      </c>
      <c r="AS32">
        <v>-11.674003769122553</v>
      </c>
      <c r="AT32" t="e">
        <v>#VALUE!</v>
      </c>
      <c r="AU32">
        <v>105.86977387714391</v>
      </c>
      <c r="AV32" t="s">
        <v>1274</v>
      </c>
    </row>
    <row r="33" spans="1:48" x14ac:dyDescent="0.25">
      <c r="A33" s="14">
        <v>3.600000000000001E-10</v>
      </c>
      <c r="B33" t="s">
        <v>886</v>
      </c>
      <c r="C33" s="4">
        <v>7</v>
      </c>
      <c r="D33" s="4">
        <v>0</v>
      </c>
      <c r="E33" s="4">
        <v>0</v>
      </c>
      <c r="F33" s="4">
        <v>7</v>
      </c>
      <c r="G33" s="4">
        <v>10.600000381469727</v>
      </c>
      <c r="H33" s="4">
        <v>8.8699999999999992</v>
      </c>
      <c r="I33" s="34">
        <v>1526.1690313571478</v>
      </c>
      <c r="J33" s="35">
        <v>10.102505694760818</v>
      </c>
      <c r="K33" s="35">
        <v>7.4101921470342509</v>
      </c>
      <c r="L33" s="35">
        <v>5.0536252705627707</v>
      </c>
      <c r="M33" s="35">
        <v>4.3552458141422496</v>
      </c>
      <c r="N33" s="4">
        <v>1.1970000000000001</v>
      </c>
      <c r="O33" s="4">
        <v>36.800000000000004</v>
      </c>
      <c r="P33" s="35">
        <v>8.4554678692220975</v>
      </c>
      <c r="Q33" s="36">
        <f t="shared" si="0"/>
        <v>100.00000000036</v>
      </c>
      <c r="R33" s="36" t="str">
        <f t="shared" si="1"/>
        <v xml:space="preserve"> </v>
      </c>
      <c r="S33" s="37">
        <f t="shared" si="22"/>
        <v>0.19503950221679009</v>
      </c>
      <c r="T33" s="37" t="str">
        <f t="shared" si="23"/>
        <v/>
      </c>
      <c r="U33" s="37" t="str">
        <f t="shared" si="2"/>
        <v/>
      </c>
      <c r="V33" s="37" t="str">
        <f t="shared" si="3"/>
        <v/>
      </c>
      <c r="W33" s="37" t="str">
        <f t="shared" si="4"/>
        <v/>
      </c>
      <c r="X33" s="37">
        <f t="shared" si="5"/>
        <v>-0.31985639167166835</v>
      </c>
      <c r="Y33" s="1" t="str">
        <f t="shared" si="6"/>
        <v xml:space="preserve"> </v>
      </c>
      <c r="Z33" s="1" t="str">
        <f t="shared" si="7"/>
        <v xml:space="preserve"> </v>
      </c>
      <c r="AA33" s="1" t="str">
        <f t="shared" si="8"/>
        <v xml:space="preserve"> </v>
      </c>
      <c r="AB33" s="1">
        <f t="shared" si="9"/>
        <v>10</v>
      </c>
      <c r="AC33" s="1">
        <f t="shared" si="10"/>
        <v>10</v>
      </c>
      <c r="AD33" s="1" t="str">
        <f t="shared" si="11"/>
        <v xml:space="preserve"> </v>
      </c>
      <c r="AE33" s="1">
        <f t="shared" si="12"/>
        <v>5</v>
      </c>
      <c r="AF33" s="1" t="str">
        <f t="shared" si="13"/>
        <v xml:space="preserve"> </v>
      </c>
      <c r="AG33" s="38">
        <f t="shared" si="14"/>
        <v>8.4554678695820975</v>
      </c>
      <c r="AH33" s="38" t="str">
        <f t="shared" si="15"/>
        <v xml:space="preserve"> </v>
      </c>
      <c r="AI33" s="1">
        <f t="shared" si="16"/>
        <v>4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886</v>
      </c>
      <c r="AP33" t="s">
        <v>1252</v>
      </c>
      <c r="AQ33" s="22">
        <v>3.8289321064956749</v>
      </c>
      <c r="AR33" s="21">
        <v>31.985639167166834</v>
      </c>
      <c r="AS33">
        <v>19.50395018567901</v>
      </c>
      <c r="AT33">
        <v>-3.8289321064956749</v>
      </c>
      <c r="AU33">
        <v>-31.985639167166834</v>
      </c>
      <c r="AV33" t="s">
        <v>1275</v>
      </c>
    </row>
    <row r="34" spans="1:48" x14ac:dyDescent="0.25">
      <c r="A34" s="14">
        <v>3.7000000000000012E-10</v>
      </c>
      <c r="B34" t="s">
        <v>49</v>
      </c>
      <c r="C34" s="4">
        <v>2</v>
      </c>
      <c r="D34" s="4">
        <v>0</v>
      </c>
      <c r="E34" s="4">
        <v>9</v>
      </c>
      <c r="F34" s="4">
        <v>11</v>
      </c>
      <c r="G34" s="4">
        <v>6.2799997329711914</v>
      </c>
      <c r="H34" s="4">
        <v>6.1</v>
      </c>
      <c r="I34" s="34">
        <v>4976.4726372444684</v>
      </c>
      <c r="J34" s="35">
        <v>11.663479923518164</v>
      </c>
      <c r="K34" s="35">
        <v>11.73076923076923</v>
      </c>
      <c r="L34" s="35">
        <v>8.4351718650828396</v>
      </c>
      <c r="M34" s="35">
        <v>7.541235168881137</v>
      </c>
      <c r="N34" s="4">
        <v>0.52</v>
      </c>
      <c r="O34" s="4">
        <v>-24.746743849493491</v>
      </c>
      <c r="P34" s="35">
        <v>4.4262295081967213</v>
      </c>
      <c r="Q34" s="36" t="str">
        <f t="shared" si="0"/>
        <v xml:space="preserve"> </v>
      </c>
      <c r="R34" s="36" t="str">
        <f t="shared" si="1"/>
        <v xml:space="preserve"> </v>
      </c>
      <c r="S34" s="37" t="str">
        <f t="shared" si="22"/>
        <v/>
      </c>
      <c r="T34" s="37" t="str">
        <f t="shared" si="23"/>
        <v/>
      </c>
      <c r="U34" s="37" t="str">
        <f t="shared" si="2"/>
        <v/>
      </c>
      <c r="V34" s="37" t="str">
        <f t="shared" si="3"/>
        <v/>
      </c>
      <c r="W34" s="37" t="str">
        <f t="shared" si="4"/>
        <v/>
      </c>
      <c r="X34" s="37" t="str">
        <f t="shared" si="5"/>
        <v/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 t="str">
        <f t="shared" si="9"/>
        <v xml:space="preserve"> </v>
      </c>
      <c r="AC34" s="1" t="str">
        <f t="shared" si="10"/>
        <v xml:space="preserve"> </v>
      </c>
      <c r="AD34" s="1" t="str">
        <f t="shared" si="11"/>
        <v xml:space="preserve"> </v>
      </c>
      <c r="AE34" s="1" t="str">
        <f t="shared" si="12"/>
        <v xml:space="preserve"> </v>
      </c>
      <c r="AF34" s="1" t="str">
        <f t="shared" si="13"/>
        <v xml:space="preserve"> </v>
      </c>
      <c r="AG34" s="38">
        <f t="shared" si="14"/>
        <v>4.4262295085667214</v>
      </c>
      <c r="AH34" s="38" t="str">
        <f t="shared" si="15"/>
        <v xml:space="preserve"> </v>
      </c>
      <c r="AI34" s="1">
        <f t="shared" si="16"/>
        <v>11</v>
      </c>
      <c r="AJ34" s="1" t="str">
        <f t="shared" si="17"/>
        <v xml:space="preserve"> </v>
      </c>
      <c r="AK34" s="25" t="str">
        <f t="shared" si="18"/>
        <v xml:space="preserve"> </v>
      </c>
      <c r="AL34" s="25" t="str">
        <f t="shared" si="19"/>
        <v xml:space="preserve"> </v>
      </c>
      <c r="AM34" s="1" t="str">
        <f t="shared" si="20"/>
        <v xml:space="preserve"> </v>
      </c>
      <c r="AN34" s="1" t="str">
        <f t="shared" si="21"/>
        <v xml:space="preserve"> </v>
      </c>
      <c r="AO34" t="s">
        <v>49</v>
      </c>
      <c r="AP34" t="s">
        <v>1246</v>
      </c>
      <c r="AQ34" s="22">
        <v>-11.030802999784539</v>
      </c>
      <c r="AR34" s="21">
        <v>-13.525002785736429</v>
      </c>
      <c r="AS34">
        <v>2.9508152946096988</v>
      </c>
      <c r="AT34">
        <v>11.030802999784539</v>
      </c>
      <c r="AU34">
        <v>13.525002785736429</v>
      </c>
      <c r="AV34" t="s">
        <v>1276</v>
      </c>
    </row>
    <row r="35" spans="1:48" x14ac:dyDescent="0.25">
      <c r="A35" s="14">
        <v>3.8000000000000014E-10</v>
      </c>
      <c r="B35" t="s">
        <v>32</v>
      </c>
      <c r="C35" s="4">
        <v>14</v>
      </c>
      <c r="D35" s="4">
        <v>1</v>
      </c>
      <c r="E35" s="4">
        <v>7</v>
      </c>
      <c r="F35" s="4">
        <v>22</v>
      </c>
      <c r="G35" s="4">
        <v>10.100000381469727</v>
      </c>
      <c r="H35" s="4">
        <v>8.9</v>
      </c>
      <c r="I35" s="34">
        <v>4537.9719745364509</v>
      </c>
      <c r="J35" s="35">
        <v>8.135283363802559</v>
      </c>
      <c r="K35" s="35">
        <v>13.90625</v>
      </c>
      <c r="L35" s="35">
        <v>4.6853820370539108</v>
      </c>
      <c r="M35" s="35">
        <v>5.8415979461396521</v>
      </c>
      <c r="N35" s="4">
        <v>0.64</v>
      </c>
      <c r="O35" s="4">
        <v>-34.088568486096804</v>
      </c>
      <c r="P35" s="35">
        <v>8.7415730337078639</v>
      </c>
      <c r="Q35" s="36" t="str">
        <f t="shared" si="0"/>
        <v xml:space="preserve"> </v>
      </c>
      <c r="R35" s="36" t="str">
        <f t="shared" si="1"/>
        <v xml:space="preserve"> </v>
      </c>
      <c r="S35" s="37" t="str">
        <f t="shared" si="22"/>
        <v/>
      </c>
      <c r="T35" s="37" t="str">
        <f t="shared" si="23"/>
        <v/>
      </c>
      <c r="U35" s="37" t="str">
        <f t="shared" si="2"/>
        <v/>
      </c>
      <c r="V35" s="37" t="str">
        <f t="shared" si="3"/>
        <v/>
      </c>
      <c r="W35" s="37" t="str">
        <f t="shared" si="4"/>
        <v/>
      </c>
      <c r="X35" s="37">
        <f t="shared" si="5"/>
        <v>-0.36941651300478762</v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>
        <f t="shared" si="9"/>
        <v>9</v>
      </c>
      <c r="AC35" s="1" t="str">
        <f t="shared" si="10"/>
        <v xml:space="preserve"> </v>
      </c>
      <c r="AD35" s="1" t="str">
        <f t="shared" si="11"/>
        <v xml:space="preserve"> </v>
      </c>
      <c r="AE35" s="1" t="str">
        <f t="shared" si="12"/>
        <v xml:space="preserve"> </v>
      </c>
      <c r="AF35" s="1" t="str">
        <f t="shared" si="13"/>
        <v xml:space="preserve"> </v>
      </c>
      <c r="AG35" s="38">
        <f t="shared" si="14"/>
        <v>8.7415730340878639</v>
      </c>
      <c r="AH35" s="38" t="str">
        <f t="shared" si="15"/>
        <v xml:space="preserve"> </v>
      </c>
      <c r="AI35" s="1">
        <f t="shared" si="16"/>
        <v>3</v>
      </c>
      <c r="AJ35" s="1" t="str">
        <f t="shared" si="17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0"/>
        <v xml:space="preserve"> </v>
      </c>
      <c r="AN35" s="1" t="str">
        <f t="shared" si="21"/>
        <v xml:space="preserve"> </v>
      </c>
      <c r="AO35" t="s">
        <v>32</v>
      </c>
      <c r="AP35" t="s">
        <v>1244</v>
      </c>
      <c r="AQ35" s="22">
        <v>22.555956675293388</v>
      </c>
      <c r="AR35" s="21">
        <v>36.94165130047876</v>
      </c>
      <c r="AS35">
        <v>13.483150353592421</v>
      </c>
      <c r="AT35">
        <v>-22.555956675293388</v>
      </c>
      <c r="AU35">
        <v>-36.94165130047876</v>
      </c>
      <c r="AV35" t="s">
        <v>1277</v>
      </c>
    </row>
    <row r="36" spans="1:48" x14ac:dyDescent="0.25">
      <c r="A36" s="14">
        <v>3.9000000000000015E-10</v>
      </c>
      <c r="B36" t="s">
        <v>84</v>
      </c>
      <c r="C36" s="4">
        <v>0</v>
      </c>
      <c r="D36" s="4">
        <v>0</v>
      </c>
      <c r="E36" s="4">
        <v>0</v>
      </c>
      <c r="F36" s="4">
        <v>0</v>
      </c>
      <c r="G36" s="4" t="s">
        <v>132</v>
      </c>
      <c r="H36" s="4">
        <v>12.22</v>
      </c>
      <c r="I36" s="34">
        <v>176.20669839499621</v>
      </c>
      <c r="J36" s="35" t="s">
        <v>1240</v>
      </c>
      <c r="K36" s="35" t="s">
        <v>1240</v>
      </c>
      <c r="L36" s="35" t="s">
        <v>1240</v>
      </c>
      <c r="M36" s="35" t="s">
        <v>1240</v>
      </c>
      <c r="N36" s="4" t="s">
        <v>132</v>
      </c>
      <c r="O36" s="4" t="s">
        <v>132</v>
      </c>
      <c r="P36" s="35" t="s">
        <v>137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2"/>
        <v xml:space="preserve"> </v>
      </c>
      <c r="T36" s="37" t="str">
        <f t="shared" si="23"/>
        <v xml:space="preserve"> </v>
      </c>
      <c r="U36" s="37" t="str">
        <f t="shared" si="2"/>
        <v xml:space="preserve"> </v>
      </c>
      <c r="V36" s="37" t="str">
        <f t="shared" si="3"/>
        <v xml:space="preserve"> </v>
      </c>
      <c r="W36" s="37" t="str">
        <f t="shared" si="4"/>
        <v xml:space="preserve"> </v>
      </c>
      <c r="X36" s="37" t="str">
        <f t="shared" si="5"/>
        <v xml:space="preserve"> </v>
      </c>
      <c r="Y36" s="1" t="str">
        <f t="shared" si="6"/>
        <v xml:space="preserve"> </v>
      </c>
      <c r="Z36" s="1" t="str">
        <f t="shared" si="7"/>
        <v xml:space="preserve"> </v>
      </c>
      <c r="AA36" s="1" t="str">
        <f t="shared" si="8"/>
        <v xml:space="preserve"> </v>
      </c>
      <c r="AB36" s="1" t="str">
        <f t="shared" si="9"/>
        <v xml:space="preserve"> </v>
      </c>
      <c r="AC36" s="1" t="str">
        <f t="shared" si="10"/>
        <v xml:space="preserve"> </v>
      </c>
      <c r="AD36" s="1" t="str">
        <f t="shared" si="11"/>
        <v xml:space="preserve"> </v>
      </c>
      <c r="AE36" s="1" t="str">
        <f t="shared" si="12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7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0"/>
        <v xml:space="preserve"> </v>
      </c>
      <c r="AN36" s="1" t="str">
        <f t="shared" si="21"/>
        <v xml:space="preserve"> </v>
      </c>
      <c r="AO36" t="s">
        <v>84</v>
      </c>
      <c r="AP36" t="s">
        <v>1264</v>
      </c>
      <c r="AQ36" s="22" t="e">
        <v>#VALUE!</v>
      </c>
      <c r="AR36" s="21" t="e">
        <v>#VALUE!</v>
      </c>
      <c r="AS36" t="s">
        <v>137</v>
      </c>
      <c r="AT36" t="e">
        <v>#VALUE!</v>
      </c>
      <c r="AU36" t="e">
        <v>#VALUE!</v>
      </c>
      <c r="AV36" t="s">
        <v>1278</v>
      </c>
    </row>
    <row r="37" spans="1:48" x14ac:dyDescent="0.25">
      <c r="A37" s="14">
        <v>4.0000000000000017E-10</v>
      </c>
      <c r="B37" t="s">
        <v>48</v>
      </c>
      <c r="C37" s="4">
        <v>11</v>
      </c>
      <c r="D37" s="4">
        <v>1</v>
      </c>
      <c r="E37" s="4">
        <v>11</v>
      </c>
      <c r="F37" s="4">
        <v>23</v>
      </c>
      <c r="G37" s="4">
        <v>74</v>
      </c>
      <c r="H37" s="4">
        <v>74.45</v>
      </c>
      <c r="I37" s="34">
        <v>3805.9598734758411</v>
      </c>
      <c r="J37" s="35">
        <v>13.029401470073504</v>
      </c>
      <c r="K37" s="35">
        <v>13.383066690634552</v>
      </c>
      <c r="L37" s="35">
        <v>9.0750965376448658</v>
      </c>
      <c r="M37" s="35">
        <v>9.316358974358975</v>
      </c>
      <c r="N37" s="4">
        <v>5.5629999999999997</v>
      </c>
      <c r="O37" s="4">
        <v>-0.37607449856734948</v>
      </c>
      <c r="P37" s="35">
        <v>5.6642041638683684</v>
      </c>
      <c r="Q37" s="36" t="str">
        <f t="shared" si="0"/>
        <v xml:space="preserve"> </v>
      </c>
      <c r="R37" s="36" t="str">
        <f t="shared" si="1"/>
        <v xml:space="preserve"> </v>
      </c>
      <c r="S37" s="37" t="str">
        <f t="shared" si="22"/>
        <v/>
      </c>
      <c r="T37" s="37" t="str">
        <f t="shared" si="23"/>
        <v/>
      </c>
      <c r="U37" s="37" t="str">
        <f t="shared" si="2"/>
        <v/>
      </c>
      <c r="V37" s="37" t="str">
        <f t="shared" si="3"/>
        <v/>
      </c>
      <c r="W37" s="37" t="str">
        <f t="shared" si="4"/>
        <v/>
      </c>
      <c r="X37" s="37" t="str">
        <f t="shared" si="5"/>
        <v/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 t="str">
        <f t="shared" si="9"/>
        <v xml:space="preserve"> </v>
      </c>
      <c r="AC37" s="1" t="str">
        <f t="shared" si="10"/>
        <v xml:space="preserve"> </v>
      </c>
      <c r="AD37" s="1" t="str">
        <f t="shared" si="11"/>
        <v xml:space="preserve"> </v>
      </c>
      <c r="AE37" s="1" t="str">
        <f t="shared" si="12"/>
        <v xml:space="preserve"> </v>
      </c>
      <c r="AF37" s="1" t="str">
        <f t="shared" si="13"/>
        <v xml:space="preserve"> </v>
      </c>
      <c r="AG37" s="38">
        <f t="shared" si="14"/>
        <v>5.6642041642683685</v>
      </c>
      <c r="AH37" s="38" t="str">
        <f t="shared" si="15"/>
        <v xml:space="preserve"> </v>
      </c>
      <c r="AI37" s="1">
        <f t="shared" si="16"/>
        <v>10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48</v>
      </c>
      <c r="AP37" t="s">
        <v>1250</v>
      </c>
      <c r="AQ37" s="22">
        <v>-24.033728982701707</v>
      </c>
      <c r="AR37" s="21">
        <v>-22.1374473686367</v>
      </c>
      <c r="AS37">
        <v>-0.60443250503694479</v>
      </c>
      <c r="AT37">
        <v>24.033728982701707</v>
      </c>
      <c r="AU37">
        <v>22.1374473686367</v>
      </c>
      <c r="AV37" t="s">
        <v>1279</v>
      </c>
    </row>
    <row r="38" spans="1:48" x14ac:dyDescent="0.25">
      <c r="A38" s="14">
        <v>4.1000000000000019E-10</v>
      </c>
      <c r="B38" t="s">
        <v>28</v>
      </c>
      <c r="C38" s="4">
        <v>25</v>
      </c>
      <c r="D38" s="4">
        <v>0</v>
      </c>
      <c r="E38" s="4">
        <v>1</v>
      </c>
      <c r="F38" s="4">
        <v>26</v>
      </c>
      <c r="G38" s="4">
        <v>11.010000228881836</v>
      </c>
      <c r="H38" s="4">
        <v>7.97</v>
      </c>
      <c r="I38" s="34">
        <v>4876.535276906362</v>
      </c>
      <c r="J38" s="35">
        <v>5.2886529528865287</v>
      </c>
      <c r="K38" s="35">
        <v>4.7299703264094957</v>
      </c>
      <c r="L38" s="35" t="s">
        <v>1240</v>
      </c>
      <c r="M38" s="35" t="s">
        <v>1240</v>
      </c>
      <c r="N38" s="4">
        <v>1.6850000000000001</v>
      </c>
      <c r="O38" s="4">
        <v>14.782016348773846</v>
      </c>
      <c r="P38" s="35" t="s">
        <v>137</v>
      </c>
      <c r="Q38" s="36">
        <f t="shared" si="0"/>
        <v>96.153846154256158</v>
      </c>
      <c r="R38" s="36" t="str">
        <f t="shared" si="1"/>
        <v xml:space="preserve"> </v>
      </c>
      <c r="S38" s="37">
        <f t="shared" si="22"/>
        <v>0.3814303929924136</v>
      </c>
      <c r="T38" s="37" t="str">
        <f t="shared" si="23"/>
        <v/>
      </c>
      <c r="U38" s="37" t="str">
        <f t="shared" si="2"/>
        <v/>
      </c>
      <c r="V38" s="37">
        <f t="shared" si="3"/>
        <v>-0.4965452952320516</v>
      </c>
      <c r="W38" s="37" t="str">
        <f t="shared" si="4"/>
        <v xml:space="preserve"> </v>
      </c>
      <c r="X38" s="37" t="str">
        <f t="shared" si="5"/>
        <v xml:space="preserve"> </v>
      </c>
      <c r="Y38" s="1" t="str">
        <f t="shared" si="6"/>
        <v xml:space="preserve"> </v>
      </c>
      <c r="Z38" s="1">
        <f t="shared" si="7"/>
        <v>8</v>
      </c>
      <c r="AA38" s="1" t="str">
        <f t="shared" si="8"/>
        <v xml:space="preserve"> </v>
      </c>
      <c r="AB38" s="1" t="str">
        <f t="shared" si="9"/>
        <v xml:space="preserve"> </v>
      </c>
      <c r="AC38" s="1">
        <f t="shared" si="10"/>
        <v>2</v>
      </c>
      <c r="AD38" s="1" t="str">
        <f t="shared" si="11"/>
        <v xml:space="preserve"> </v>
      </c>
      <c r="AE38" s="1">
        <f t="shared" si="12"/>
        <v>7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7"/>
        <v xml:space="preserve"> </v>
      </c>
      <c r="AK38" s="25" t="str">
        <f t="shared" si="18"/>
        <v xml:space="preserve"> </v>
      </c>
      <c r="AL38" s="25" t="str">
        <f t="shared" si="19"/>
        <v xml:space="preserve"> </v>
      </c>
      <c r="AM38" s="1" t="str">
        <f t="shared" si="20"/>
        <v xml:space="preserve"> </v>
      </c>
      <c r="AN38" s="1" t="str">
        <f t="shared" si="21"/>
        <v xml:space="preserve"> </v>
      </c>
      <c r="AO38" t="s">
        <v>28</v>
      </c>
      <c r="AP38" t="s">
        <v>1248</v>
      </c>
      <c r="AQ38" s="22">
        <v>49.654529523205163</v>
      </c>
      <c r="AR38" s="21" t="e">
        <v>#VALUE!</v>
      </c>
      <c r="AS38">
        <v>38.143039258241359</v>
      </c>
      <c r="AT38">
        <v>-49.654529523205163</v>
      </c>
      <c r="AU38" t="e">
        <v>#VALUE!</v>
      </c>
      <c r="AV38" t="s">
        <v>1280</v>
      </c>
    </row>
    <row r="39" spans="1:48" x14ac:dyDescent="0.25">
      <c r="A39" s="14">
        <v>4.200000000000002E-10</v>
      </c>
      <c r="B39" t="s">
        <v>887</v>
      </c>
      <c r="C39" s="4">
        <v>0</v>
      </c>
      <c r="D39" s="4">
        <v>0</v>
      </c>
      <c r="E39" s="4">
        <v>0</v>
      </c>
      <c r="F39" s="4">
        <v>0</v>
      </c>
      <c r="G39" s="4" t="s">
        <v>132</v>
      </c>
      <c r="H39" s="4">
        <v>2.98</v>
      </c>
      <c r="I39" s="34">
        <v>66.856054528226906</v>
      </c>
      <c r="J39" s="35" t="s">
        <v>1240</v>
      </c>
      <c r="K39" s="35" t="s">
        <v>1240</v>
      </c>
      <c r="L39" s="35" t="s">
        <v>1240</v>
      </c>
      <c r="M39" s="35" t="s">
        <v>1240</v>
      </c>
      <c r="N39" s="4" t="s">
        <v>132</v>
      </c>
      <c r="O39" s="4" t="s">
        <v>132</v>
      </c>
      <c r="P39" s="35" t="s">
        <v>137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2"/>
        <v xml:space="preserve"> </v>
      </c>
      <c r="T39" s="37" t="str">
        <f t="shared" si="23"/>
        <v xml:space="preserve"> </v>
      </c>
      <c r="U39" s="37" t="str">
        <f t="shared" si="2"/>
        <v xml:space="preserve"> </v>
      </c>
      <c r="V39" s="37" t="str">
        <f t="shared" si="3"/>
        <v xml:space="preserve"> </v>
      </c>
      <c r="W39" s="37" t="str">
        <f t="shared" si="4"/>
        <v xml:space="preserve"> </v>
      </c>
      <c r="X39" s="37" t="str">
        <f t="shared" si="5"/>
        <v xml:space="preserve"> </v>
      </c>
      <c r="Y39" s="1" t="str">
        <f t="shared" si="6"/>
        <v xml:space="preserve"> </v>
      </c>
      <c r="Z39" s="1" t="str">
        <f t="shared" si="7"/>
        <v xml:space="preserve"> </v>
      </c>
      <c r="AA39" s="1" t="str">
        <f t="shared" si="8"/>
        <v xml:space="preserve"> </v>
      </c>
      <c r="AB39" s="1" t="str">
        <f t="shared" si="9"/>
        <v xml:space="preserve"> </v>
      </c>
      <c r="AC39" s="1" t="str">
        <f t="shared" si="10"/>
        <v xml:space="preserve"> 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887</v>
      </c>
      <c r="AP39" t="s">
        <v>1246</v>
      </c>
      <c r="AQ39" s="22" t="e">
        <v>#VALUE!</v>
      </c>
      <c r="AR39" s="21" t="e">
        <v>#VALUE!</v>
      </c>
      <c r="AS39" t="s">
        <v>137</v>
      </c>
      <c r="AT39" t="e">
        <v>#VALUE!</v>
      </c>
      <c r="AU39" t="e">
        <v>#VALUE!</v>
      </c>
      <c r="AV39" t="s">
        <v>1281</v>
      </c>
    </row>
    <row r="40" spans="1:48" x14ac:dyDescent="0.25">
      <c r="A40" s="14">
        <v>4.3000000000000022E-10</v>
      </c>
      <c r="B40" t="s">
        <v>888</v>
      </c>
      <c r="C40" s="4">
        <v>0</v>
      </c>
      <c r="D40" s="4">
        <v>0</v>
      </c>
      <c r="E40" s="4">
        <v>0</v>
      </c>
      <c r="F40" s="4">
        <v>0</v>
      </c>
      <c r="G40" s="4" t="s">
        <v>132</v>
      </c>
      <c r="H40" s="4">
        <v>5.57</v>
      </c>
      <c r="I40" s="34">
        <v>64.915574966112985</v>
      </c>
      <c r="J40" s="35" t="s">
        <v>1240</v>
      </c>
      <c r="K40" s="35" t="s">
        <v>1240</v>
      </c>
      <c r="L40" s="35" t="s">
        <v>1240</v>
      </c>
      <c r="M40" s="35" t="s">
        <v>1240</v>
      </c>
      <c r="N40" s="4" t="s">
        <v>132</v>
      </c>
      <c r="O40" s="4" t="s">
        <v>132</v>
      </c>
      <c r="P40" s="35" t="s">
        <v>137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2"/>
        <v xml:space="preserve"> </v>
      </c>
      <c r="T40" s="37" t="str">
        <f t="shared" si="23"/>
        <v xml:space="preserve"> </v>
      </c>
      <c r="U40" s="37" t="str">
        <f t="shared" si="2"/>
        <v xml:space="preserve"> </v>
      </c>
      <c r="V40" s="37" t="str">
        <f t="shared" si="3"/>
        <v xml:space="preserve"> </v>
      </c>
      <c r="W40" s="37" t="str">
        <f t="shared" si="4"/>
        <v xml:space="preserve"> </v>
      </c>
      <c r="X40" s="37" t="str">
        <f t="shared" si="5"/>
        <v xml:space="preserve"> </v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 t="str">
        <f t="shared" si="9"/>
        <v xml:space="preserve"> </v>
      </c>
      <c r="AC40" s="1" t="str">
        <f t="shared" si="10"/>
        <v xml:space="preserve"> </v>
      </c>
      <c r="AD40" s="1" t="str">
        <f t="shared" si="11"/>
        <v xml:space="preserve"> </v>
      </c>
      <c r="AE40" s="1" t="str">
        <f t="shared" si="12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888</v>
      </c>
      <c r="AP40" t="s">
        <v>1246</v>
      </c>
      <c r="AQ40" s="22" t="e">
        <v>#VALUE!</v>
      </c>
      <c r="AR40" s="21" t="e">
        <v>#VALUE!</v>
      </c>
      <c r="AS40" t="s">
        <v>137</v>
      </c>
      <c r="AT40" t="e">
        <v>#VALUE!</v>
      </c>
      <c r="AU40" t="e">
        <v>#VALUE!</v>
      </c>
      <c r="AV40" t="s">
        <v>1282</v>
      </c>
    </row>
    <row r="41" spans="1:48" x14ac:dyDescent="0.25">
      <c r="A41" s="14">
        <v>4.4000000000000024E-10</v>
      </c>
      <c r="B41" t="s">
        <v>82</v>
      </c>
      <c r="C41" s="4">
        <v>0</v>
      </c>
      <c r="D41" s="4">
        <v>0</v>
      </c>
      <c r="E41" s="4">
        <v>0</v>
      </c>
      <c r="F41" s="4">
        <v>0</v>
      </c>
      <c r="G41" s="4" t="s">
        <v>132</v>
      </c>
      <c r="H41" s="4">
        <v>20.059999999999999</v>
      </c>
      <c r="I41" s="34">
        <v>52.602597770966987</v>
      </c>
      <c r="J41" s="35" t="s">
        <v>1240</v>
      </c>
      <c r="K41" s="35" t="s">
        <v>1240</v>
      </c>
      <c r="L41" s="35" t="s">
        <v>1240</v>
      </c>
      <c r="M41" s="35" t="s">
        <v>1240</v>
      </c>
      <c r="N41" s="4" t="s">
        <v>132</v>
      </c>
      <c r="O41" s="4" t="s">
        <v>132</v>
      </c>
      <c r="P41" s="35" t="s">
        <v>137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 xml:space="preserve"> </v>
      </c>
      <c r="T41" s="37" t="str">
        <f t="shared" si="23"/>
        <v xml:space="preserve"> </v>
      </c>
      <c r="U41" s="37" t="str">
        <f t="shared" si="2"/>
        <v xml:space="preserve"> </v>
      </c>
      <c r="V41" s="37" t="str">
        <f t="shared" si="3"/>
        <v xml:space="preserve"> </v>
      </c>
      <c r="W41" s="37" t="str">
        <f t="shared" si="4"/>
        <v xml:space="preserve"> </v>
      </c>
      <c r="X41" s="37" t="str">
        <f t="shared" si="5"/>
        <v xml:space="preserve"> 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 t="str">
        <f t="shared" si="9"/>
        <v xml:space="preserve"> 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0"/>
        <v xml:space="preserve"> </v>
      </c>
      <c r="AN41" s="1" t="str">
        <f t="shared" si="21"/>
        <v xml:space="preserve"> </v>
      </c>
      <c r="AO41" t="s">
        <v>82</v>
      </c>
      <c r="AP41" t="s">
        <v>1244</v>
      </c>
      <c r="AQ41" s="22" t="e">
        <v>#VALUE!</v>
      </c>
      <c r="AR41" s="21" t="e">
        <v>#VALUE!</v>
      </c>
      <c r="AS41" t="s">
        <v>137</v>
      </c>
      <c r="AT41" t="e">
        <v>#VALUE!</v>
      </c>
      <c r="AU41" t="e">
        <v>#VALUE!</v>
      </c>
      <c r="AV41" t="s">
        <v>1283</v>
      </c>
    </row>
    <row r="42" spans="1:48" x14ac:dyDescent="0.25">
      <c r="A42" s="14">
        <v>4.5000000000000026E-10</v>
      </c>
      <c r="B42" t="s">
        <v>81</v>
      </c>
      <c r="C42" s="4">
        <v>0</v>
      </c>
      <c r="D42" s="4">
        <v>0</v>
      </c>
      <c r="E42" s="4">
        <v>0</v>
      </c>
      <c r="F42" s="4">
        <v>0</v>
      </c>
      <c r="G42" s="4" t="s">
        <v>132</v>
      </c>
      <c r="H42" s="4">
        <v>4.91</v>
      </c>
      <c r="I42" s="34">
        <v>275.38861387046489</v>
      </c>
      <c r="J42" s="35" t="s">
        <v>1240</v>
      </c>
      <c r="K42" s="35" t="s">
        <v>1240</v>
      </c>
      <c r="L42" s="35" t="s">
        <v>1240</v>
      </c>
      <c r="M42" s="35" t="s">
        <v>1240</v>
      </c>
      <c r="N42" s="4" t="s">
        <v>132</v>
      </c>
      <c r="O42" s="4" t="s">
        <v>132</v>
      </c>
      <c r="P42" s="35" t="s">
        <v>137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2"/>
        <v xml:space="preserve"> </v>
      </c>
      <c r="T42" s="37" t="str">
        <f t="shared" si="23"/>
        <v xml:space="preserve"> </v>
      </c>
      <c r="U42" s="37" t="str">
        <f t="shared" si="2"/>
        <v xml:space="preserve"> </v>
      </c>
      <c r="V42" s="37" t="str">
        <f t="shared" si="3"/>
        <v xml:space="preserve"> </v>
      </c>
      <c r="W42" s="37" t="str">
        <f t="shared" si="4"/>
        <v xml:space="preserve"> </v>
      </c>
      <c r="X42" s="37" t="str">
        <f t="shared" si="5"/>
        <v xml:space="preserve"> </v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 t="str">
        <f t="shared" si="12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81</v>
      </c>
      <c r="AP42" t="s">
        <v>1248</v>
      </c>
      <c r="AQ42" s="22" t="e">
        <v>#VALUE!</v>
      </c>
      <c r="AR42" s="21" t="e">
        <v>#VALUE!</v>
      </c>
      <c r="AS42" t="s">
        <v>137</v>
      </c>
      <c r="AT42" t="e">
        <v>#VALUE!</v>
      </c>
      <c r="AU42" t="e">
        <v>#VALUE!</v>
      </c>
      <c r="AV42" t="s">
        <v>1284</v>
      </c>
    </row>
    <row r="43" spans="1:48" x14ac:dyDescent="0.25">
      <c r="A43" s="14">
        <v>4.6000000000000027E-10</v>
      </c>
      <c r="B43" t="s">
        <v>94</v>
      </c>
      <c r="C43" s="4">
        <v>1</v>
      </c>
      <c r="D43" s="4">
        <v>0</v>
      </c>
      <c r="E43" s="4">
        <v>0</v>
      </c>
      <c r="F43" s="4">
        <v>1</v>
      </c>
      <c r="G43" s="4" t="s">
        <v>132</v>
      </c>
      <c r="H43" s="4">
        <v>2.19</v>
      </c>
      <c r="I43" s="34">
        <v>143.56890468397023</v>
      </c>
      <c r="J43" s="35" t="s">
        <v>1240</v>
      </c>
      <c r="K43" s="35" t="s">
        <v>1240</v>
      </c>
      <c r="L43" s="35" t="s">
        <v>1240</v>
      </c>
      <c r="M43" s="35" t="s">
        <v>1240</v>
      </c>
      <c r="N43" s="4" t="s">
        <v>132</v>
      </c>
      <c r="O43" s="4" t="s">
        <v>132</v>
      </c>
      <c r="P43" s="35" t="s">
        <v>137</v>
      </c>
      <c r="Q43" s="36">
        <f t="shared" si="0"/>
        <v>100.00000000046001</v>
      </c>
      <c r="R43" s="36" t="str">
        <f t="shared" si="1"/>
        <v xml:space="preserve"> </v>
      </c>
      <c r="S43" s="37" t="str">
        <f t="shared" si="22"/>
        <v xml:space="preserve"> </v>
      </c>
      <c r="T43" s="37" t="str">
        <f t="shared" si="23"/>
        <v xml:space="preserve"> </v>
      </c>
      <c r="U43" s="37" t="str">
        <f t="shared" si="2"/>
        <v xml:space="preserve"> </v>
      </c>
      <c r="V43" s="37" t="str">
        <f t="shared" si="3"/>
        <v xml:space="preserve"> </v>
      </c>
      <c r="W43" s="37" t="str">
        <f t="shared" si="4"/>
        <v xml:space="preserve"> </v>
      </c>
      <c r="X43" s="37" t="str">
        <f t="shared" si="5"/>
        <v xml:space="preserve"> 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 t="str">
        <f t="shared" si="9"/>
        <v xml:space="preserve"> </v>
      </c>
      <c r="AC43" s="1" t="str">
        <f t="shared" si="10"/>
        <v xml:space="preserve"> </v>
      </c>
      <c r="AD43" s="1" t="str">
        <f t="shared" si="11"/>
        <v xml:space="preserve"> </v>
      </c>
      <c r="AE43" s="1">
        <f t="shared" si="12"/>
        <v>4</v>
      </c>
      <c r="AF43" s="1" t="str">
        <f t="shared" si="13"/>
        <v xml:space="preserve"> </v>
      </c>
      <c r="AG43" s="38" t="str">
        <f t="shared" si="14"/>
        <v xml:space="preserve"> </v>
      </c>
      <c r="AH43" s="38" t="str">
        <f t="shared" si="15"/>
        <v xml:space="preserve"> </v>
      </c>
      <c r="AI43" s="1" t="str">
        <f t="shared" si="16"/>
        <v xml:space="preserve"> 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94</v>
      </c>
      <c r="AP43" t="s">
        <v>1246</v>
      </c>
      <c r="AQ43" s="22" t="e">
        <v>#VALUE!</v>
      </c>
      <c r="AR43" s="21" t="e">
        <v>#VALUE!</v>
      </c>
      <c r="AS43" t="s">
        <v>137</v>
      </c>
      <c r="AT43" t="e">
        <v>#VALUE!</v>
      </c>
      <c r="AU43" t="e">
        <v>#VALUE!</v>
      </c>
      <c r="AV43" t="s">
        <v>1285</v>
      </c>
    </row>
    <row r="44" spans="1:48" x14ac:dyDescent="0.25">
      <c r="A44" s="14">
        <v>4.7000000000000024E-10</v>
      </c>
      <c r="B44" t="s">
        <v>87</v>
      </c>
      <c r="C44" s="4">
        <v>0</v>
      </c>
      <c r="D44" s="4">
        <v>0</v>
      </c>
      <c r="E44" s="4">
        <v>0</v>
      </c>
      <c r="F44" s="4">
        <v>0</v>
      </c>
      <c r="G44" s="4" t="s">
        <v>132</v>
      </c>
      <c r="H44" s="4">
        <v>2.58</v>
      </c>
      <c r="I44" s="34">
        <v>202.96316388199628</v>
      </c>
      <c r="J44" s="35" t="s">
        <v>1240</v>
      </c>
      <c r="K44" s="35" t="s">
        <v>1240</v>
      </c>
      <c r="L44" s="35" t="s">
        <v>1240</v>
      </c>
      <c r="M44" s="35" t="s">
        <v>1240</v>
      </c>
      <c r="N44" s="4" t="s">
        <v>132</v>
      </c>
      <c r="O44" s="4" t="s">
        <v>132</v>
      </c>
      <c r="P44" s="35" t="s">
        <v>137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 xml:space="preserve"> </v>
      </c>
      <c r="T44" s="37" t="str">
        <f t="shared" si="23"/>
        <v xml:space="preserve"> </v>
      </c>
      <c r="U44" s="37" t="str">
        <f t="shared" si="2"/>
        <v xml:space="preserve"> </v>
      </c>
      <c r="V44" s="37" t="str">
        <f t="shared" si="3"/>
        <v xml:space="preserve"> </v>
      </c>
      <c r="W44" s="37" t="str">
        <f t="shared" si="4"/>
        <v xml:space="preserve"> </v>
      </c>
      <c r="X44" s="37" t="str">
        <f t="shared" si="5"/>
        <v xml:space="preserve"> </v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87</v>
      </c>
      <c r="AP44" t="s">
        <v>1264</v>
      </c>
      <c r="AQ44" s="22" t="e">
        <v>#VALUE!</v>
      </c>
      <c r="AR44" s="21" t="e">
        <v>#VALUE!</v>
      </c>
      <c r="AS44" t="s">
        <v>137</v>
      </c>
      <c r="AT44" t="e">
        <v>#VALUE!</v>
      </c>
      <c r="AU44" t="e">
        <v>#VALUE!</v>
      </c>
      <c r="AV44" t="s">
        <v>1286</v>
      </c>
    </row>
    <row r="45" spans="1:48" x14ac:dyDescent="0.25">
      <c r="A45" s="14">
        <v>4.800000000000002E-10</v>
      </c>
      <c r="B45" t="s">
        <v>83</v>
      </c>
      <c r="C45" s="4">
        <v>0</v>
      </c>
      <c r="D45" s="4">
        <v>1</v>
      </c>
      <c r="E45" s="4">
        <v>2</v>
      </c>
      <c r="F45" s="4">
        <v>3</v>
      </c>
      <c r="G45" s="4">
        <v>13</v>
      </c>
      <c r="H45" s="4">
        <v>27.08</v>
      </c>
      <c r="I45" s="34">
        <v>1317.6464166141036</v>
      </c>
      <c r="J45" s="35" t="s">
        <v>1240</v>
      </c>
      <c r="K45" s="35" t="s">
        <v>1240</v>
      </c>
      <c r="L45" s="35" t="s">
        <v>1240</v>
      </c>
      <c r="M45" s="35" t="s">
        <v>1240</v>
      </c>
      <c r="N45" s="4" t="s">
        <v>132</v>
      </c>
      <c r="O45" s="4" t="s">
        <v>132</v>
      </c>
      <c r="P45" s="35" t="s">
        <v>137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2"/>
        <v/>
      </c>
      <c r="T45" s="37">
        <f t="shared" si="23"/>
        <v>-0.51994091532502207</v>
      </c>
      <c r="U45" s="37" t="str">
        <f t="shared" si="2"/>
        <v xml:space="preserve"> </v>
      </c>
      <c r="V45" s="37" t="str">
        <f t="shared" si="3"/>
        <v xml:space="preserve"> </v>
      </c>
      <c r="W45" s="37" t="str">
        <f t="shared" si="4"/>
        <v xml:space="preserve"> </v>
      </c>
      <c r="X45" s="37" t="str">
        <f t="shared" si="5"/>
        <v xml:space="preserve"> </v>
      </c>
      <c r="Y45" s="1" t="str">
        <f t="shared" si="6"/>
        <v xml:space="preserve"> </v>
      </c>
      <c r="Z45" s="1" t="str">
        <f t="shared" si="7"/>
        <v xml:space="preserve"> </v>
      </c>
      <c r="AA45" s="1" t="str">
        <f t="shared" si="8"/>
        <v xml:space="preserve"> </v>
      </c>
      <c r="AB45" s="1" t="str">
        <f t="shared" si="9"/>
        <v xml:space="preserve"> </v>
      </c>
      <c r="AC45" s="1" t="str">
        <f t="shared" si="10"/>
        <v xml:space="preserve"> </v>
      </c>
      <c r="AD45" s="1">
        <f t="shared" si="11"/>
        <v>1</v>
      </c>
      <c r="AE45" s="1" t="str">
        <f t="shared" si="12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83</v>
      </c>
      <c r="AP45" t="s">
        <v>1244</v>
      </c>
      <c r="AQ45" s="22" t="e">
        <v>#VALUE!</v>
      </c>
      <c r="AR45" s="21" t="e">
        <v>#VALUE!</v>
      </c>
      <c r="AS45">
        <v>-51.994091580502214</v>
      </c>
      <c r="AT45" t="e">
        <v>#VALUE!</v>
      </c>
      <c r="AU45" t="e">
        <v>#VALUE!</v>
      </c>
      <c r="AV45" t="s">
        <v>1287</v>
      </c>
    </row>
    <row r="46" spans="1:48" x14ac:dyDescent="0.25">
      <c r="A46" s="14">
        <v>4.9000000000000017E-10</v>
      </c>
      <c r="B46" t="s">
        <v>37</v>
      </c>
      <c r="C46" s="4">
        <v>3</v>
      </c>
      <c r="D46" s="4">
        <v>6</v>
      </c>
      <c r="E46" s="4">
        <v>14</v>
      </c>
      <c r="F46" s="4">
        <v>23</v>
      </c>
      <c r="G46" s="4">
        <v>5.9000000953674316</v>
      </c>
      <c r="H46" s="4">
        <v>6.02</v>
      </c>
      <c r="I46" s="34">
        <v>2169.5050270342217</v>
      </c>
      <c r="J46" s="35" t="s">
        <v>1240</v>
      </c>
      <c r="K46" s="35">
        <v>5.4479638009049767</v>
      </c>
      <c r="L46" s="35" t="s">
        <v>1240</v>
      </c>
      <c r="M46" s="35" t="s">
        <v>1240</v>
      </c>
      <c r="N46" s="4">
        <v>1.105</v>
      </c>
      <c r="O46" s="4">
        <v>-39.084895259095923</v>
      </c>
      <c r="P46" s="182"/>
      <c r="Q46" s="36" t="str">
        <f t="shared" si="0"/>
        <v xml:space="preserve"> </v>
      </c>
      <c r="R46" s="36" t="str">
        <f t="shared" si="1"/>
        <v xml:space="preserve"> </v>
      </c>
      <c r="S46" s="37" t="str">
        <f t="shared" si="22"/>
        <v/>
      </c>
      <c r="T46" s="37" t="str">
        <f t="shared" si="23"/>
        <v/>
      </c>
      <c r="U46" s="37" t="str">
        <f t="shared" si="2"/>
        <v xml:space="preserve"> </v>
      </c>
      <c r="V46" s="37" t="str">
        <f t="shared" si="3"/>
        <v xml:space="preserve"> 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 t="str">
        <f t="shared" si="7"/>
        <v xml:space="preserve"> </v>
      </c>
      <c r="AA46" s="1" t="str">
        <f t="shared" si="8"/>
        <v xml:space="preserve"> </v>
      </c>
      <c r="AB46" s="1" t="str">
        <f t="shared" si="9"/>
        <v xml:space="preserve"> </v>
      </c>
      <c r="AC46" s="1" t="str">
        <f t="shared" si="10"/>
        <v xml:space="preserve"> </v>
      </c>
      <c r="AD46" s="1" t="str">
        <f t="shared" si="11"/>
        <v xml:space="preserve"> </v>
      </c>
      <c r="AE46" s="1" t="str">
        <f t="shared" si="12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37</v>
      </c>
      <c r="AP46" t="s">
        <v>1248</v>
      </c>
      <c r="AQ46" s="22" t="e">
        <v>#VALUE!</v>
      </c>
      <c r="AR46" s="21" t="e">
        <v>#VALUE!</v>
      </c>
      <c r="AS46">
        <v>-1.9933538975509646</v>
      </c>
      <c r="AT46" t="e">
        <v>#VALUE!</v>
      </c>
      <c r="AU46" t="e">
        <v>#VALUE!</v>
      </c>
      <c r="AV46" t="s">
        <v>1288</v>
      </c>
    </row>
    <row r="47" spans="1:48" x14ac:dyDescent="0.25">
      <c r="A47" s="14">
        <v>5.0000000000000013E-10</v>
      </c>
      <c r="B47" t="s">
        <v>889</v>
      </c>
      <c r="C47" s="4">
        <v>1</v>
      </c>
      <c r="D47" s="4">
        <v>0</v>
      </c>
      <c r="E47" s="4">
        <v>1</v>
      </c>
      <c r="F47" s="4">
        <v>2</v>
      </c>
      <c r="G47" s="4">
        <v>12.100000381469727</v>
      </c>
      <c r="H47" s="4">
        <v>14.16</v>
      </c>
      <c r="I47" s="34">
        <v>469.4443544155493</v>
      </c>
      <c r="J47" s="35">
        <v>19.397260273972602</v>
      </c>
      <c r="K47" s="35">
        <v>12.642857142857142</v>
      </c>
      <c r="L47" s="35">
        <v>14.202540642722118</v>
      </c>
      <c r="M47" s="35">
        <v>10.071238605898124</v>
      </c>
      <c r="N47" s="4">
        <v>1.1200000000000001</v>
      </c>
      <c r="O47" s="4">
        <v>75.000000000000014</v>
      </c>
      <c r="P47" s="35">
        <v>1.5536723163841808</v>
      </c>
      <c r="Q47" s="36" t="str">
        <f t="shared" si="0"/>
        <v xml:space="preserve"> </v>
      </c>
      <c r="R47" s="36" t="str">
        <f t="shared" si="1"/>
        <v xml:space="preserve"> </v>
      </c>
      <c r="S47" s="37" t="str">
        <f t="shared" si="22"/>
        <v/>
      </c>
      <c r="T47" s="37" t="str">
        <f t="shared" si="23"/>
        <v/>
      </c>
      <c r="U47" s="37" t="str">
        <f t="shared" si="2"/>
        <v/>
      </c>
      <c r="V47" s="37" t="str">
        <f t="shared" si="3"/>
        <v/>
      </c>
      <c r="W47" s="37" t="str">
        <f t="shared" si="4"/>
        <v/>
      </c>
      <c r="X47" s="37" t="str">
        <f t="shared" si="5"/>
        <v/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 t="str">
        <f t="shared" si="10"/>
        <v xml:space="preserve"> </v>
      </c>
      <c r="AD47" s="1" t="str">
        <f t="shared" si="11"/>
        <v xml:space="preserve"> </v>
      </c>
      <c r="AE47" s="1" t="str">
        <f t="shared" si="12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7"/>
        <v xml:space="preserve"> </v>
      </c>
      <c r="AK47" s="25">
        <f t="shared" si="18"/>
        <v>75.000000000500009</v>
      </c>
      <c r="AL47" s="25" t="str">
        <f t="shared" si="19"/>
        <v xml:space="preserve"> </v>
      </c>
      <c r="AM47" s="1">
        <f t="shared" si="20"/>
        <v>3</v>
      </c>
      <c r="AN47" s="1" t="str">
        <f t="shared" si="21"/>
        <v xml:space="preserve"> </v>
      </c>
      <c r="AO47" t="s">
        <v>889</v>
      </c>
      <c r="AP47" t="s">
        <v>1244</v>
      </c>
      <c r="AQ47" s="22">
        <v>-84.652727859744985</v>
      </c>
      <c r="AR47" s="21">
        <v>-91.14530110569703</v>
      </c>
      <c r="AS47">
        <v>-14.54801990487481</v>
      </c>
      <c r="AT47">
        <v>84.652727859744985</v>
      </c>
      <c r="AU47">
        <v>91.14530110569703</v>
      </c>
      <c r="AV47" t="s">
        <v>1289</v>
      </c>
    </row>
    <row r="48" spans="1:48" x14ac:dyDescent="0.25">
      <c r="A48" s="14">
        <v>5.100000000000001E-10</v>
      </c>
      <c r="B48" t="s">
        <v>890</v>
      </c>
      <c r="C48" s="4">
        <v>0</v>
      </c>
      <c r="D48" s="4">
        <v>0</v>
      </c>
      <c r="E48" s="4">
        <v>0</v>
      </c>
      <c r="F48" s="4">
        <v>0</v>
      </c>
      <c r="G48" s="4" t="s">
        <v>132</v>
      </c>
      <c r="H48" s="4">
        <v>1.48</v>
      </c>
      <c r="I48" s="34">
        <v>127.64011316885576</v>
      </c>
      <c r="J48" s="35" t="s">
        <v>1240</v>
      </c>
      <c r="K48" s="35" t="s">
        <v>1240</v>
      </c>
      <c r="L48" s="35" t="s">
        <v>1240</v>
      </c>
      <c r="M48" s="35" t="s">
        <v>1240</v>
      </c>
      <c r="N48" s="4" t="s">
        <v>132</v>
      </c>
      <c r="O48" s="4" t="s">
        <v>132</v>
      </c>
      <c r="P48" s="35" t="s">
        <v>137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2"/>
        <v xml:space="preserve"> </v>
      </c>
      <c r="T48" s="37" t="str">
        <f t="shared" si="23"/>
        <v xml:space="preserve"> </v>
      </c>
      <c r="U48" s="37" t="str">
        <f t="shared" si="2"/>
        <v xml:space="preserve"> </v>
      </c>
      <c r="V48" s="37" t="str">
        <f t="shared" si="3"/>
        <v xml:space="preserve"> </v>
      </c>
      <c r="W48" s="37" t="str">
        <f t="shared" si="4"/>
        <v xml:space="preserve"> </v>
      </c>
      <c r="X48" s="37" t="str">
        <f t="shared" si="5"/>
        <v xml:space="preserve"> 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 t="str">
        <f t="shared" si="9"/>
        <v xml:space="preserve"> </v>
      </c>
      <c r="AC48" s="1" t="str">
        <f t="shared" si="10"/>
        <v xml:space="preserve"> </v>
      </c>
      <c r="AD48" s="1" t="str">
        <f t="shared" si="11"/>
        <v xml:space="preserve"> </v>
      </c>
      <c r="AE48" s="1" t="str">
        <f t="shared" si="12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890</v>
      </c>
      <c r="AP48" t="s">
        <v>1264</v>
      </c>
      <c r="AQ48" s="22" t="e">
        <v>#VALUE!</v>
      </c>
      <c r="AR48" s="21" t="e">
        <v>#VALUE!</v>
      </c>
      <c r="AS48" t="s">
        <v>137</v>
      </c>
      <c r="AT48" t="e">
        <v>#VALUE!</v>
      </c>
      <c r="AU48" t="e">
        <v>#VALUE!</v>
      </c>
      <c r="AV48" t="s">
        <v>1290</v>
      </c>
    </row>
    <row r="49" spans="1:48" x14ac:dyDescent="0.25">
      <c r="A49" s="14">
        <v>5.2000000000000007E-10</v>
      </c>
      <c r="B49" t="s">
        <v>91</v>
      </c>
      <c r="C49" s="4">
        <v>0</v>
      </c>
      <c r="D49" s="4">
        <v>0</v>
      </c>
      <c r="E49" s="4">
        <v>0</v>
      </c>
      <c r="F49" s="4">
        <v>0</v>
      </c>
      <c r="G49" s="4" t="s">
        <v>132</v>
      </c>
      <c r="H49" s="4">
        <v>5.59</v>
      </c>
      <c r="I49" s="34">
        <v>700.34820129651791</v>
      </c>
      <c r="J49" s="35" t="s">
        <v>1240</v>
      </c>
      <c r="K49" s="35" t="s">
        <v>1240</v>
      </c>
      <c r="L49" s="35" t="s">
        <v>1240</v>
      </c>
      <c r="M49" s="35" t="s">
        <v>1240</v>
      </c>
      <c r="N49" s="4" t="s">
        <v>132</v>
      </c>
      <c r="O49" s="4" t="s">
        <v>132</v>
      </c>
      <c r="P49" s="35" t="s">
        <v>137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2"/>
        <v xml:space="preserve"> </v>
      </c>
      <c r="T49" s="37" t="str">
        <f t="shared" si="23"/>
        <v xml:space="preserve"> </v>
      </c>
      <c r="U49" s="37" t="str">
        <f t="shared" si="2"/>
        <v xml:space="preserve"> </v>
      </c>
      <c r="V49" s="37" t="str">
        <f t="shared" si="3"/>
        <v xml:space="preserve"> </v>
      </c>
      <c r="W49" s="37" t="str">
        <f t="shared" si="4"/>
        <v xml:space="preserve"> </v>
      </c>
      <c r="X49" s="37" t="str">
        <f t="shared" si="5"/>
        <v xml:space="preserve"> </v>
      </c>
      <c r="Y49" s="1" t="str">
        <f t="shared" si="6"/>
        <v xml:space="preserve"> </v>
      </c>
      <c r="Z49" s="1" t="str">
        <f t="shared" si="7"/>
        <v xml:space="preserve"> </v>
      </c>
      <c r="AA49" s="1" t="str">
        <f t="shared" si="8"/>
        <v xml:space="preserve"> </v>
      </c>
      <c r="AB49" s="1" t="str">
        <f t="shared" si="9"/>
        <v xml:space="preserve"> </v>
      </c>
      <c r="AC49" s="1" t="str">
        <f t="shared" si="10"/>
        <v xml:space="preserve"> </v>
      </c>
      <c r="AD49" s="1" t="str">
        <f t="shared" si="11"/>
        <v xml:space="preserve"> </v>
      </c>
      <c r="AE49" s="1" t="str">
        <f t="shared" si="12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91</v>
      </c>
      <c r="AP49" t="s">
        <v>1248</v>
      </c>
      <c r="AQ49" s="22" t="e">
        <v>#VALUE!</v>
      </c>
      <c r="AR49" s="21" t="e">
        <v>#VALUE!</v>
      </c>
      <c r="AS49" t="s">
        <v>137</v>
      </c>
      <c r="AT49" t="e">
        <v>#VALUE!</v>
      </c>
      <c r="AU49" t="e">
        <v>#VALUE!</v>
      </c>
      <c r="AV49" t="s">
        <v>1291</v>
      </c>
    </row>
    <row r="50" spans="1:48" x14ac:dyDescent="0.25">
      <c r="A50" s="14">
        <v>5.3000000000000003E-10</v>
      </c>
      <c r="B50" t="s">
        <v>891</v>
      </c>
      <c r="C50" s="4">
        <v>0</v>
      </c>
      <c r="D50" s="4">
        <v>0</v>
      </c>
      <c r="E50" s="4">
        <v>0</v>
      </c>
      <c r="F50" s="4">
        <v>0</v>
      </c>
      <c r="G50" s="4" t="s">
        <v>132</v>
      </c>
      <c r="H50" s="4">
        <v>1.01</v>
      </c>
      <c r="I50" s="34">
        <v>79.983641215085569</v>
      </c>
      <c r="J50" s="35" t="s">
        <v>1240</v>
      </c>
      <c r="K50" s="35" t="s">
        <v>1240</v>
      </c>
      <c r="L50" s="35" t="s">
        <v>1240</v>
      </c>
      <c r="M50" s="35" t="s">
        <v>1240</v>
      </c>
      <c r="N50" s="4" t="s">
        <v>132</v>
      </c>
      <c r="O50" s="4" t="s">
        <v>132</v>
      </c>
      <c r="P50" s="35" t="s">
        <v>137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2"/>
        <v xml:space="preserve"> </v>
      </c>
      <c r="T50" s="37" t="str">
        <f t="shared" si="23"/>
        <v xml:space="preserve"> </v>
      </c>
      <c r="U50" s="37" t="str">
        <f t="shared" si="2"/>
        <v xml:space="preserve"> </v>
      </c>
      <c r="V50" s="37" t="str">
        <f t="shared" si="3"/>
        <v xml:space="preserve"> </v>
      </c>
      <c r="W50" s="37" t="str">
        <f t="shared" si="4"/>
        <v xml:space="preserve"> </v>
      </c>
      <c r="X50" s="37" t="str">
        <f t="shared" si="5"/>
        <v xml:space="preserve"> </v>
      </c>
      <c r="Y50" s="1" t="str">
        <f t="shared" si="6"/>
        <v xml:space="preserve"> </v>
      </c>
      <c r="Z50" s="1" t="str">
        <f t="shared" si="7"/>
        <v xml:space="preserve"> </v>
      </c>
      <c r="AA50" s="1" t="str">
        <f t="shared" si="8"/>
        <v xml:space="preserve"> </v>
      </c>
      <c r="AB50" s="1" t="str">
        <f t="shared" si="9"/>
        <v xml:space="preserve"> </v>
      </c>
      <c r="AC50" s="1" t="str">
        <f t="shared" si="10"/>
        <v xml:space="preserve"> 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891</v>
      </c>
      <c r="AP50" t="s">
        <v>1250</v>
      </c>
      <c r="AQ50" s="22" t="e">
        <v>#VALUE!</v>
      </c>
      <c r="AR50" s="21" t="e">
        <v>#VALUE!</v>
      </c>
      <c r="AS50" t="s">
        <v>137</v>
      </c>
      <c r="AT50" t="e">
        <v>#VALUE!</v>
      </c>
      <c r="AU50" t="e">
        <v>#VALUE!</v>
      </c>
      <c r="AV50" t="s">
        <v>1292</v>
      </c>
    </row>
    <row r="51" spans="1:48" x14ac:dyDescent="0.25">
      <c r="A51" s="14">
        <v>5.4E-10</v>
      </c>
      <c r="B51" t="s">
        <v>80</v>
      </c>
      <c r="C51" s="4">
        <v>0</v>
      </c>
      <c r="D51" s="4">
        <v>0</v>
      </c>
      <c r="E51" s="4">
        <v>0</v>
      </c>
      <c r="F51" s="4">
        <v>0</v>
      </c>
      <c r="G51" s="4" t="s">
        <v>132</v>
      </c>
      <c r="H51" s="4">
        <v>0.92</v>
      </c>
      <c r="I51" s="34">
        <v>105.93476740865881</v>
      </c>
      <c r="J51" s="35" t="s">
        <v>1240</v>
      </c>
      <c r="K51" s="35" t="s">
        <v>1240</v>
      </c>
      <c r="L51" s="35" t="s">
        <v>1240</v>
      </c>
      <c r="M51" s="35" t="s">
        <v>1240</v>
      </c>
      <c r="N51" s="4" t="s">
        <v>132</v>
      </c>
      <c r="O51" s="4" t="s">
        <v>132</v>
      </c>
      <c r="P51" s="35" t="s">
        <v>137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2"/>
        <v xml:space="preserve"> </v>
      </c>
      <c r="T51" s="37" t="str">
        <f t="shared" si="23"/>
        <v xml:space="preserve"> </v>
      </c>
      <c r="U51" s="37" t="str">
        <f t="shared" si="2"/>
        <v xml:space="preserve"> </v>
      </c>
      <c r="V51" s="37" t="str">
        <f t="shared" si="3"/>
        <v xml:space="preserve"> </v>
      </c>
      <c r="W51" s="37" t="str">
        <f t="shared" si="4"/>
        <v xml:space="preserve"> </v>
      </c>
      <c r="X51" s="37" t="str">
        <f t="shared" si="5"/>
        <v xml:space="preserve"> </v>
      </c>
      <c r="Y51" s="1" t="str">
        <f t="shared" si="6"/>
        <v xml:space="preserve"> </v>
      </c>
      <c r="Z51" s="1" t="str">
        <f t="shared" si="7"/>
        <v xml:space="preserve"> </v>
      </c>
      <c r="AA51" s="1" t="str">
        <f t="shared" si="8"/>
        <v xml:space="preserve"> </v>
      </c>
      <c r="AB51" s="1" t="str">
        <f t="shared" si="9"/>
        <v xml:space="preserve"> </v>
      </c>
      <c r="AC51" s="1" t="str">
        <f t="shared" si="10"/>
        <v xml:space="preserve"> </v>
      </c>
      <c r="AD51" s="1" t="str">
        <f t="shared" si="11"/>
        <v xml:space="preserve"> </v>
      </c>
      <c r="AE51" s="1" t="str">
        <f t="shared" si="12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0"/>
        <v xml:space="preserve"> </v>
      </c>
      <c r="AN51" s="1" t="str">
        <f t="shared" si="21"/>
        <v xml:space="preserve"> </v>
      </c>
      <c r="AO51" t="s">
        <v>80</v>
      </c>
      <c r="AP51" t="s">
        <v>1246</v>
      </c>
      <c r="AQ51" s="22" t="e">
        <v>#VALUE!</v>
      </c>
      <c r="AR51" s="21" t="e">
        <v>#VALUE!</v>
      </c>
      <c r="AS51" t="s">
        <v>137</v>
      </c>
      <c r="AT51" t="e">
        <v>#VALUE!</v>
      </c>
      <c r="AU51" t="e">
        <v>#VALUE!</v>
      </c>
      <c r="AV51" t="s">
        <v>1293</v>
      </c>
    </row>
    <row r="52" spans="1:48" x14ac:dyDescent="0.25">
      <c r="A52" s="14">
        <v>5.4999999999999996E-10</v>
      </c>
      <c r="B52" t="s">
        <v>892</v>
      </c>
      <c r="C52" s="4">
        <v>0</v>
      </c>
      <c r="D52" s="4">
        <v>0</v>
      </c>
      <c r="E52" s="4">
        <v>0</v>
      </c>
      <c r="F52" s="4">
        <v>0</v>
      </c>
      <c r="G52" s="4" t="s">
        <v>132</v>
      </c>
      <c r="H52" s="4">
        <v>1.81</v>
      </c>
      <c r="I52" s="34">
        <v>175.49137204102826</v>
      </c>
      <c r="J52" s="35" t="s">
        <v>1240</v>
      </c>
      <c r="K52" s="35" t="s">
        <v>1240</v>
      </c>
      <c r="L52" s="35" t="s">
        <v>1240</v>
      </c>
      <c r="M52" s="35" t="s">
        <v>1240</v>
      </c>
      <c r="N52" s="4" t="s">
        <v>132</v>
      </c>
      <c r="O52" s="4" t="s">
        <v>132</v>
      </c>
      <c r="P52" s="35" t="s">
        <v>137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2"/>
        <v xml:space="preserve"> </v>
      </c>
      <c r="T52" s="37" t="str">
        <f t="shared" si="23"/>
        <v xml:space="preserve"> </v>
      </c>
      <c r="U52" s="37" t="str">
        <f t="shared" si="2"/>
        <v xml:space="preserve"> </v>
      </c>
      <c r="V52" s="37" t="str">
        <f t="shared" si="3"/>
        <v xml:space="preserve"> </v>
      </c>
      <c r="W52" s="37" t="str">
        <f t="shared" si="4"/>
        <v xml:space="preserve"> </v>
      </c>
      <c r="X52" s="37" t="str">
        <f t="shared" si="5"/>
        <v xml:space="preserve"> </v>
      </c>
      <c r="Y52" s="1" t="str">
        <f t="shared" si="6"/>
        <v xml:space="preserve"> </v>
      </c>
      <c r="Z52" s="1" t="str">
        <f t="shared" si="7"/>
        <v xml:space="preserve"> </v>
      </c>
      <c r="AA52" s="1" t="str">
        <f t="shared" si="8"/>
        <v xml:space="preserve"> </v>
      </c>
      <c r="AB52" s="1" t="str">
        <f t="shared" si="9"/>
        <v xml:space="preserve"> </v>
      </c>
      <c r="AC52" s="1" t="str">
        <f t="shared" si="10"/>
        <v xml:space="preserve"> 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892</v>
      </c>
      <c r="AP52" t="s">
        <v>1250</v>
      </c>
      <c r="AQ52" s="22" t="e">
        <v>#VALUE!</v>
      </c>
      <c r="AR52" s="21" t="e">
        <v>#VALUE!</v>
      </c>
      <c r="AS52" t="s">
        <v>137</v>
      </c>
      <c r="AT52" t="e">
        <v>#VALUE!</v>
      </c>
      <c r="AU52" t="e">
        <v>#VALUE!</v>
      </c>
      <c r="AV52" t="s">
        <v>1294</v>
      </c>
    </row>
    <row r="53" spans="1:48" x14ac:dyDescent="0.25">
      <c r="A53" s="14">
        <v>5.5999999999999993E-10</v>
      </c>
      <c r="B53" t="s">
        <v>1196</v>
      </c>
      <c r="C53" s="4">
        <v>2</v>
      </c>
      <c r="D53" s="4">
        <v>0</v>
      </c>
      <c r="E53" s="4">
        <v>2</v>
      </c>
      <c r="F53" s="4">
        <v>4</v>
      </c>
      <c r="G53" s="4">
        <v>11.199999809265137</v>
      </c>
      <c r="H53" s="4">
        <v>11.08</v>
      </c>
      <c r="I53" s="34">
        <v>90.39232265683394</v>
      </c>
      <c r="J53" s="35">
        <v>7.3866666666666667</v>
      </c>
      <c r="K53" s="35">
        <v>10.165137614678898</v>
      </c>
      <c r="L53" s="35">
        <v>7.8282941688424712</v>
      </c>
      <c r="M53" s="35">
        <v>7.0161544461778478</v>
      </c>
      <c r="N53" s="4">
        <v>1.0900000000000001</v>
      </c>
      <c r="O53" s="4">
        <v>-33.698296836982969</v>
      </c>
      <c r="P53" s="35">
        <v>6.3176895306859207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2"/>
        <v/>
      </c>
      <c r="T53" s="37" t="str">
        <f t="shared" si="23"/>
        <v/>
      </c>
      <c r="U53" s="37" t="str">
        <f t="shared" si="2"/>
        <v/>
      </c>
      <c r="V53" s="37" t="str">
        <f t="shared" si="3"/>
        <v/>
      </c>
      <c r="W53" s="37" t="str">
        <f t="shared" si="4"/>
        <v/>
      </c>
      <c r="X53" s="37" t="str">
        <f t="shared" si="5"/>
        <v/>
      </c>
      <c r="Y53" s="1" t="str">
        <f t="shared" si="6"/>
        <v xml:space="preserve"> </v>
      </c>
      <c r="Z53" s="1" t="str">
        <f t="shared" si="7"/>
        <v xml:space="preserve"> </v>
      </c>
      <c r="AA53" s="1" t="str">
        <f t="shared" si="8"/>
        <v xml:space="preserve"> </v>
      </c>
      <c r="AB53" s="1" t="str">
        <f t="shared" si="9"/>
        <v xml:space="preserve"> </v>
      </c>
      <c r="AC53" s="1" t="str">
        <f t="shared" si="10"/>
        <v xml:space="preserve"> </v>
      </c>
      <c r="AD53" s="1" t="str">
        <f t="shared" si="11"/>
        <v xml:space="preserve"> </v>
      </c>
      <c r="AE53" s="1" t="str">
        <f t="shared" si="12"/>
        <v xml:space="preserve"> </v>
      </c>
      <c r="AF53" s="1" t="str">
        <f t="shared" si="13"/>
        <v xml:space="preserve"> </v>
      </c>
      <c r="AG53" s="38">
        <f t="shared" si="14"/>
        <v>6.3176895312459207</v>
      </c>
      <c r="AH53" s="38" t="str">
        <f t="shared" si="15"/>
        <v xml:space="preserve"> </v>
      </c>
      <c r="AI53" s="1">
        <f t="shared" si="16"/>
        <v>9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1196</v>
      </c>
      <c r="AP53" t="s">
        <v>1295</v>
      </c>
      <c r="AQ53" s="22">
        <v>29.682432955708027</v>
      </c>
      <c r="AR53" s="21">
        <v>-5.3573218826974189</v>
      </c>
      <c r="AS53">
        <v>1.0830307695409491</v>
      </c>
      <c r="AT53">
        <v>-29.682432955708027</v>
      </c>
      <c r="AU53">
        <v>5.3573218826974189</v>
      </c>
      <c r="AV53" t="s">
        <v>1296</v>
      </c>
    </row>
    <row r="54" spans="1:48" x14ac:dyDescent="0.25">
      <c r="A54" s="14">
        <v>5.6999999999999989E-10</v>
      </c>
      <c r="B54" t="s">
        <v>69</v>
      </c>
      <c r="C54" s="4">
        <v>0</v>
      </c>
      <c r="D54" s="4">
        <v>1</v>
      </c>
      <c r="E54" s="4">
        <v>0</v>
      </c>
      <c r="F54" s="4">
        <v>1</v>
      </c>
      <c r="G54" s="4">
        <v>9.3299999237060547</v>
      </c>
      <c r="H54" s="4">
        <v>14.32</v>
      </c>
      <c r="I54" s="34">
        <v>541.9532015846238</v>
      </c>
      <c r="J54" s="35">
        <v>22.730158730158731</v>
      </c>
      <c r="K54" s="35" t="s">
        <v>1240</v>
      </c>
      <c r="L54" s="35">
        <v>2.0026553424657534</v>
      </c>
      <c r="M54" s="35">
        <v>1.8810324240864642</v>
      </c>
      <c r="N54" s="4" t="s">
        <v>132</v>
      </c>
      <c r="O54" s="4" t="s">
        <v>132</v>
      </c>
      <c r="P54" s="35" t="s">
        <v>137</v>
      </c>
      <c r="Q54" s="36" t="str">
        <f t="shared" si="0"/>
        <v/>
      </c>
      <c r="R54" s="36">
        <f t="shared" si="1"/>
        <v>100.00000000057</v>
      </c>
      <c r="S54" s="37" t="str">
        <f t="shared" si="22"/>
        <v/>
      </c>
      <c r="T54" s="37">
        <f t="shared" si="23"/>
        <v>-0.34846369190862753</v>
      </c>
      <c r="U54" s="37" t="str">
        <f t="shared" si="2"/>
        <v/>
      </c>
      <c r="V54" s="37" t="str">
        <f t="shared" si="3"/>
        <v/>
      </c>
      <c r="W54" s="37" t="str">
        <f t="shared" si="4"/>
        <v/>
      </c>
      <c r="X54" s="37">
        <f t="shared" si="5"/>
        <v>-0.73047205561583195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>
        <f t="shared" si="9"/>
        <v>3</v>
      </c>
      <c r="AC54" s="1" t="str">
        <f t="shared" si="10"/>
        <v xml:space="preserve"> </v>
      </c>
      <c r="AD54" s="1">
        <f t="shared" si="11"/>
        <v>4</v>
      </c>
      <c r="AE54" s="1" t="str">
        <f t="shared" si="12"/>
        <v xml:space="preserve"> </v>
      </c>
      <c r="AF54" s="1">
        <f t="shared" si="13"/>
        <v>1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69</v>
      </c>
      <c r="AP54" t="s">
        <v>1297</v>
      </c>
      <c r="AQ54" s="22">
        <v>-116.38034211669699</v>
      </c>
      <c r="AR54" s="21">
        <v>73.047205561583198</v>
      </c>
      <c r="AS54">
        <v>-34.846369247862754</v>
      </c>
      <c r="AT54">
        <v>116.38034211669699</v>
      </c>
      <c r="AU54">
        <v>-73.047205561583198</v>
      </c>
      <c r="AV54" t="s">
        <v>1298</v>
      </c>
    </row>
    <row r="55" spans="1:48" x14ac:dyDescent="0.25">
      <c r="A55" s="14">
        <v>5.7999999999999986E-10</v>
      </c>
      <c r="B55" t="s">
        <v>34</v>
      </c>
      <c r="C55" s="4">
        <v>10</v>
      </c>
      <c r="D55" s="4">
        <v>0</v>
      </c>
      <c r="E55" s="4">
        <v>14</v>
      </c>
      <c r="F55" s="4">
        <v>24</v>
      </c>
      <c r="G55" s="4">
        <v>6.0250000953674316</v>
      </c>
      <c r="H55" s="4">
        <v>5.37</v>
      </c>
      <c r="I55" s="34">
        <v>3771.4027228642462</v>
      </c>
      <c r="J55" s="35">
        <v>3.9572586588061904</v>
      </c>
      <c r="K55" s="35">
        <v>6.6296296296296298</v>
      </c>
      <c r="L55" s="35" t="s">
        <v>1240</v>
      </c>
      <c r="M55" s="35" t="s">
        <v>1240</v>
      </c>
      <c r="N55" s="4">
        <v>0.81</v>
      </c>
      <c r="O55" s="4">
        <v>-39.371257485029936</v>
      </c>
      <c r="P55" s="182"/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2"/>
        <v/>
      </c>
      <c r="T55" s="37" t="str">
        <f t="shared" si="23"/>
        <v/>
      </c>
      <c r="U55" s="37" t="str">
        <f t="shared" si="2"/>
        <v/>
      </c>
      <c r="V55" s="37">
        <f t="shared" si="3"/>
        <v>-0.62328772420729806</v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>
        <f t="shared" si="7"/>
        <v>3</v>
      </c>
      <c r="AA55" s="1" t="str">
        <f t="shared" si="8"/>
        <v xml:space="preserve"> </v>
      </c>
      <c r="AB55" s="1" t="str">
        <f t="shared" si="9"/>
        <v xml:space="preserve"> </v>
      </c>
      <c r="AC55" s="1" t="str">
        <f t="shared" si="10"/>
        <v xml:space="preserve"> 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34</v>
      </c>
      <c r="AP55" t="s">
        <v>1248</v>
      </c>
      <c r="AQ55" s="22">
        <v>62.328772420729806</v>
      </c>
      <c r="AR55" s="21" t="e">
        <v>#VALUE!</v>
      </c>
      <c r="AS55">
        <v>12.197394699579721</v>
      </c>
      <c r="AT55">
        <v>-62.328772420729806</v>
      </c>
      <c r="AU55" t="e">
        <v>#VALUE!</v>
      </c>
      <c r="AV55" t="s">
        <v>1299</v>
      </c>
    </row>
    <row r="56" spans="1:48" x14ac:dyDescent="0.25">
      <c r="A56" s="14">
        <v>5.8999999999999982E-10</v>
      </c>
      <c r="B56" t="s">
        <v>893</v>
      </c>
      <c r="C56" s="4">
        <v>1</v>
      </c>
      <c r="D56" s="4">
        <v>0</v>
      </c>
      <c r="E56" s="4">
        <v>1</v>
      </c>
      <c r="F56" s="4">
        <v>2</v>
      </c>
      <c r="G56" s="4">
        <v>7.6999998092651367</v>
      </c>
      <c r="H56" s="4">
        <v>7.44</v>
      </c>
      <c r="I56" s="34">
        <v>3143.2193683017167</v>
      </c>
      <c r="J56" s="35">
        <v>8.2666666666666675</v>
      </c>
      <c r="K56" s="35" t="s">
        <v>1240</v>
      </c>
      <c r="L56" s="35">
        <v>6.6386954443194606</v>
      </c>
      <c r="M56" s="35" t="s">
        <v>1240</v>
      </c>
      <c r="N56" s="4" t="s">
        <v>132</v>
      </c>
      <c r="O56" s="4" t="s">
        <v>132</v>
      </c>
      <c r="P56" s="35" t="s">
        <v>137</v>
      </c>
      <c r="Q56" s="36" t="str">
        <f t="shared" si="0"/>
        <v xml:space="preserve"> </v>
      </c>
      <c r="R56" s="36" t="str">
        <f t="shared" si="1"/>
        <v xml:space="preserve"> </v>
      </c>
      <c r="S56" s="37" t="str">
        <f t="shared" si="22"/>
        <v/>
      </c>
      <c r="T56" s="37" t="str">
        <f t="shared" si="23"/>
        <v/>
      </c>
      <c r="U56" s="37" t="str">
        <f t="shared" si="2"/>
        <v/>
      </c>
      <c r="V56" s="37" t="str">
        <f t="shared" si="3"/>
        <v/>
      </c>
      <c r="W56" s="37" t="str">
        <f t="shared" si="4"/>
        <v/>
      </c>
      <c r="X56" s="37" t="str">
        <f t="shared" si="5"/>
        <v/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 t="str">
        <f t="shared" si="10"/>
        <v xml:space="preserve"> 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893</v>
      </c>
      <c r="AP56" t="s">
        <v>1244</v>
      </c>
      <c r="AQ56" s="22">
        <v>21.305249878229194</v>
      </c>
      <c r="AR56" s="21">
        <v>10.652926713945376</v>
      </c>
      <c r="AS56">
        <v>3.4946210922733423</v>
      </c>
      <c r="AT56">
        <v>-21.305249878229194</v>
      </c>
      <c r="AU56">
        <v>-10.652926713945376</v>
      </c>
      <c r="AV56" t="s">
        <v>1300</v>
      </c>
    </row>
    <row r="57" spans="1:48" x14ac:dyDescent="0.25">
      <c r="A57" s="14">
        <v>5.9999999999999979E-10</v>
      </c>
      <c r="B57" t="s">
        <v>894</v>
      </c>
      <c r="C57" s="4">
        <v>0</v>
      </c>
      <c r="D57" s="4">
        <v>0</v>
      </c>
      <c r="E57" s="4">
        <v>0</v>
      </c>
      <c r="F57" s="4">
        <v>0</v>
      </c>
      <c r="G57" s="4" t="s">
        <v>132</v>
      </c>
      <c r="H57" s="4">
        <v>4.07</v>
      </c>
      <c r="I57" s="34">
        <v>412.2608071108329</v>
      </c>
      <c r="J57" s="35" t="s">
        <v>1240</v>
      </c>
      <c r="K57" s="35" t="s">
        <v>1240</v>
      </c>
      <c r="L57" s="35" t="s">
        <v>1240</v>
      </c>
      <c r="M57" s="35" t="s">
        <v>1240</v>
      </c>
      <c r="N57" s="4" t="s">
        <v>132</v>
      </c>
      <c r="O57" s="4" t="s">
        <v>132</v>
      </c>
      <c r="P57" s="35" t="s">
        <v>137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2"/>
        <v xml:space="preserve"> </v>
      </c>
      <c r="T57" s="37" t="str">
        <f t="shared" si="23"/>
        <v xml:space="preserve"> </v>
      </c>
      <c r="U57" s="37" t="str">
        <f t="shared" si="2"/>
        <v xml:space="preserve"> </v>
      </c>
      <c r="V57" s="37" t="str">
        <f t="shared" si="3"/>
        <v xml:space="preserve"> </v>
      </c>
      <c r="W57" s="37" t="str">
        <f t="shared" si="4"/>
        <v xml:space="preserve"> </v>
      </c>
      <c r="X57" s="37" t="str">
        <f t="shared" si="5"/>
        <v xml:space="preserve"> </v>
      </c>
      <c r="Y57" s="1" t="str">
        <f t="shared" si="6"/>
        <v xml:space="preserve"> </v>
      </c>
      <c r="Z57" s="1" t="str">
        <f t="shared" si="7"/>
        <v xml:space="preserve"> </v>
      </c>
      <c r="AA57" s="1" t="str">
        <f t="shared" si="8"/>
        <v xml:space="preserve"> </v>
      </c>
      <c r="AB57" s="1" t="str">
        <f t="shared" si="9"/>
        <v xml:space="preserve"> </v>
      </c>
      <c r="AC57" s="1" t="str">
        <f t="shared" si="10"/>
        <v xml:space="preserve"> 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894</v>
      </c>
      <c r="AP57" t="s">
        <v>1248</v>
      </c>
      <c r="AQ57" s="22" t="e">
        <v>#VALUE!</v>
      </c>
      <c r="AR57" s="21" t="e">
        <v>#VALUE!</v>
      </c>
      <c r="AS57" t="s">
        <v>137</v>
      </c>
      <c r="AT57" t="e">
        <v>#VALUE!</v>
      </c>
      <c r="AU57" t="e">
        <v>#VALUE!</v>
      </c>
      <c r="AV57" t="s">
        <v>1301</v>
      </c>
    </row>
    <row r="58" spans="1:48" x14ac:dyDescent="0.25">
      <c r="A58" s="14">
        <v>6.0999999999999975E-10</v>
      </c>
      <c r="B58" t="s">
        <v>70</v>
      </c>
      <c r="C58" s="4">
        <v>1</v>
      </c>
      <c r="D58" s="4">
        <v>0</v>
      </c>
      <c r="E58" s="4">
        <v>2</v>
      </c>
      <c r="F58" s="4">
        <v>3</v>
      </c>
      <c r="G58" s="4">
        <v>1.7000000476837158</v>
      </c>
      <c r="H58" s="4">
        <v>2.14</v>
      </c>
      <c r="I58" s="34">
        <v>298.89792940287327</v>
      </c>
      <c r="J58" s="35" t="s">
        <v>1240</v>
      </c>
      <c r="K58" s="35" t="s">
        <v>1240</v>
      </c>
      <c r="L58" s="35">
        <v>16.529182058047496</v>
      </c>
      <c r="M58" s="35">
        <v>15.583482587064678</v>
      </c>
      <c r="N58" s="4" t="s">
        <v>132</v>
      </c>
      <c r="O58" s="4" t="s">
        <v>132</v>
      </c>
      <c r="P58" s="35" t="s">
        <v>137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2"/>
        <v/>
      </c>
      <c r="T58" s="37">
        <f t="shared" si="23"/>
        <v>-0.20560745374340389</v>
      </c>
      <c r="U58" s="37" t="str">
        <f t="shared" si="2"/>
        <v xml:space="preserve"> </v>
      </c>
      <c r="V58" s="37" t="str">
        <f t="shared" si="3"/>
        <v xml:space="preserve"> </v>
      </c>
      <c r="W58" s="37" t="str">
        <f t="shared" si="4"/>
        <v/>
      </c>
      <c r="X58" s="37" t="str">
        <f t="shared" si="5"/>
        <v/>
      </c>
      <c r="Y58" s="1" t="str">
        <f t="shared" si="6"/>
        <v xml:space="preserve"> </v>
      </c>
      <c r="Z58" s="1" t="str">
        <f t="shared" si="7"/>
        <v xml:space="preserve"> </v>
      </c>
      <c r="AA58" s="1" t="str">
        <f t="shared" si="8"/>
        <v xml:space="preserve"> </v>
      </c>
      <c r="AB58" s="1" t="str">
        <f t="shared" si="9"/>
        <v xml:space="preserve"> </v>
      </c>
      <c r="AC58" s="1" t="str">
        <f t="shared" si="10"/>
        <v xml:space="preserve"> </v>
      </c>
      <c r="AD58" s="1">
        <f t="shared" si="11"/>
        <v>7</v>
      </c>
      <c r="AE58" s="1" t="str">
        <f t="shared" si="12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70</v>
      </c>
      <c r="AP58" t="s">
        <v>1256</v>
      </c>
      <c r="AQ58" s="22" t="e">
        <v>#VALUE!</v>
      </c>
      <c r="AR58" s="21">
        <v>-122.45847140986004</v>
      </c>
      <c r="AS58">
        <v>-20.560745435340387</v>
      </c>
      <c r="AT58" t="e">
        <v>#VALUE!</v>
      </c>
      <c r="AU58">
        <v>122.45847140986004</v>
      </c>
      <c r="AV58" t="s">
        <v>1302</v>
      </c>
    </row>
    <row r="59" spans="1:48" x14ac:dyDescent="0.25">
      <c r="A59" s="14">
        <v>6.1999999999999972E-10</v>
      </c>
      <c r="B59" t="s">
        <v>895</v>
      </c>
      <c r="C59" s="4">
        <v>0</v>
      </c>
      <c r="D59" s="4">
        <v>0</v>
      </c>
      <c r="E59" s="4">
        <v>0</v>
      </c>
      <c r="F59" s="4">
        <v>0</v>
      </c>
      <c r="G59" s="4" t="s">
        <v>132</v>
      </c>
      <c r="H59" s="4">
        <v>3.52</v>
      </c>
      <c r="I59" s="34">
        <v>46.151830546810523</v>
      </c>
      <c r="J59" s="35" t="s">
        <v>1240</v>
      </c>
      <c r="K59" s="35" t="s">
        <v>1240</v>
      </c>
      <c r="L59" s="35" t="s">
        <v>1240</v>
      </c>
      <c r="M59" s="35" t="s">
        <v>1240</v>
      </c>
      <c r="N59" s="4" t="s">
        <v>132</v>
      </c>
      <c r="O59" s="4" t="s">
        <v>132</v>
      </c>
      <c r="P59" s="35" t="s">
        <v>137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2"/>
        <v xml:space="preserve"> </v>
      </c>
      <c r="T59" s="37" t="str">
        <f t="shared" si="23"/>
        <v xml:space="preserve"> </v>
      </c>
      <c r="U59" s="37" t="str">
        <f t="shared" si="2"/>
        <v xml:space="preserve"> </v>
      </c>
      <c r="V59" s="37" t="str">
        <f t="shared" si="3"/>
        <v xml:space="preserve"> </v>
      </c>
      <c r="W59" s="37" t="str">
        <f t="shared" si="4"/>
        <v xml:space="preserve"> </v>
      </c>
      <c r="X59" s="37" t="str">
        <f t="shared" si="5"/>
        <v xml:space="preserve"> </v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 t="str">
        <f t="shared" si="10"/>
        <v xml:space="preserve"> 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895</v>
      </c>
      <c r="AP59" t="s">
        <v>1250</v>
      </c>
      <c r="AQ59" s="22" t="e">
        <v>#VALUE!</v>
      </c>
      <c r="AR59" s="21" t="e">
        <v>#VALUE!</v>
      </c>
      <c r="AS59" t="s">
        <v>137</v>
      </c>
      <c r="AT59" t="e">
        <v>#VALUE!</v>
      </c>
      <c r="AU59" t="e">
        <v>#VALUE!</v>
      </c>
      <c r="AV59" t="s">
        <v>1303</v>
      </c>
    </row>
    <row r="60" spans="1:48" x14ac:dyDescent="0.25">
      <c r="A60" s="14">
        <v>6.2999999999999969E-10</v>
      </c>
      <c r="B60" t="s">
        <v>90</v>
      </c>
      <c r="C60" s="4">
        <v>0</v>
      </c>
      <c r="D60" s="4">
        <v>0</v>
      </c>
      <c r="E60" s="4">
        <v>0</v>
      </c>
      <c r="F60" s="4">
        <v>0</v>
      </c>
      <c r="G60" s="4" t="s">
        <v>132</v>
      </c>
      <c r="H60" s="4">
        <v>3.36</v>
      </c>
      <c r="I60" s="34">
        <v>310.10133696228439</v>
      </c>
      <c r="J60" s="35" t="s">
        <v>1240</v>
      </c>
      <c r="K60" s="35" t="s">
        <v>1240</v>
      </c>
      <c r="L60" s="35" t="s">
        <v>1240</v>
      </c>
      <c r="M60" s="35" t="s">
        <v>1240</v>
      </c>
      <c r="N60" s="4" t="s">
        <v>132</v>
      </c>
      <c r="O60" s="4" t="s">
        <v>132</v>
      </c>
      <c r="P60" s="35" t="s">
        <v>137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90</v>
      </c>
      <c r="AP60" t="s">
        <v>1250</v>
      </c>
      <c r="AQ60" s="22" t="e">
        <v>#VALUE!</v>
      </c>
      <c r="AR60" s="21" t="e">
        <v>#VALUE!</v>
      </c>
      <c r="AS60" t="s">
        <v>137</v>
      </c>
      <c r="AT60" t="e">
        <v>#VALUE!</v>
      </c>
      <c r="AU60" t="e">
        <v>#VALUE!</v>
      </c>
      <c r="AV60" t="s">
        <v>1304</v>
      </c>
    </row>
    <row r="61" spans="1:48" x14ac:dyDescent="0.25">
      <c r="A61" s="14">
        <v>6.3999999999999965E-10</v>
      </c>
      <c r="B61" t="s">
        <v>36</v>
      </c>
      <c r="C61" s="4">
        <v>12</v>
      </c>
      <c r="D61" s="4">
        <v>0</v>
      </c>
      <c r="E61" s="4">
        <v>4</v>
      </c>
      <c r="F61" s="4">
        <v>16</v>
      </c>
      <c r="G61" s="4">
        <v>19.200000762939453</v>
      </c>
      <c r="H61" s="4">
        <v>17.64</v>
      </c>
      <c r="I61" s="34">
        <v>6516.7960423770155</v>
      </c>
      <c r="J61" s="35">
        <v>8.2507015902712819</v>
      </c>
      <c r="K61" s="35">
        <v>7.2772277227722775</v>
      </c>
      <c r="L61" s="35">
        <v>12.036701724508637</v>
      </c>
      <c r="M61" s="35">
        <v>11.087469071132546</v>
      </c>
      <c r="N61" s="4">
        <v>2.4239999999999999</v>
      </c>
      <c r="O61" s="4">
        <v>39.150401836968996</v>
      </c>
      <c r="P61" s="35">
        <v>2.5736961451247162</v>
      </c>
      <c r="Q61" s="36">
        <f t="shared" si="0"/>
        <v>75.00000000064</v>
      </c>
      <c r="R61" s="36" t="str">
        <f t="shared" si="1"/>
        <v xml:space="preserve"> </v>
      </c>
      <c r="S61" s="37" t="str">
        <f t="shared" si="22"/>
        <v/>
      </c>
      <c r="T61" s="37" t="str">
        <f t="shared" si="23"/>
        <v/>
      </c>
      <c r="U61" s="37" t="str">
        <f t="shared" si="2"/>
        <v/>
      </c>
      <c r="V61" s="37" t="str">
        <f t="shared" si="3"/>
        <v/>
      </c>
      <c r="W61" s="37" t="str">
        <f t="shared" si="4"/>
        <v/>
      </c>
      <c r="X61" s="37" t="str">
        <f t="shared" si="5"/>
        <v/>
      </c>
      <c r="Y61" s="1" t="str">
        <f t="shared" si="6"/>
        <v xml:space="preserve"> </v>
      </c>
      <c r="Z61" s="1" t="str">
        <f t="shared" si="7"/>
        <v xml:space="preserve"> </v>
      </c>
      <c r="AA61" s="1" t="str">
        <f t="shared" si="8"/>
        <v xml:space="preserve"> </v>
      </c>
      <c r="AB61" s="1" t="str">
        <f t="shared" si="9"/>
        <v xml:space="preserve"> </v>
      </c>
      <c r="AC61" s="1" t="str">
        <f t="shared" si="10"/>
        <v xml:space="preserve"> </v>
      </c>
      <c r="AD61" s="1" t="str">
        <f t="shared" si="11"/>
        <v xml:space="preserve"> </v>
      </c>
      <c r="AE61" s="1">
        <f t="shared" si="12"/>
        <v>20</v>
      </c>
      <c r="AF61" s="1" t="str">
        <f t="shared" si="13"/>
        <v xml:space="preserve"> </v>
      </c>
      <c r="AG61" s="38">
        <f t="shared" si="14"/>
        <v>2.5736961457647163</v>
      </c>
      <c r="AH61" s="38" t="str">
        <f t="shared" si="15"/>
        <v xml:space="preserve"> </v>
      </c>
      <c r="AI61" s="1">
        <f t="shared" si="16"/>
        <v>22</v>
      </c>
      <c r="AJ61" s="1" t="str">
        <f t="shared" si="17"/>
        <v xml:space="preserve"> </v>
      </c>
      <c r="AK61" s="25" t="str">
        <f t="shared" si="18"/>
        <v xml:space="preserve"> </v>
      </c>
      <c r="AL61" s="25" t="str">
        <f t="shared" si="19"/>
        <v xml:space="preserve"> </v>
      </c>
      <c r="AM61" s="1" t="str">
        <f t="shared" si="20"/>
        <v xml:space="preserve"> </v>
      </c>
      <c r="AN61" s="1" t="str">
        <f t="shared" si="21"/>
        <v xml:space="preserve"> </v>
      </c>
      <c r="AO61" t="s">
        <v>36</v>
      </c>
      <c r="AP61" t="s">
        <v>1246</v>
      </c>
      <c r="AQ61" s="22">
        <v>21.457229841649738</v>
      </c>
      <c r="AR61" s="21">
        <v>-61.996295826807298</v>
      </c>
      <c r="AS61">
        <v>8.8435417400195782</v>
      </c>
      <c r="AT61">
        <v>-21.457229841649738</v>
      </c>
      <c r="AU61">
        <v>61.996295826807298</v>
      </c>
      <c r="AV61" t="s">
        <v>1305</v>
      </c>
    </row>
    <row r="62" spans="1:48" x14ac:dyDescent="0.25">
      <c r="A62" s="14">
        <v>6.4999999999999962E-10</v>
      </c>
      <c r="B62" t="s">
        <v>1197</v>
      </c>
      <c r="C62" s="4">
        <v>0</v>
      </c>
      <c r="D62" s="4">
        <v>0</v>
      </c>
      <c r="E62" s="4">
        <v>0</v>
      </c>
      <c r="F62" s="4">
        <v>0</v>
      </c>
      <c r="G62" s="4" t="s">
        <v>132</v>
      </c>
      <c r="H62" s="4">
        <v>5.24</v>
      </c>
      <c r="I62" s="34">
        <v>505.35088998491187</v>
      </c>
      <c r="J62" s="35" t="s">
        <v>1240</v>
      </c>
      <c r="K62" s="35" t="s">
        <v>1240</v>
      </c>
      <c r="L62" s="35" t="s">
        <v>1240</v>
      </c>
      <c r="M62" s="35" t="s">
        <v>1240</v>
      </c>
      <c r="N62" s="4" t="s">
        <v>132</v>
      </c>
      <c r="O62" s="4" t="s">
        <v>132</v>
      </c>
      <c r="P62" s="35" t="s">
        <v>137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2"/>
        <v xml:space="preserve"> </v>
      </c>
      <c r="T62" s="37" t="str">
        <f t="shared" si="23"/>
        <v xml:space="preserve"> </v>
      </c>
      <c r="U62" s="37" t="str">
        <f t="shared" si="2"/>
        <v xml:space="preserve"> </v>
      </c>
      <c r="V62" s="37" t="str">
        <f t="shared" si="3"/>
        <v xml:space="preserve"> </v>
      </c>
      <c r="W62" s="37" t="str">
        <f t="shared" si="4"/>
        <v xml:space="preserve"> </v>
      </c>
      <c r="X62" s="37" t="str">
        <f t="shared" si="5"/>
        <v xml:space="preserve"> </v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 t="str">
        <f t="shared" si="10"/>
        <v xml:space="preserve"> </v>
      </c>
      <c r="AD62" s="1" t="str">
        <f t="shared" si="11"/>
        <v xml:space="preserve"> </v>
      </c>
      <c r="AE62" s="1" t="str">
        <f t="shared" si="12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1197</v>
      </c>
      <c r="AP62" t="s">
        <v>1241</v>
      </c>
      <c r="AQ62" s="22" t="e">
        <v>#VALUE!</v>
      </c>
      <c r="AR62" s="21" t="e">
        <v>#VALUE!</v>
      </c>
      <c r="AS62" t="s">
        <v>137</v>
      </c>
      <c r="AT62" t="e">
        <v>#VALUE!</v>
      </c>
      <c r="AU62" t="e">
        <v>#VALUE!</v>
      </c>
      <c r="AV62" t="s">
        <v>1306</v>
      </c>
    </row>
    <row r="63" spans="1:48" x14ac:dyDescent="0.25">
      <c r="A63" s="14">
        <v>6.5999999999999958E-10</v>
      </c>
      <c r="B63" t="s">
        <v>1198</v>
      </c>
      <c r="C63" s="4">
        <v>0</v>
      </c>
      <c r="D63" s="4">
        <v>0</v>
      </c>
      <c r="E63" s="4">
        <v>0</v>
      </c>
      <c r="F63" s="4">
        <v>0</v>
      </c>
      <c r="G63" s="4" t="s">
        <v>132</v>
      </c>
      <c r="H63" s="4">
        <v>322.89999999999998</v>
      </c>
      <c r="I63" s="34">
        <v>229.24898791884343</v>
      </c>
      <c r="J63" s="35" t="s">
        <v>1240</v>
      </c>
      <c r="K63" s="35" t="s">
        <v>1240</v>
      </c>
      <c r="L63" s="35" t="s">
        <v>1240</v>
      </c>
      <c r="M63" s="35" t="s">
        <v>1240</v>
      </c>
      <c r="N63" s="4" t="s">
        <v>132</v>
      </c>
      <c r="O63" s="4" t="s">
        <v>132</v>
      </c>
      <c r="P63" s="35" t="s">
        <v>137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1198</v>
      </c>
      <c r="AP63" t="s">
        <v>1244</v>
      </c>
      <c r="AQ63" s="22" t="e">
        <v>#VALUE!</v>
      </c>
      <c r="AR63" s="21" t="e">
        <v>#VALUE!</v>
      </c>
      <c r="AS63" t="s">
        <v>137</v>
      </c>
      <c r="AT63" t="e">
        <v>#VALUE!</v>
      </c>
      <c r="AU63" t="e">
        <v>#VALUE!</v>
      </c>
      <c r="AV63" t="s">
        <v>1307</v>
      </c>
    </row>
    <row r="64" spans="1:48" x14ac:dyDescent="0.25">
      <c r="A64" s="14">
        <v>6.6999999999999955E-10</v>
      </c>
      <c r="B64" t="s">
        <v>78</v>
      </c>
      <c r="C64" s="4">
        <v>6</v>
      </c>
      <c r="D64" s="4">
        <v>0</v>
      </c>
      <c r="E64" s="4">
        <v>1</v>
      </c>
      <c r="F64" s="4">
        <v>7</v>
      </c>
      <c r="G64" s="4">
        <v>13.619999885559082</v>
      </c>
      <c r="H64" s="4">
        <v>12.43</v>
      </c>
      <c r="I64" s="34">
        <v>352.25682068531165</v>
      </c>
      <c r="J64" s="35" t="s">
        <v>1240</v>
      </c>
      <c r="K64" s="35" t="s">
        <v>1240</v>
      </c>
      <c r="L64" s="35" t="s">
        <v>1240</v>
      </c>
      <c r="M64" s="35">
        <v>8.4562615565388377</v>
      </c>
      <c r="N64" s="4" t="s">
        <v>132</v>
      </c>
      <c r="O64" s="4" t="s">
        <v>132</v>
      </c>
      <c r="P64" s="35" t="s">
        <v>137</v>
      </c>
      <c r="Q64" s="36">
        <f t="shared" si="0"/>
        <v>85.714285714955707</v>
      </c>
      <c r="R64" s="36" t="str">
        <f t="shared" si="1"/>
        <v xml:space="preserve"> </v>
      </c>
      <c r="S64" s="37" t="str">
        <f t="shared" si="22"/>
        <v/>
      </c>
      <c r="T64" s="37" t="str">
        <f t="shared" si="23"/>
        <v/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 xml:space="preserve"> </v>
      </c>
      <c r="X64" s="37" t="str">
        <f t="shared" si="5"/>
        <v xml:space="preserve"> </v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 t="str">
        <f t="shared" si="10"/>
        <v xml:space="preserve"> </v>
      </c>
      <c r="AD64" s="1" t="str">
        <f t="shared" si="11"/>
        <v xml:space="preserve"> </v>
      </c>
      <c r="AE64" s="1">
        <f t="shared" si="12"/>
        <v>10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78</v>
      </c>
      <c r="AP64" t="s">
        <v>1250</v>
      </c>
      <c r="AQ64" s="22" t="e">
        <v>#VALUE!</v>
      </c>
      <c r="AR64" s="21" t="e">
        <v>#VALUE!</v>
      </c>
      <c r="AS64">
        <v>9.5736113077963267</v>
      </c>
      <c r="AT64" t="e">
        <v>#VALUE!</v>
      </c>
      <c r="AU64" t="e">
        <v>#VALUE!</v>
      </c>
      <c r="AV64" t="s">
        <v>1308</v>
      </c>
    </row>
    <row r="65" spans="1:48" x14ac:dyDescent="0.25">
      <c r="A65" s="14">
        <v>6.7999999999999951E-10</v>
      </c>
      <c r="B65" t="s">
        <v>60</v>
      </c>
      <c r="C65" s="4">
        <v>4</v>
      </c>
      <c r="D65" s="4">
        <v>0</v>
      </c>
      <c r="E65" s="4">
        <v>1</v>
      </c>
      <c r="F65" s="4">
        <v>5</v>
      </c>
      <c r="G65" s="4">
        <v>15.210000038146973</v>
      </c>
      <c r="H65" s="4">
        <v>13.28</v>
      </c>
      <c r="I65" s="34">
        <v>750.79797933551345</v>
      </c>
      <c r="J65" s="35">
        <v>6.1113667740450985</v>
      </c>
      <c r="K65" s="35">
        <v>6.6733668341708539</v>
      </c>
      <c r="L65" s="35">
        <v>1.7464838709677419</v>
      </c>
      <c r="M65" s="35">
        <v>1.752608578365255</v>
      </c>
      <c r="N65" s="4">
        <v>1.99</v>
      </c>
      <c r="O65" s="4">
        <v>-9.668633681343616</v>
      </c>
      <c r="P65" s="35" t="s">
        <v>137</v>
      </c>
      <c r="Q65" s="36">
        <f t="shared" si="0"/>
        <v>80.000000000680004</v>
      </c>
      <c r="R65" s="36" t="str">
        <f t="shared" si="1"/>
        <v xml:space="preserve"> </v>
      </c>
      <c r="S65" s="37" t="str">
        <f t="shared" si="22"/>
        <v/>
      </c>
      <c r="T65" s="37" t="str">
        <f t="shared" si="23"/>
        <v/>
      </c>
      <c r="U65" s="37" t="str">
        <f t="shared" si="2"/>
        <v/>
      </c>
      <c r="V65" s="37">
        <f t="shared" si="3"/>
        <v>-0.41822683727503451</v>
      </c>
      <c r="W65" s="37" t="str">
        <f t="shared" si="4"/>
        <v/>
      </c>
      <c r="X65" s="37">
        <f t="shared" si="5"/>
        <v>-0.76494896667418466</v>
      </c>
      <c r="Y65" s="1" t="str">
        <f t="shared" si="6"/>
        <v xml:space="preserve"> </v>
      </c>
      <c r="Z65" s="1">
        <f t="shared" si="7"/>
        <v>12</v>
      </c>
      <c r="AA65" s="1" t="str">
        <f t="shared" si="8"/>
        <v xml:space="preserve"> </v>
      </c>
      <c r="AB65" s="1">
        <f t="shared" si="9"/>
        <v>2</v>
      </c>
      <c r="AC65" s="1" t="str">
        <f t="shared" si="10"/>
        <v xml:space="preserve"> </v>
      </c>
      <c r="AD65" s="1" t="str">
        <f t="shared" si="11"/>
        <v xml:space="preserve"> </v>
      </c>
      <c r="AE65" s="1">
        <f t="shared" si="12"/>
        <v>16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7"/>
        <v xml:space="preserve"> </v>
      </c>
      <c r="AK65" s="25" t="str">
        <f t="shared" si="18"/>
        <v xml:space="preserve"> </v>
      </c>
      <c r="AL65" s="25" t="str">
        <f t="shared" si="19"/>
        <v xml:space="preserve"> </v>
      </c>
      <c r="AM65" s="1" t="str">
        <f t="shared" si="20"/>
        <v xml:space="preserve"> </v>
      </c>
      <c r="AN65" s="1" t="str">
        <f t="shared" si="21"/>
        <v xml:space="preserve"> </v>
      </c>
      <c r="AO65" t="s">
        <v>60</v>
      </c>
      <c r="AP65" t="s">
        <v>1244</v>
      </c>
      <c r="AQ65" s="22">
        <v>41.822683727503453</v>
      </c>
      <c r="AR65" s="21">
        <v>76.494896667418459</v>
      </c>
      <c r="AS65">
        <v>14.533132817371786</v>
      </c>
      <c r="AT65">
        <v>-41.822683727503453</v>
      </c>
      <c r="AU65">
        <v>-76.494896667418459</v>
      </c>
      <c r="AV65" t="s">
        <v>1309</v>
      </c>
    </row>
    <row r="66" spans="1:48" x14ac:dyDescent="0.25">
      <c r="A66" s="14">
        <v>6.8999999999999948E-10</v>
      </c>
      <c r="B66" t="s">
        <v>57</v>
      </c>
      <c r="C66" s="4">
        <v>10</v>
      </c>
      <c r="D66" s="4">
        <v>0</v>
      </c>
      <c r="E66" s="4">
        <v>0</v>
      </c>
      <c r="F66" s="4">
        <v>10</v>
      </c>
      <c r="G66" s="4">
        <v>100.80000305175781</v>
      </c>
      <c r="H66" s="4">
        <v>82.7</v>
      </c>
      <c r="I66" s="34">
        <v>1837.295924554096</v>
      </c>
      <c r="J66" s="35">
        <v>6.5593274111675131</v>
      </c>
      <c r="K66" s="35">
        <v>6.8234323432343231</v>
      </c>
      <c r="L66" s="35">
        <v>4.2102399109379345</v>
      </c>
      <c r="M66" s="35">
        <v>3.8107467983452512</v>
      </c>
      <c r="N66" s="4">
        <v>12.120000000000001</v>
      </c>
      <c r="O66" s="4">
        <v>4.5819311415997976</v>
      </c>
      <c r="P66" s="35" t="s">
        <v>137</v>
      </c>
      <c r="Q66" s="36">
        <f t="shared" si="0"/>
        <v>100.00000000068999</v>
      </c>
      <c r="R66" s="36" t="str">
        <f t="shared" si="1"/>
        <v xml:space="preserve"> </v>
      </c>
      <c r="S66" s="37">
        <f t="shared" si="22"/>
        <v>0.21886339913930847</v>
      </c>
      <c r="T66" s="37" t="str">
        <f t="shared" si="23"/>
        <v/>
      </c>
      <c r="U66" s="37" t="str">
        <f t="shared" si="2"/>
        <v/>
      </c>
      <c r="V66" s="37">
        <f t="shared" si="3"/>
        <v>-0.3755831069491421</v>
      </c>
      <c r="W66" s="37" t="str">
        <f t="shared" si="4"/>
        <v/>
      </c>
      <c r="X66" s="37">
        <f t="shared" si="5"/>
        <v>-0.43336365249843822</v>
      </c>
      <c r="Y66" s="1" t="str">
        <f t="shared" si="6"/>
        <v xml:space="preserve"> </v>
      </c>
      <c r="Z66" s="1">
        <f t="shared" si="7"/>
        <v>13</v>
      </c>
      <c r="AA66" s="1" t="str">
        <f t="shared" si="8"/>
        <v xml:space="preserve"> </v>
      </c>
      <c r="AB66" s="1">
        <f t="shared" si="9"/>
        <v>6</v>
      </c>
      <c r="AC66" s="1">
        <f t="shared" si="10"/>
        <v>7</v>
      </c>
      <c r="AD66" s="1" t="str">
        <f t="shared" si="11"/>
        <v xml:space="preserve"> </v>
      </c>
      <c r="AE66" s="1">
        <f t="shared" si="12"/>
        <v>3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7"/>
        <v xml:space="preserve"> </v>
      </c>
      <c r="AK66" s="25" t="str">
        <f t="shared" si="18"/>
        <v xml:space="preserve"> </v>
      </c>
      <c r="AL66" s="25" t="str">
        <f t="shared" si="19"/>
        <v xml:space="preserve"> </v>
      </c>
      <c r="AM66" s="1" t="str">
        <f t="shared" si="20"/>
        <v xml:space="preserve"> </v>
      </c>
      <c r="AN66" s="1" t="str">
        <f t="shared" si="21"/>
        <v xml:space="preserve"> </v>
      </c>
      <c r="AO66" t="s">
        <v>57</v>
      </c>
      <c r="AP66" t="s">
        <v>1244</v>
      </c>
      <c r="AQ66" s="22">
        <v>37.558310694914212</v>
      </c>
      <c r="AR66" s="21">
        <v>43.336365249843823</v>
      </c>
      <c r="AS66">
        <v>21.886339844930845</v>
      </c>
      <c r="AT66">
        <v>-37.558310694914212</v>
      </c>
      <c r="AU66">
        <v>-43.336365249843823</v>
      </c>
      <c r="AV66" t="s">
        <v>1310</v>
      </c>
    </row>
    <row r="67" spans="1:48" x14ac:dyDescent="0.25">
      <c r="A67" s="14">
        <v>6.9999999999999944E-10</v>
      </c>
      <c r="B67" t="s">
        <v>55</v>
      </c>
      <c r="C67" s="4">
        <v>5</v>
      </c>
      <c r="D67" s="4">
        <v>0</v>
      </c>
      <c r="E67" s="4">
        <v>8</v>
      </c>
      <c r="F67" s="4">
        <v>13</v>
      </c>
      <c r="G67" s="4">
        <v>2.8499999046325684</v>
      </c>
      <c r="H67" s="4">
        <v>3.14</v>
      </c>
      <c r="I67" s="34">
        <v>569.23352997130826</v>
      </c>
      <c r="J67" s="35">
        <v>38.76543209876543</v>
      </c>
      <c r="K67" s="35" t="s">
        <v>1240</v>
      </c>
      <c r="L67" s="35">
        <v>8.7741806372829867</v>
      </c>
      <c r="M67" s="35">
        <v>10.204071313703265</v>
      </c>
      <c r="N67" s="4">
        <v>-6.5000000000000002E-2</v>
      </c>
      <c r="O67" s="4" t="s">
        <v>132</v>
      </c>
      <c r="P67" s="35" t="s">
        <v>137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2"/>
        <v/>
      </c>
      <c r="T67" s="37" t="str">
        <f t="shared" si="23"/>
        <v/>
      </c>
      <c r="U67" s="37">
        <f t="shared" si="2"/>
        <v>2.6902854746469576</v>
      </c>
      <c r="V67" s="37" t="str">
        <f t="shared" si="3"/>
        <v/>
      </c>
      <c r="W67" s="37" t="str">
        <f t="shared" si="4"/>
        <v/>
      </c>
      <c r="X67" s="37" t="str">
        <f t="shared" si="5"/>
        <v/>
      </c>
      <c r="Y67" s="1">
        <f t="shared" si="6"/>
        <v>2</v>
      </c>
      <c r="Z67" s="1" t="str">
        <f t="shared" si="7"/>
        <v xml:space="preserve"> </v>
      </c>
      <c r="AA67" s="1" t="str">
        <f t="shared" si="8"/>
        <v xml:space="preserve"> </v>
      </c>
      <c r="AB67" s="1" t="str">
        <f t="shared" si="9"/>
        <v xml:space="preserve"> </v>
      </c>
      <c r="AC67" s="1" t="str">
        <f t="shared" si="10"/>
        <v xml:space="preserve"> </v>
      </c>
      <c r="AD67" s="1" t="str">
        <f t="shared" si="11"/>
        <v xml:space="preserve"> </v>
      </c>
      <c r="AE67" s="1" t="str">
        <f t="shared" si="12"/>
        <v xml:space="preserve"> 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7"/>
        <v xml:space="preserve"> </v>
      </c>
      <c r="AK67" s="25" t="str">
        <f t="shared" si="18"/>
        <v xml:space="preserve"> </v>
      </c>
      <c r="AL67" s="25" t="str">
        <f t="shared" si="19"/>
        <v xml:space="preserve"> </v>
      </c>
      <c r="AM67" s="1" t="str">
        <f t="shared" si="20"/>
        <v xml:space="preserve"> </v>
      </c>
      <c r="AN67" s="1" t="str">
        <f t="shared" si="21"/>
        <v xml:space="preserve"> </v>
      </c>
      <c r="AO67" t="s">
        <v>55</v>
      </c>
      <c r="AP67" t="s">
        <v>1244</v>
      </c>
      <c r="AQ67" s="22">
        <v>-269.02854746469575</v>
      </c>
      <c r="AR67" s="21">
        <v>-18.08756208197584</v>
      </c>
      <c r="AS67">
        <v>-9.2356718269882681</v>
      </c>
      <c r="AT67">
        <v>269.02854746469575</v>
      </c>
      <c r="AU67">
        <v>18.08756208197584</v>
      </c>
      <c r="AV67" t="s">
        <v>1311</v>
      </c>
    </row>
    <row r="68" spans="1:48" x14ac:dyDescent="0.25">
      <c r="A68" s="14">
        <v>7.0999999999999941E-10</v>
      </c>
      <c r="B68" t="s">
        <v>56</v>
      </c>
      <c r="C68" s="4">
        <v>11</v>
      </c>
      <c r="D68" s="4">
        <v>0</v>
      </c>
      <c r="E68" s="4">
        <v>1</v>
      </c>
      <c r="F68" s="4">
        <v>12</v>
      </c>
      <c r="G68" s="4">
        <v>57.5</v>
      </c>
      <c r="H68" s="4">
        <v>46.44</v>
      </c>
      <c r="I68" s="34">
        <v>335.95139429627631</v>
      </c>
      <c r="J68" s="35">
        <v>22.798232695139912</v>
      </c>
      <c r="K68" s="35">
        <v>13.27615780445969</v>
      </c>
      <c r="L68" s="35">
        <v>8.4438073620564875</v>
      </c>
      <c r="M68" s="35">
        <v>7.389574861367838</v>
      </c>
      <c r="N68" s="4">
        <v>4.83</v>
      </c>
      <c r="O68" s="4">
        <v>151.17004680187208</v>
      </c>
      <c r="P68" s="35">
        <v>2.3815676141257538</v>
      </c>
      <c r="Q68" s="36">
        <f t="shared" si="0"/>
        <v>91.666666667376674</v>
      </c>
      <c r="R68" s="36" t="str">
        <f t="shared" si="1"/>
        <v xml:space="preserve"> </v>
      </c>
      <c r="S68" s="37">
        <f t="shared" si="22"/>
        <v>0.23815676212257547</v>
      </c>
      <c r="T68" s="37" t="str">
        <f t="shared" si="23"/>
        <v/>
      </c>
      <c r="U68" s="37" t="str">
        <f t="shared" si="2"/>
        <v/>
      </c>
      <c r="V68" s="37" t="str">
        <f t="shared" si="3"/>
        <v/>
      </c>
      <c r="W68" s="37" t="str">
        <f t="shared" si="4"/>
        <v/>
      </c>
      <c r="X68" s="37" t="str">
        <f t="shared" si="5"/>
        <v/>
      </c>
      <c r="Y68" s="1" t="str">
        <f t="shared" si="6"/>
        <v xml:space="preserve"> </v>
      </c>
      <c r="Z68" s="1" t="str">
        <f t="shared" si="7"/>
        <v xml:space="preserve"> </v>
      </c>
      <c r="AA68" s="1" t="str">
        <f t="shared" si="8"/>
        <v xml:space="preserve"> </v>
      </c>
      <c r="AB68" s="1" t="str">
        <f t="shared" si="9"/>
        <v xml:space="preserve"> </v>
      </c>
      <c r="AC68" s="1">
        <f t="shared" si="10"/>
        <v>6</v>
      </c>
      <c r="AD68" s="1" t="str">
        <f t="shared" si="11"/>
        <v xml:space="preserve"> </v>
      </c>
      <c r="AE68" s="1">
        <f t="shared" si="12"/>
        <v>8</v>
      </c>
      <c r="AF68" s="1" t="str">
        <f t="shared" si="13"/>
        <v xml:space="preserve"> </v>
      </c>
      <c r="AG68" s="38">
        <f t="shared" si="14"/>
        <v>2.3815676148357539</v>
      </c>
      <c r="AH68" s="38" t="str">
        <f t="shared" si="15"/>
        <v xml:space="preserve"> </v>
      </c>
      <c r="AI68" s="1">
        <f t="shared" si="16"/>
        <v>23</v>
      </c>
      <c r="AJ68" s="1" t="str">
        <f t="shared" si="17"/>
        <v xml:space="preserve"> </v>
      </c>
      <c r="AK68" s="25" t="str">
        <f t="shared" si="18"/>
        <v xml:space="preserve"> </v>
      </c>
      <c r="AL68" s="25" t="str">
        <f t="shared" si="19"/>
        <v xml:space="preserve"> </v>
      </c>
      <c r="AM68" s="1" t="str">
        <f t="shared" si="20"/>
        <v xml:space="preserve"> </v>
      </c>
      <c r="AN68" s="1" t="str">
        <f t="shared" si="21"/>
        <v xml:space="preserve"> </v>
      </c>
      <c r="AO68" t="s">
        <v>56</v>
      </c>
      <c r="AP68" t="s">
        <v>1250</v>
      </c>
      <c r="AQ68" s="22">
        <v>-117.02837401153477</v>
      </c>
      <c r="AR68" s="21">
        <v>-13.641223869748686</v>
      </c>
      <c r="AS68">
        <v>23.815676141257548</v>
      </c>
      <c r="AT68">
        <v>117.02837401153477</v>
      </c>
      <c r="AU68">
        <v>13.641223869748686</v>
      </c>
      <c r="AV68" t="s">
        <v>1312</v>
      </c>
    </row>
    <row r="69" spans="1:48" x14ac:dyDescent="0.25">
      <c r="A69" s="14">
        <v>7.1999999999999937E-10</v>
      </c>
      <c r="B69" t="s">
        <v>95</v>
      </c>
      <c r="C69" s="4">
        <v>0</v>
      </c>
      <c r="D69" s="4">
        <v>0</v>
      </c>
      <c r="E69" s="4">
        <v>0</v>
      </c>
      <c r="F69" s="4">
        <v>0</v>
      </c>
      <c r="G69" s="4" t="s">
        <v>132</v>
      </c>
      <c r="H69" s="4">
        <v>1.95</v>
      </c>
      <c r="I69" s="34">
        <v>85.223550725644429</v>
      </c>
      <c r="J69" s="35" t="s">
        <v>1240</v>
      </c>
      <c r="K69" s="35" t="s">
        <v>1240</v>
      </c>
      <c r="L69" s="35" t="s">
        <v>1240</v>
      </c>
      <c r="M69" s="35" t="s">
        <v>1240</v>
      </c>
      <c r="N69" s="4" t="s">
        <v>132</v>
      </c>
      <c r="O69" s="4" t="s">
        <v>132</v>
      </c>
      <c r="P69" s="35" t="s">
        <v>137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2"/>
        <v xml:space="preserve"> </v>
      </c>
      <c r="T69" s="37" t="str">
        <f t="shared" si="23"/>
        <v xml:space="preserve"> </v>
      </c>
      <c r="U69" s="37" t="str">
        <f t="shared" si="2"/>
        <v xml:space="preserve"> </v>
      </c>
      <c r="V69" s="37" t="str">
        <f t="shared" si="3"/>
        <v xml:space="preserve"> </v>
      </c>
      <c r="W69" s="37" t="str">
        <f t="shared" si="4"/>
        <v xml:space="preserve"> </v>
      </c>
      <c r="X69" s="37" t="str">
        <f t="shared" si="5"/>
        <v xml:space="preserve"> </v>
      </c>
      <c r="Y69" s="1" t="str">
        <f t="shared" si="6"/>
        <v xml:space="preserve"> </v>
      </c>
      <c r="Z69" s="1" t="str">
        <f t="shared" si="7"/>
        <v xml:space="preserve"> </v>
      </c>
      <c r="AA69" s="1" t="str">
        <f t="shared" si="8"/>
        <v xml:space="preserve"> </v>
      </c>
      <c r="AB69" s="1" t="str">
        <f t="shared" si="9"/>
        <v xml:space="preserve"> </v>
      </c>
      <c r="AC69" s="1" t="str">
        <f t="shared" si="10"/>
        <v xml:space="preserve"> </v>
      </c>
      <c r="AD69" s="1" t="str">
        <f t="shared" si="11"/>
        <v xml:space="preserve"> </v>
      </c>
      <c r="AE69" s="1" t="str">
        <f t="shared" si="12"/>
        <v xml:space="preserve"> 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0"/>
        <v xml:space="preserve"> </v>
      </c>
      <c r="AN69" s="1" t="str">
        <f t="shared" si="21"/>
        <v xml:space="preserve"> </v>
      </c>
      <c r="AO69" t="s">
        <v>95</v>
      </c>
      <c r="AP69" t="s">
        <v>1246</v>
      </c>
      <c r="AQ69" s="22" t="e">
        <v>#VALUE!</v>
      </c>
      <c r="AR69" s="21" t="e">
        <v>#VALUE!</v>
      </c>
      <c r="AS69" t="s">
        <v>137</v>
      </c>
      <c r="AT69" t="e">
        <v>#VALUE!</v>
      </c>
      <c r="AU69" t="e">
        <v>#VALUE!</v>
      </c>
      <c r="AV69" t="s">
        <v>1313</v>
      </c>
    </row>
    <row r="70" spans="1:48" x14ac:dyDescent="0.25">
      <c r="A70" s="14">
        <v>7.2999999999999934E-10</v>
      </c>
      <c r="B70" t="s">
        <v>65</v>
      </c>
      <c r="C70" s="4">
        <v>21</v>
      </c>
      <c r="D70" s="4">
        <v>0</v>
      </c>
      <c r="E70" s="4">
        <v>4</v>
      </c>
      <c r="F70" s="4">
        <v>25</v>
      </c>
      <c r="G70" s="4">
        <v>39.799999237060547</v>
      </c>
      <c r="H70" s="4">
        <v>42.34</v>
      </c>
      <c r="I70" s="34">
        <v>1116.7688587940502</v>
      </c>
      <c r="J70" s="35" t="s">
        <v>1240</v>
      </c>
      <c r="K70" s="35" t="s">
        <v>1240</v>
      </c>
      <c r="L70" s="35">
        <v>6.3390456432784639</v>
      </c>
      <c r="M70" s="35">
        <v>5.2679976328863649</v>
      </c>
      <c r="N70" s="4">
        <v>-0.55400000000000005</v>
      </c>
      <c r="O70" s="4">
        <v>79.617365710080932</v>
      </c>
      <c r="P70" s="35">
        <v>0</v>
      </c>
      <c r="Q70" s="36">
        <f t="shared" si="0"/>
        <v>84.000000000729997</v>
      </c>
      <c r="R70" s="36" t="str">
        <f t="shared" si="1"/>
        <v xml:space="preserve"> </v>
      </c>
      <c r="S70" s="37" t="str">
        <f t="shared" si="22"/>
        <v/>
      </c>
      <c r="T70" s="37" t="str">
        <f t="shared" si="23"/>
        <v/>
      </c>
      <c r="U70" s="37" t="str">
        <f t="shared" si="2"/>
        <v xml:space="preserve"> </v>
      </c>
      <c r="V70" s="37" t="str">
        <f t="shared" si="3"/>
        <v xml:space="preserve"> </v>
      </c>
      <c r="W70" s="37" t="str">
        <f t="shared" si="4"/>
        <v/>
      </c>
      <c r="X70" s="37" t="str">
        <f t="shared" si="5"/>
        <v/>
      </c>
      <c r="Y70" s="1" t="str">
        <f t="shared" si="6"/>
        <v xml:space="preserve"> </v>
      </c>
      <c r="Z70" s="1" t="str">
        <f t="shared" si="7"/>
        <v xml:space="preserve"> </v>
      </c>
      <c r="AA70" s="1" t="str">
        <f t="shared" si="8"/>
        <v xml:space="preserve"> </v>
      </c>
      <c r="AB70" s="1" t="str">
        <f t="shared" si="9"/>
        <v xml:space="preserve"> </v>
      </c>
      <c r="AC70" s="1" t="str">
        <f t="shared" si="10"/>
        <v xml:space="preserve"> </v>
      </c>
      <c r="AD70" s="1" t="str">
        <f t="shared" si="11"/>
        <v xml:space="preserve"> </v>
      </c>
      <c r="AE70" s="1">
        <f t="shared" si="12"/>
        <v>14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7"/>
        <v xml:space="preserve"> </v>
      </c>
      <c r="AK70" s="25">
        <f t="shared" si="18"/>
        <v>79.61736571081093</v>
      </c>
      <c r="AL70" s="25" t="str">
        <f t="shared" si="19"/>
        <v xml:space="preserve"> </v>
      </c>
      <c r="AM70" s="1">
        <f t="shared" si="20"/>
        <v>2</v>
      </c>
      <c r="AN70" s="1" t="str">
        <f t="shared" si="21"/>
        <v xml:space="preserve"> </v>
      </c>
      <c r="AO70" t="s">
        <v>65</v>
      </c>
      <c r="AP70" t="s">
        <v>1241</v>
      </c>
      <c r="AQ70" s="22" t="e">
        <v>#VALUE!</v>
      </c>
      <c r="AR70" s="21">
        <v>14.685772166536569</v>
      </c>
      <c r="AS70">
        <v>-5.9990570688225215</v>
      </c>
      <c r="AT70" t="e">
        <v>#VALUE!</v>
      </c>
      <c r="AU70">
        <v>-14.685772166536569</v>
      </c>
      <c r="AV70" t="s">
        <v>1314</v>
      </c>
    </row>
    <row r="71" spans="1:48" x14ac:dyDescent="0.25">
      <c r="A71" s="14">
        <v>7.3999999999999931E-10</v>
      </c>
      <c r="B71" t="s">
        <v>896</v>
      </c>
      <c r="C71" s="4">
        <v>7</v>
      </c>
      <c r="D71" s="4">
        <v>0</v>
      </c>
      <c r="E71" s="4">
        <v>5</v>
      </c>
      <c r="F71" s="4">
        <v>12</v>
      </c>
      <c r="G71" s="4">
        <v>20</v>
      </c>
      <c r="H71" s="4">
        <v>20.8</v>
      </c>
      <c r="I71" s="34">
        <v>630.38823244331149</v>
      </c>
      <c r="J71" s="35" t="s">
        <v>1240</v>
      </c>
      <c r="K71" s="35" t="s">
        <v>1240</v>
      </c>
      <c r="L71" s="35">
        <v>9.2419069587522173</v>
      </c>
      <c r="M71" s="35">
        <v>10.277161904761904</v>
      </c>
      <c r="N71" s="4">
        <v>0.153</v>
      </c>
      <c r="O71" s="4">
        <v>-12.06896551724139</v>
      </c>
      <c r="P71" s="35">
        <v>0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2"/>
        <v/>
      </c>
      <c r="T71" s="37" t="str">
        <f t="shared" si="23"/>
        <v/>
      </c>
      <c r="U71" s="37" t="str">
        <f t="shared" si="2"/>
        <v xml:space="preserve"> </v>
      </c>
      <c r="V71" s="37" t="str">
        <f t="shared" si="3"/>
        <v xml:space="preserve"> </v>
      </c>
      <c r="W71" s="37" t="str">
        <f t="shared" si="4"/>
        <v/>
      </c>
      <c r="X71" s="37" t="str">
        <f t="shared" si="5"/>
        <v/>
      </c>
      <c r="Y71" s="1" t="str">
        <f t="shared" si="6"/>
        <v xml:space="preserve"> </v>
      </c>
      <c r="Z71" s="1" t="str">
        <f t="shared" si="7"/>
        <v xml:space="preserve"> </v>
      </c>
      <c r="AA71" s="1" t="str">
        <f t="shared" si="8"/>
        <v xml:space="preserve"> </v>
      </c>
      <c r="AB71" s="1" t="str">
        <f t="shared" si="9"/>
        <v xml:space="preserve"> </v>
      </c>
      <c r="AC71" s="1" t="str">
        <f t="shared" si="10"/>
        <v xml:space="preserve"> </v>
      </c>
      <c r="AD71" s="1" t="str">
        <f t="shared" si="11"/>
        <v xml:space="preserve"> </v>
      </c>
      <c r="AE71" s="1" t="str">
        <f t="shared" si="12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896</v>
      </c>
      <c r="AP71" t="s">
        <v>1315</v>
      </c>
      <c r="AQ71" s="22" t="e">
        <v>#VALUE!</v>
      </c>
      <c r="AR71" s="21">
        <v>-24.382470211537122</v>
      </c>
      <c r="AS71">
        <v>-3.8461538461538547</v>
      </c>
      <c r="AT71" t="e">
        <v>#VALUE!</v>
      </c>
      <c r="AU71">
        <v>24.382470211537122</v>
      </c>
      <c r="AV71" t="s">
        <v>1316</v>
      </c>
    </row>
    <row r="72" spans="1:48" x14ac:dyDescent="0.25">
      <c r="A72" s="14">
        <v>7.4999999999999927E-10</v>
      </c>
      <c r="B72" t="s">
        <v>85</v>
      </c>
      <c r="C72" s="4">
        <v>0</v>
      </c>
      <c r="D72" s="4">
        <v>0</v>
      </c>
      <c r="E72" s="4">
        <v>0</v>
      </c>
      <c r="F72" s="4">
        <v>0</v>
      </c>
      <c r="G72" s="4" t="s">
        <v>132</v>
      </c>
      <c r="H72" s="4">
        <v>15.57</v>
      </c>
      <c r="I72" s="34">
        <v>147.13007433043373</v>
      </c>
      <c r="J72" s="35" t="s">
        <v>1240</v>
      </c>
      <c r="K72" s="35" t="s">
        <v>1240</v>
      </c>
      <c r="L72" s="35" t="s">
        <v>1240</v>
      </c>
      <c r="M72" s="35" t="s">
        <v>1240</v>
      </c>
      <c r="N72" s="4" t="s">
        <v>132</v>
      </c>
      <c r="O72" s="4" t="s">
        <v>132</v>
      </c>
      <c r="P72" s="35" t="s">
        <v>137</v>
      </c>
      <c r="Q72" s="36" t="str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6" si="26">IF(ISERROR((IF((G72/H72-1)&gt;($S$5/100),(G72/H72-1)+A72,"")))=TRUE," ",((IF((G72/H72-1)&gt;($S$5/100),(G72/H72-1)+A72,""))))</f>
        <v xml:space="preserve"> </v>
      </c>
      <c r="T72" s="37" t="str">
        <f t="shared" si="23"/>
        <v xml:space="preserve"> </v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 xml:space="preserve"> </v>
      </c>
      <c r="X72" s="37" t="str">
        <f t="shared" ref="X72:X106" si="30">IF(ISERROR((IF(((L72/$L$6-1))&lt;($X$5/100),((L72/$L$6-1)),"")))=TRUE," ",((IF(((L72/$L$6-1))&lt;($X$5/100),((L72/$L$6-1)),""))))</f>
        <v xml:space="preserve"> </v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 t="str">
        <f t="shared" ref="AC72:AC106" si="35">IF(ISERROR((RANK(S72,S$7:S$391,0)))=TRUE," ",((RANK(S72,S$7:S$391,0))))</f>
        <v xml:space="preserve"> </v>
      </c>
      <c r="AD72" s="1" t="str">
        <f t="shared" ref="AD72:AD105" si="36">IF(ISERROR((RANK(T72,T$7:T$391,1)))=TRUE," ",((RANK(T72,T$7:T$391,1))))</f>
        <v xml:space="preserve"> </v>
      </c>
      <c r="AE72" s="1" t="str">
        <f t="shared" ref="AE72:AE106" si="37">IF(ISERROR((RANK(Q72,Q$7:Q$391,0)))=TRUE," ",((RANK(Q72,Q$7:Q$391,0))))</f>
        <v xml:space="preserve"> 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85</v>
      </c>
      <c r="AP72" t="s">
        <v>1295</v>
      </c>
      <c r="AQ72" s="22" t="e">
        <v>#VALUE!</v>
      </c>
      <c r="AR72" s="21" t="e">
        <v>#VALUE!</v>
      </c>
      <c r="AS72" t="s">
        <v>137</v>
      </c>
      <c r="AT72" t="e">
        <v>#VALUE!</v>
      </c>
      <c r="AU72" t="e">
        <v>#VALUE!</v>
      </c>
      <c r="AV72" t="s">
        <v>1317</v>
      </c>
    </row>
    <row r="73" spans="1:48" x14ac:dyDescent="0.25">
      <c r="A73" s="14">
        <v>7.5999999999999924E-10</v>
      </c>
      <c r="B73" t="s">
        <v>897</v>
      </c>
      <c r="C73" s="4">
        <v>0</v>
      </c>
      <c r="D73" s="4">
        <v>0</v>
      </c>
      <c r="E73" s="4">
        <v>0</v>
      </c>
      <c r="F73" s="4">
        <v>0</v>
      </c>
      <c r="G73" s="4" t="s">
        <v>132</v>
      </c>
      <c r="H73" s="4">
        <v>2.59</v>
      </c>
      <c r="I73" s="34">
        <v>212.75858060942656</v>
      </c>
      <c r="J73" s="35" t="s">
        <v>1240</v>
      </c>
      <c r="K73" s="35" t="s">
        <v>1240</v>
      </c>
      <c r="L73" s="35" t="s">
        <v>1240</v>
      </c>
      <c r="M73" s="35" t="s">
        <v>1240</v>
      </c>
      <c r="N73" s="4" t="s">
        <v>132</v>
      </c>
      <c r="O73" s="4" t="s">
        <v>132</v>
      </c>
      <c r="P73" s="35" t="s">
        <v>137</v>
      </c>
      <c r="Q73" s="36" t="str">
        <f t="shared" si="24"/>
        <v xml:space="preserve"> </v>
      </c>
      <c r="R73" s="36" t="str">
        <f t="shared" si="25"/>
        <v xml:space="preserve"> </v>
      </c>
      <c r="S73" s="37" t="str">
        <f t="shared" si="26"/>
        <v xml:space="preserve"> </v>
      </c>
      <c r="T73" s="37" t="str">
        <f t="shared" ref="T73:T106" si="47">IF(ISERROR((IF((G73/H73-1)&lt;($T$5/100),(G73/H73-1)+A73,"")))=TRUE," ",((IF((G73/H73-1)&lt;($T$5/100),(G73/H73-1)+A73,""))))</f>
        <v xml:space="preserve"> </v>
      </c>
      <c r="U73" s="37" t="str">
        <f t="shared" si="27"/>
        <v xml:space="preserve"> </v>
      </c>
      <c r="V73" s="37" t="str">
        <f t="shared" si="28"/>
        <v xml:space="preserve"> </v>
      </c>
      <c r="W73" s="37" t="str">
        <f t="shared" si="29"/>
        <v xml:space="preserve"> </v>
      </c>
      <c r="X73" s="37" t="str">
        <f t="shared" si="30"/>
        <v xml:space="preserve"> </v>
      </c>
      <c r="Y73" s="1" t="str">
        <f t="shared" si="31"/>
        <v xml:space="preserve"> </v>
      </c>
      <c r="Z73" s="1" t="str">
        <f t="shared" si="32"/>
        <v xml:space="preserve"> </v>
      </c>
      <c r="AA73" s="1" t="str">
        <f t="shared" si="33"/>
        <v xml:space="preserve"> </v>
      </c>
      <c r="AB73" s="1" t="str">
        <f t="shared" si="34"/>
        <v xml:space="preserve"> </v>
      </c>
      <c r="AC73" s="1" t="str">
        <f t="shared" si="35"/>
        <v xml:space="preserve"> </v>
      </c>
      <c r="AD73" s="1" t="str">
        <f t="shared" si="36"/>
        <v xml:space="preserve"> </v>
      </c>
      <c r="AE73" s="1" t="str">
        <f t="shared" si="37"/>
        <v xml:space="preserve"> 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897</v>
      </c>
      <c r="AP73" t="s">
        <v>1250</v>
      </c>
      <c r="AQ73" s="22" t="e">
        <v>#VALUE!</v>
      </c>
      <c r="AR73" s="21" t="e">
        <v>#VALUE!</v>
      </c>
      <c r="AS73" t="s">
        <v>137</v>
      </c>
      <c r="AT73" t="e">
        <v>#VALUE!</v>
      </c>
      <c r="AU73" t="e">
        <v>#VALUE!</v>
      </c>
      <c r="AV73" t="s">
        <v>1318</v>
      </c>
    </row>
    <row r="74" spans="1:48" x14ac:dyDescent="0.25">
      <c r="A74" s="14">
        <v>7.699999999999992E-10</v>
      </c>
      <c r="B74" t="s">
        <v>89</v>
      </c>
      <c r="C74" s="4">
        <v>0</v>
      </c>
      <c r="D74" s="4">
        <v>0</v>
      </c>
      <c r="E74" s="4">
        <v>1</v>
      </c>
      <c r="F74" s="4">
        <v>1</v>
      </c>
      <c r="G74" s="4">
        <v>1.5199999809265137</v>
      </c>
      <c r="H74" s="4">
        <v>2.95</v>
      </c>
      <c r="I74" s="34">
        <v>257.85587142630879</v>
      </c>
      <c r="J74" s="35" t="s">
        <v>1240</v>
      </c>
      <c r="K74" s="35" t="s">
        <v>1240</v>
      </c>
      <c r="L74" s="35" t="s">
        <v>1240</v>
      </c>
      <c r="M74" s="35" t="s">
        <v>1240</v>
      </c>
      <c r="N74" s="4" t="s">
        <v>132</v>
      </c>
      <c r="O74" s="4" t="s">
        <v>132</v>
      </c>
      <c r="P74" s="35" t="s">
        <v>137</v>
      </c>
      <c r="Q74" s="36" t="str">
        <f t="shared" si="24"/>
        <v xml:space="preserve"> </v>
      </c>
      <c r="R74" s="36" t="str">
        <f t="shared" si="25"/>
        <v xml:space="preserve"> </v>
      </c>
      <c r="S74" s="37" t="str">
        <f t="shared" si="26"/>
        <v/>
      </c>
      <c r="T74" s="37">
        <f t="shared" si="47"/>
        <v>-0.48474576840745304</v>
      </c>
      <c r="U74" s="37" t="str">
        <f t="shared" si="27"/>
        <v xml:space="preserve"> </v>
      </c>
      <c r="V74" s="37" t="str">
        <f t="shared" si="28"/>
        <v xml:space="preserve"> </v>
      </c>
      <c r="W74" s="37" t="str">
        <f t="shared" si="29"/>
        <v xml:space="preserve"> </v>
      </c>
      <c r="X74" s="37" t="str">
        <f t="shared" si="30"/>
        <v xml:space="preserve"> </v>
      </c>
      <c r="Y74" s="1" t="str">
        <f t="shared" si="31"/>
        <v xml:space="preserve"> </v>
      </c>
      <c r="Z74" s="1" t="str">
        <f t="shared" si="32"/>
        <v xml:space="preserve"> </v>
      </c>
      <c r="AA74" s="1" t="str">
        <f t="shared" si="33"/>
        <v xml:space="preserve"> </v>
      </c>
      <c r="AB74" s="1" t="str">
        <f t="shared" si="34"/>
        <v xml:space="preserve"> </v>
      </c>
      <c r="AC74" s="1" t="str">
        <f t="shared" si="35"/>
        <v xml:space="preserve"> </v>
      </c>
      <c r="AD74" s="1">
        <f t="shared" si="36"/>
        <v>2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89</v>
      </c>
      <c r="AP74" t="s">
        <v>1252</v>
      </c>
      <c r="AQ74" s="22" t="e">
        <v>#VALUE!</v>
      </c>
      <c r="AR74" s="21" t="e">
        <v>#VALUE!</v>
      </c>
      <c r="AS74">
        <v>-48.474576917745303</v>
      </c>
      <c r="AT74" t="e">
        <v>#VALUE!</v>
      </c>
      <c r="AU74" t="e">
        <v>#VALUE!</v>
      </c>
      <c r="AV74" t="s">
        <v>1319</v>
      </c>
    </row>
    <row r="75" spans="1:48" x14ac:dyDescent="0.25">
      <c r="A75" s="14">
        <v>7.7999999999999917E-10</v>
      </c>
      <c r="B75" t="s">
        <v>67</v>
      </c>
      <c r="C75" s="4">
        <v>9</v>
      </c>
      <c r="D75" s="4">
        <v>0</v>
      </c>
      <c r="E75" s="4">
        <v>0</v>
      </c>
      <c r="F75" s="4">
        <v>9</v>
      </c>
      <c r="G75" s="4">
        <v>173</v>
      </c>
      <c r="H75" s="4">
        <v>159</v>
      </c>
      <c r="I75" s="34">
        <v>555.91977704112674</v>
      </c>
      <c r="J75" s="35">
        <v>10.48121292023731</v>
      </c>
      <c r="K75" s="35">
        <v>10.557768924302788</v>
      </c>
      <c r="L75" s="35">
        <v>10.543171592412881</v>
      </c>
      <c r="M75" s="35">
        <v>11.129857974388825</v>
      </c>
      <c r="N75" s="4">
        <v>15.06</v>
      </c>
      <c r="O75" s="4">
        <v>2.7986348122866902</v>
      </c>
      <c r="P75" s="35">
        <v>6.817610062893082</v>
      </c>
      <c r="Q75" s="36">
        <f t="shared" si="24"/>
        <v>100.00000000078001</v>
      </c>
      <c r="R75" s="36" t="str">
        <f t="shared" si="25"/>
        <v xml:space="preserve"> </v>
      </c>
      <c r="S75" s="37" t="str">
        <f t="shared" si="26"/>
        <v/>
      </c>
      <c r="T75" s="37" t="str">
        <f t="shared" si="47"/>
        <v/>
      </c>
      <c r="U75" s="37" t="str">
        <f t="shared" si="27"/>
        <v/>
      </c>
      <c r="V75" s="37" t="str">
        <f t="shared" si="28"/>
        <v/>
      </c>
      <c r="W75" s="37" t="str">
        <f t="shared" si="29"/>
        <v/>
      </c>
      <c r="X75" s="37" t="str">
        <f t="shared" si="30"/>
        <v/>
      </c>
      <c r="Y75" s="1" t="str">
        <f t="shared" si="31"/>
        <v xml:space="preserve"> </v>
      </c>
      <c r="Z75" s="1" t="str">
        <f t="shared" si="32"/>
        <v xml:space="preserve"> </v>
      </c>
      <c r="AA75" s="1" t="str">
        <f t="shared" si="33"/>
        <v xml:space="preserve"> </v>
      </c>
      <c r="AB75" s="1" t="str">
        <f t="shared" si="34"/>
        <v xml:space="preserve"> </v>
      </c>
      <c r="AC75" s="1" t="str">
        <f t="shared" si="35"/>
        <v xml:space="preserve"> </v>
      </c>
      <c r="AD75" s="1" t="str">
        <f t="shared" si="36"/>
        <v xml:space="preserve"> </v>
      </c>
      <c r="AE75" s="1">
        <f t="shared" si="37"/>
        <v>2</v>
      </c>
      <c r="AF75" s="1" t="str">
        <f t="shared" si="38"/>
        <v xml:space="preserve"> </v>
      </c>
      <c r="AG75" s="38">
        <f t="shared" si="39"/>
        <v>6.8176100636730821</v>
      </c>
      <c r="AH75" s="38" t="str">
        <f t="shared" si="40"/>
        <v xml:space="preserve"> </v>
      </c>
      <c r="AI75" s="1">
        <f t="shared" si="41"/>
        <v>7</v>
      </c>
      <c r="AJ75" s="1" t="str">
        <f t="shared" si="42"/>
        <v xml:space="preserve"> </v>
      </c>
      <c r="AK75" s="25" t="str">
        <f t="shared" si="43"/>
        <v xml:space="preserve"> </v>
      </c>
      <c r="AL75" s="25" t="str">
        <f t="shared" si="44"/>
        <v xml:space="preserve"> </v>
      </c>
      <c r="AM75" s="1" t="str">
        <f t="shared" si="45"/>
        <v xml:space="preserve"> </v>
      </c>
      <c r="AN75" s="1" t="str">
        <f t="shared" si="46"/>
        <v xml:space="preserve"> </v>
      </c>
      <c r="AO75" t="s">
        <v>67</v>
      </c>
      <c r="AP75" t="s">
        <v>1246</v>
      </c>
      <c r="AQ75" s="22">
        <v>0.22381874219952191</v>
      </c>
      <c r="AR75" s="21">
        <v>-41.895577653107473</v>
      </c>
      <c r="AS75">
        <v>8.8050314465408785</v>
      </c>
      <c r="AT75">
        <v>-0.22381874219952191</v>
      </c>
      <c r="AU75">
        <v>41.895577653107473</v>
      </c>
      <c r="AV75" t="s">
        <v>1320</v>
      </c>
    </row>
    <row r="76" spans="1:48" x14ac:dyDescent="0.25">
      <c r="A76" s="14">
        <v>7.8999999999999913E-10</v>
      </c>
      <c r="B76" t="s">
        <v>1199</v>
      </c>
      <c r="C76" s="4">
        <v>0</v>
      </c>
      <c r="D76" s="4">
        <v>0</v>
      </c>
      <c r="E76" s="4">
        <v>0</v>
      </c>
      <c r="F76" s="4">
        <v>0</v>
      </c>
      <c r="G76" s="4" t="s">
        <v>132</v>
      </c>
      <c r="H76" s="4">
        <v>2.4700000000000002</v>
      </c>
      <c r="I76" s="34">
        <v>89.958192432624671</v>
      </c>
      <c r="J76" s="35" t="s">
        <v>1240</v>
      </c>
      <c r="K76" s="35" t="s">
        <v>1240</v>
      </c>
      <c r="L76" s="35" t="s">
        <v>1240</v>
      </c>
      <c r="M76" s="35" t="s">
        <v>1240</v>
      </c>
      <c r="N76" s="4" t="s">
        <v>132</v>
      </c>
      <c r="O76" s="4" t="s">
        <v>132</v>
      </c>
      <c r="P76" s="35" t="s">
        <v>137</v>
      </c>
      <c r="Q76" s="36" t="str">
        <f t="shared" si="24"/>
        <v xml:space="preserve"> </v>
      </c>
      <c r="R76" s="36" t="str">
        <f t="shared" si="25"/>
        <v xml:space="preserve"> </v>
      </c>
      <c r="S76" s="37" t="str">
        <f t="shared" si="26"/>
        <v xml:space="preserve"> </v>
      </c>
      <c r="T76" s="37" t="str">
        <f t="shared" si="47"/>
        <v xml:space="preserve"> </v>
      </c>
      <c r="U76" s="37" t="str">
        <f t="shared" si="27"/>
        <v xml:space="preserve"> </v>
      </c>
      <c r="V76" s="37" t="str">
        <f t="shared" si="28"/>
        <v xml:space="preserve"> </v>
      </c>
      <c r="W76" s="37" t="str">
        <f t="shared" si="29"/>
        <v xml:space="preserve"> </v>
      </c>
      <c r="X76" s="37" t="str">
        <f t="shared" si="30"/>
        <v xml:space="preserve"> </v>
      </c>
      <c r="Y76" s="1" t="str">
        <f t="shared" si="31"/>
        <v xml:space="preserve"> </v>
      </c>
      <c r="Z76" s="1" t="str">
        <f t="shared" si="32"/>
        <v xml:space="preserve"> </v>
      </c>
      <c r="AA76" s="1" t="str">
        <f t="shared" si="33"/>
        <v xml:space="preserve"> </v>
      </c>
      <c r="AB76" s="1" t="str">
        <f t="shared" si="34"/>
        <v xml:space="preserve"> </v>
      </c>
      <c r="AC76" s="1" t="str">
        <f t="shared" si="35"/>
        <v xml:space="preserve"> </v>
      </c>
      <c r="AD76" s="1" t="str">
        <f t="shared" si="36"/>
        <v xml:space="preserve"> </v>
      </c>
      <c r="AE76" s="1" t="str">
        <f t="shared" si="37"/>
        <v xml:space="preserve"> </v>
      </c>
      <c r="AF76" s="1" t="str">
        <f t="shared" si="38"/>
        <v xml:space="preserve"> </v>
      </c>
      <c r="AG76" s="38" t="str">
        <f t="shared" si="39"/>
        <v xml:space="preserve"> </v>
      </c>
      <c r="AH76" s="38" t="str">
        <f t="shared" si="40"/>
        <v xml:space="preserve"> </v>
      </c>
      <c r="AI76" s="1" t="str">
        <f t="shared" si="41"/>
        <v xml:space="preserve"> </v>
      </c>
      <c r="AJ76" s="1" t="str">
        <f t="shared" si="42"/>
        <v xml:space="preserve"> </v>
      </c>
      <c r="AK76" s="25" t="str">
        <f t="shared" si="43"/>
        <v xml:space="preserve"> </v>
      </c>
      <c r="AL76" s="25" t="str">
        <f t="shared" si="44"/>
        <v xml:space="preserve"> </v>
      </c>
      <c r="AM76" s="1" t="str">
        <f t="shared" si="45"/>
        <v xml:space="preserve"> </v>
      </c>
      <c r="AN76" s="1" t="str">
        <f t="shared" si="46"/>
        <v xml:space="preserve"> </v>
      </c>
      <c r="AO76" t="s">
        <v>1199</v>
      </c>
      <c r="AP76" t="s">
        <v>1256</v>
      </c>
      <c r="AQ76" s="22" t="e">
        <v>#VALUE!</v>
      </c>
      <c r="AR76" s="21" t="e">
        <v>#VALUE!</v>
      </c>
      <c r="AS76" t="s">
        <v>137</v>
      </c>
      <c r="AT76" t="e">
        <v>#VALUE!</v>
      </c>
      <c r="AU76" t="e">
        <v>#VALUE!</v>
      </c>
      <c r="AV76" t="s">
        <v>1321</v>
      </c>
    </row>
    <row r="77" spans="1:48" x14ac:dyDescent="0.25">
      <c r="A77" s="14">
        <v>7.999999999999991E-10</v>
      </c>
      <c r="B77" t="s">
        <v>1200</v>
      </c>
      <c r="C77" s="4">
        <v>0</v>
      </c>
      <c r="D77" s="4">
        <v>0</v>
      </c>
      <c r="E77" s="4">
        <v>0</v>
      </c>
      <c r="F77" s="4">
        <v>0</v>
      </c>
      <c r="G77" s="4" t="s">
        <v>132</v>
      </c>
      <c r="H77" s="4">
        <v>19.100000000000001</v>
      </c>
      <c r="I77" s="34">
        <v>214.56510473832063</v>
      </c>
      <c r="J77" s="35" t="s">
        <v>1240</v>
      </c>
      <c r="K77" s="35" t="s">
        <v>1240</v>
      </c>
      <c r="L77" s="35" t="s">
        <v>1240</v>
      </c>
      <c r="M77" s="35" t="s">
        <v>1240</v>
      </c>
      <c r="N77" s="4" t="s">
        <v>132</v>
      </c>
      <c r="O77" s="4" t="s">
        <v>132</v>
      </c>
      <c r="P77" s="35" t="s">
        <v>137</v>
      </c>
      <c r="Q77" s="36" t="str">
        <f t="shared" si="24"/>
        <v xml:space="preserve"> </v>
      </c>
      <c r="R77" s="36" t="str">
        <f t="shared" si="25"/>
        <v xml:space="preserve"> </v>
      </c>
      <c r="S77" s="37" t="str">
        <f t="shared" si="26"/>
        <v xml:space="preserve"> </v>
      </c>
      <c r="T77" s="37" t="str">
        <f t="shared" si="47"/>
        <v xml:space="preserve"> </v>
      </c>
      <c r="U77" s="37" t="str">
        <f t="shared" si="27"/>
        <v xml:space="preserve"> </v>
      </c>
      <c r="V77" s="37" t="str">
        <f t="shared" si="28"/>
        <v xml:space="preserve"> </v>
      </c>
      <c r="W77" s="37" t="str">
        <f t="shared" si="29"/>
        <v xml:space="preserve"> </v>
      </c>
      <c r="X77" s="37" t="str">
        <f t="shared" si="30"/>
        <v xml:space="preserve"> </v>
      </c>
      <c r="Y77" s="1" t="str">
        <f t="shared" si="31"/>
        <v xml:space="preserve"> </v>
      </c>
      <c r="Z77" s="1" t="str">
        <f t="shared" si="32"/>
        <v xml:space="preserve"> </v>
      </c>
      <c r="AA77" s="1" t="str">
        <f t="shared" si="33"/>
        <v xml:space="preserve"> </v>
      </c>
      <c r="AB77" s="1" t="str">
        <f t="shared" si="34"/>
        <v xml:space="preserve"> </v>
      </c>
      <c r="AC77" s="1" t="str">
        <f t="shared" si="35"/>
        <v xml:space="preserve"> </v>
      </c>
      <c r="AD77" s="1" t="str">
        <f t="shared" si="36"/>
        <v xml:space="preserve"> </v>
      </c>
      <c r="AE77" s="1" t="str">
        <f t="shared" si="37"/>
        <v xml:space="preserve"> </v>
      </c>
      <c r="AF77" s="1" t="str">
        <f t="shared" si="38"/>
        <v xml:space="preserve"> </v>
      </c>
      <c r="AG77" s="38" t="str">
        <f t="shared" si="39"/>
        <v xml:space="preserve"> </v>
      </c>
      <c r="AH77" s="38" t="str">
        <f t="shared" si="40"/>
        <v xml:space="preserve"> </v>
      </c>
      <c r="AI77" s="1" t="str">
        <f t="shared" si="41"/>
        <v xml:space="preserve"> 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1200</v>
      </c>
      <c r="AP77" t="s">
        <v>1250</v>
      </c>
      <c r="AQ77" s="22" t="e">
        <v>#VALUE!</v>
      </c>
      <c r="AR77" s="21" t="e">
        <v>#VALUE!</v>
      </c>
      <c r="AS77" t="s">
        <v>137</v>
      </c>
      <c r="AT77" t="e">
        <v>#VALUE!</v>
      </c>
      <c r="AU77" t="e">
        <v>#VALUE!</v>
      </c>
      <c r="AV77" t="s">
        <v>1322</v>
      </c>
    </row>
    <row r="78" spans="1:48" x14ac:dyDescent="0.25">
      <c r="A78" s="14">
        <v>8.0999999999999906E-10</v>
      </c>
      <c r="B78" t="s">
        <v>40</v>
      </c>
      <c r="C78" s="4">
        <v>8</v>
      </c>
      <c r="D78" s="4">
        <v>0</v>
      </c>
      <c r="E78" s="4">
        <v>13</v>
      </c>
      <c r="F78" s="4">
        <v>21</v>
      </c>
      <c r="G78" s="4">
        <v>4.2150001525878906</v>
      </c>
      <c r="H78" s="4">
        <v>4.32</v>
      </c>
      <c r="I78" s="34">
        <v>1329.172719748143</v>
      </c>
      <c r="J78" s="35">
        <v>9.6</v>
      </c>
      <c r="K78" s="35">
        <v>9.8181818181818183</v>
      </c>
      <c r="L78" s="35">
        <v>9.2776817512671972</v>
      </c>
      <c r="M78" s="35">
        <v>10.618942233632863</v>
      </c>
      <c r="N78" s="4">
        <v>0.44</v>
      </c>
      <c r="O78" s="4">
        <v>14.285714285714285</v>
      </c>
      <c r="P78" s="35">
        <v>3.0092592592592591</v>
      </c>
      <c r="Q78" s="36" t="str">
        <f t="shared" si="24"/>
        <v xml:space="preserve"> </v>
      </c>
      <c r="R78" s="36" t="str">
        <f t="shared" si="25"/>
        <v xml:space="preserve"> </v>
      </c>
      <c r="S78" s="37" t="str">
        <f t="shared" si="26"/>
        <v/>
      </c>
      <c r="T78" s="37" t="str">
        <f t="shared" si="47"/>
        <v/>
      </c>
      <c r="U78" s="37" t="str">
        <f t="shared" si="27"/>
        <v/>
      </c>
      <c r="V78" s="37" t="str">
        <f t="shared" si="28"/>
        <v/>
      </c>
      <c r="W78" s="37" t="str">
        <f t="shared" si="29"/>
        <v/>
      </c>
      <c r="X78" s="37" t="str">
        <f t="shared" si="30"/>
        <v/>
      </c>
      <c r="Y78" s="1" t="str">
        <f t="shared" si="31"/>
        <v xml:space="preserve"> </v>
      </c>
      <c r="Z78" s="1" t="str">
        <f t="shared" si="32"/>
        <v xml:space="preserve"> </v>
      </c>
      <c r="AA78" s="1" t="str">
        <f t="shared" si="33"/>
        <v xml:space="preserve"> </v>
      </c>
      <c r="AB78" s="1" t="str">
        <f t="shared" si="34"/>
        <v xml:space="preserve"> </v>
      </c>
      <c r="AC78" s="1" t="str">
        <f t="shared" si="35"/>
        <v xml:space="preserve"> 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>
        <f t="shared" si="39"/>
        <v>3.0092592600692591</v>
      </c>
      <c r="AH78" s="38" t="str">
        <f t="shared" si="40"/>
        <v xml:space="preserve"> </v>
      </c>
      <c r="AI78" s="1">
        <f t="shared" si="41"/>
        <v>18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40</v>
      </c>
      <c r="AP78" t="s">
        <v>1244</v>
      </c>
      <c r="AQ78" s="22">
        <v>8.6125482456855362</v>
      </c>
      <c r="AR78" s="21">
        <v>-24.863946283973061</v>
      </c>
      <c r="AS78">
        <v>-2.4305520234284672</v>
      </c>
      <c r="AT78">
        <v>-8.6125482456855362</v>
      </c>
      <c r="AU78">
        <v>24.863946283973061</v>
      </c>
      <c r="AV78" t="s">
        <v>1323</v>
      </c>
    </row>
    <row r="79" spans="1:48" x14ac:dyDescent="0.25">
      <c r="A79" s="14">
        <v>8.1999999999999903E-10</v>
      </c>
      <c r="B79" t="s">
        <v>62</v>
      </c>
      <c r="C79" s="4">
        <v>5</v>
      </c>
      <c r="D79" s="4">
        <v>2</v>
      </c>
      <c r="E79" s="4">
        <v>12</v>
      </c>
      <c r="F79" s="4">
        <v>19</v>
      </c>
      <c r="G79" s="4">
        <v>51.099998474121094</v>
      </c>
      <c r="H79" s="4">
        <v>52.05</v>
      </c>
      <c r="I79" s="34">
        <v>775.7090926283006</v>
      </c>
      <c r="J79" s="35">
        <v>3.920313323793025</v>
      </c>
      <c r="K79" s="35" t="s">
        <v>1240</v>
      </c>
      <c r="L79" s="35">
        <v>4.0163155048880377</v>
      </c>
      <c r="M79" s="35">
        <v>12.360624093683645</v>
      </c>
      <c r="N79" s="4">
        <v>-10.378</v>
      </c>
      <c r="O79" s="4" t="s">
        <v>132</v>
      </c>
      <c r="P79" s="35" t="s">
        <v>137</v>
      </c>
      <c r="Q79" s="36" t="str">
        <f t="shared" si="24"/>
        <v xml:space="preserve"> </v>
      </c>
      <c r="R79" s="36" t="str">
        <f t="shared" si="25"/>
        <v xml:space="preserve"> </v>
      </c>
      <c r="S79" s="37" t="str">
        <f t="shared" si="26"/>
        <v/>
      </c>
      <c r="T79" s="37" t="str">
        <f t="shared" si="47"/>
        <v/>
      </c>
      <c r="U79" s="37" t="str">
        <f t="shared" si="27"/>
        <v/>
      </c>
      <c r="V79" s="37">
        <f t="shared" si="28"/>
        <v>-0.62680474506257156</v>
      </c>
      <c r="W79" s="37" t="str">
        <f t="shared" si="29"/>
        <v/>
      </c>
      <c r="X79" s="37">
        <f t="shared" si="30"/>
        <v>-0.45946302437747288</v>
      </c>
      <c r="Y79" s="1" t="str">
        <f t="shared" si="31"/>
        <v xml:space="preserve"> </v>
      </c>
      <c r="Z79" s="1">
        <f t="shared" si="32"/>
        <v>2</v>
      </c>
      <c r="AA79" s="1" t="str">
        <f t="shared" si="33"/>
        <v xml:space="preserve"> </v>
      </c>
      <c r="AB79" s="1">
        <f t="shared" si="34"/>
        <v>4</v>
      </c>
      <c r="AC79" s="1" t="str">
        <f t="shared" si="35"/>
        <v xml:space="preserve"> </v>
      </c>
      <c r="AD79" s="1" t="str">
        <f t="shared" si="36"/>
        <v xml:space="preserve"> </v>
      </c>
      <c r="AE79" s="1" t="str">
        <f t="shared" si="37"/>
        <v xml:space="preserve"> </v>
      </c>
      <c r="AF79" s="1" t="str">
        <f t="shared" si="38"/>
        <v xml:space="preserve"> </v>
      </c>
      <c r="AG79" s="38" t="str">
        <f t="shared" si="39"/>
        <v xml:space="preserve"> </v>
      </c>
      <c r="AH79" s="38" t="str">
        <f t="shared" si="40"/>
        <v xml:space="preserve"> </v>
      </c>
      <c r="AI79" s="1" t="str">
        <f t="shared" si="41"/>
        <v xml:space="preserve"> </v>
      </c>
      <c r="AJ79" s="1" t="str">
        <f t="shared" si="42"/>
        <v xml:space="preserve"> </v>
      </c>
      <c r="AK79" s="25" t="str">
        <f t="shared" si="43"/>
        <v xml:space="preserve"> </v>
      </c>
      <c r="AL79" s="25" t="str">
        <f t="shared" si="44"/>
        <v xml:space="preserve"> </v>
      </c>
      <c r="AM79" s="1" t="str">
        <f t="shared" si="45"/>
        <v xml:space="preserve"> </v>
      </c>
      <c r="AN79" s="1" t="str">
        <f t="shared" si="46"/>
        <v xml:space="preserve"> </v>
      </c>
      <c r="AO79" t="s">
        <v>62</v>
      </c>
      <c r="AP79" t="s">
        <v>1246</v>
      </c>
      <c r="AQ79" s="22">
        <v>62.680474506257156</v>
      </c>
      <c r="AR79" s="21">
        <v>45.946302437747292</v>
      </c>
      <c r="AS79">
        <v>-1.8251710391525511</v>
      </c>
      <c r="AT79">
        <v>-62.680474506257156</v>
      </c>
      <c r="AU79">
        <v>-45.946302437747292</v>
      </c>
      <c r="AV79" t="s">
        <v>1324</v>
      </c>
    </row>
    <row r="80" spans="1:48" x14ac:dyDescent="0.25">
      <c r="A80" s="14">
        <v>8.2999999999999899E-10</v>
      </c>
      <c r="B80" t="s">
        <v>898</v>
      </c>
      <c r="C80" s="4">
        <v>0</v>
      </c>
      <c r="D80" s="4">
        <v>0</v>
      </c>
      <c r="E80" s="4">
        <v>0</v>
      </c>
      <c r="F80" s="4">
        <v>0</v>
      </c>
      <c r="G80" s="4" t="s">
        <v>132</v>
      </c>
      <c r="H80" s="4">
        <v>3.25</v>
      </c>
      <c r="I80" s="34">
        <v>359.12257347445166</v>
      </c>
      <c r="J80" s="35" t="s">
        <v>1240</v>
      </c>
      <c r="K80" s="35" t="s">
        <v>1240</v>
      </c>
      <c r="L80" s="35" t="s">
        <v>1240</v>
      </c>
      <c r="M80" s="35" t="s">
        <v>1240</v>
      </c>
      <c r="N80" s="4" t="s">
        <v>132</v>
      </c>
      <c r="O80" s="4" t="s">
        <v>132</v>
      </c>
      <c r="P80" s="35" t="s">
        <v>137</v>
      </c>
      <c r="Q80" s="36" t="str">
        <f t="shared" si="24"/>
        <v xml:space="preserve"> </v>
      </c>
      <c r="R80" s="36" t="str">
        <f t="shared" si="25"/>
        <v xml:space="preserve"> </v>
      </c>
      <c r="S80" s="37" t="str">
        <f t="shared" si="26"/>
        <v xml:space="preserve"> </v>
      </c>
      <c r="T80" s="37" t="str">
        <f t="shared" si="47"/>
        <v xml:space="preserve"> </v>
      </c>
      <c r="U80" s="37" t="str">
        <f t="shared" si="27"/>
        <v xml:space="preserve"> </v>
      </c>
      <c r="V80" s="37" t="str">
        <f t="shared" si="28"/>
        <v xml:space="preserve"> </v>
      </c>
      <c r="W80" s="37" t="str">
        <f t="shared" si="29"/>
        <v xml:space="preserve"> </v>
      </c>
      <c r="X80" s="37" t="str">
        <f t="shared" si="30"/>
        <v xml:space="preserve"> </v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 t="str">
        <f t="shared" si="34"/>
        <v xml:space="preserve"> </v>
      </c>
      <c r="AC80" s="1" t="str">
        <f t="shared" si="35"/>
        <v xml:space="preserve"> </v>
      </c>
      <c r="AD80" s="1" t="str">
        <f t="shared" si="36"/>
        <v xml:space="preserve"> </v>
      </c>
      <c r="AE80" s="1" t="str">
        <f t="shared" si="37"/>
        <v xml:space="preserve"> 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898</v>
      </c>
      <c r="AP80" t="s">
        <v>1244</v>
      </c>
      <c r="AQ80" s="22" t="e">
        <v>#VALUE!</v>
      </c>
      <c r="AR80" s="21" t="e">
        <v>#VALUE!</v>
      </c>
      <c r="AS80" t="s">
        <v>137</v>
      </c>
      <c r="AT80" t="e">
        <v>#VALUE!</v>
      </c>
      <c r="AU80" t="e">
        <v>#VALUE!</v>
      </c>
      <c r="AV80" t="s">
        <v>1325</v>
      </c>
    </row>
    <row r="81" spans="1:48" x14ac:dyDescent="0.25">
      <c r="A81" s="14">
        <v>8.3999999999999896E-10</v>
      </c>
      <c r="B81" t="s">
        <v>93</v>
      </c>
      <c r="C81" s="4">
        <v>0</v>
      </c>
      <c r="D81" s="4">
        <v>0</v>
      </c>
      <c r="E81" s="4">
        <v>0</v>
      </c>
      <c r="F81" s="4">
        <v>0</v>
      </c>
      <c r="G81" s="4" t="s">
        <v>132</v>
      </c>
      <c r="H81" s="4">
        <v>4.25</v>
      </c>
      <c r="I81" s="34">
        <v>92.17047675143364</v>
      </c>
      <c r="J81" s="35" t="s">
        <v>1240</v>
      </c>
      <c r="K81" s="35" t="s">
        <v>1240</v>
      </c>
      <c r="L81" s="35" t="s">
        <v>1240</v>
      </c>
      <c r="M81" s="35" t="s">
        <v>1240</v>
      </c>
      <c r="N81" s="4" t="s">
        <v>132</v>
      </c>
      <c r="O81" s="4" t="s">
        <v>132</v>
      </c>
      <c r="P81" s="35" t="s">
        <v>137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 xml:space="preserve"> </v>
      </c>
      <c r="T81" s="37" t="str">
        <f t="shared" si="47"/>
        <v xml:space="preserve"> </v>
      </c>
      <c r="U81" s="37" t="str">
        <f t="shared" si="27"/>
        <v xml:space="preserve"> </v>
      </c>
      <c r="V81" s="37" t="str">
        <f t="shared" si="28"/>
        <v xml:space="preserve"> </v>
      </c>
      <c r="W81" s="37" t="str">
        <f t="shared" si="29"/>
        <v xml:space="preserve"> </v>
      </c>
      <c r="X81" s="37" t="str">
        <f t="shared" si="30"/>
        <v xml:space="preserve"> 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 t="str">
        <f t="shared" si="34"/>
        <v xml:space="preserve"> 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 t="str">
        <f t="shared" si="39"/>
        <v xml:space="preserve"> </v>
      </c>
      <c r="AH81" s="38" t="str">
        <f t="shared" si="40"/>
        <v xml:space="preserve"> </v>
      </c>
      <c r="AI81" s="1" t="str">
        <f t="shared" si="41"/>
        <v xml:space="preserve"> 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93</v>
      </c>
      <c r="AP81" t="s">
        <v>1252</v>
      </c>
      <c r="AQ81" s="22" t="e">
        <v>#VALUE!</v>
      </c>
      <c r="AR81" s="21" t="e">
        <v>#VALUE!</v>
      </c>
      <c r="AS81" t="s">
        <v>137</v>
      </c>
      <c r="AT81" t="e">
        <v>#VALUE!</v>
      </c>
      <c r="AU81" t="e">
        <v>#VALUE!</v>
      </c>
      <c r="AV81" t="s">
        <v>1326</v>
      </c>
    </row>
    <row r="82" spans="1:48" x14ac:dyDescent="0.25">
      <c r="A82" s="14">
        <v>8.4999999999999893E-10</v>
      </c>
      <c r="B82" t="s">
        <v>35</v>
      </c>
      <c r="C82" s="4">
        <v>14</v>
      </c>
      <c r="D82" s="4">
        <v>0</v>
      </c>
      <c r="E82" s="4">
        <v>0</v>
      </c>
      <c r="F82" s="4">
        <v>14</v>
      </c>
      <c r="G82" s="4">
        <v>12.399999618530273</v>
      </c>
      <c r="H82" s="4">
        <v>9.33</v>
      </c>
      <c r="I82" s="34">
        <v>2773.3300267370796</v>
      </c>
      <c r="J82" s="35">
        <v>4.6233894945490581</v>
      </c>
      <c r="K82" s="35">
        <v>4.2896551724137924</v>
      </c>
      <c r="L82" s="35">
        <v>5.5512931097512919</v>
      </c>
      <c r="M82" s="35">
        <v>5.0116516045576169</v>
      </c>
      <c r="N82" s="4">
        <v>2.1750000000000003</v>
      </c>
      <c r="O82" s="4">
        <v>19.505494505494518</v>
      </c>
      <c r="P82" s="35">
        <v>4.126473740621651</v>
      </c>
      <c r="Q82" s="36">
        <f t="shared" si="24"/>
        <v>100.00000000084999</v>
      </c>
      <c r="R82" s="36" t="str">
        <f t="shared" si="25"/>
        <v xml:space="preserve"> </v>
      </c>
      <c r="S82" s="37">
        <f t="shared" si="26"/>
        <v>0.32904604785217301</v>
      </c>
      <c r="T82" s="37" t="str">
        <f t="shared" si="47"/>
        <v/>
      </c>
      <c r="U82" s="37" t="str">
        <f t="shared" si="27"/>
        <v/>
      </c>
      <c r="V82" s="37">
        <f t="shared" si="28"/>
        <v>-0.55987522460988914</v>
      </c>
      <c r="W82" s="37" t="str">
        <f t="shared" si="29"/>
        <v/>
      </c>
      <c r="X82" s="37" t="str">
        <f t="shared" si="30"/>
        <v/>
      </c>
      <c r="Y82" s="1" t="str">
        <f t="shared" si="31"/>
        <v xml:space="preserve"> </v>
      </c>
      <c r="Z82" s="1">
        <f t="shared" si="32"/>
        <v>5</v>
      </c>
      <c r="AA82" s="1" t="str">
        <f t="shared" si="33"/>
        <v xml:space="preserve"> </v>
      </c>
      <c r="AB82" s="1" t="str">
        <f t="shared" si="34"/>
        <v xml:space="preserve"> </v>
      </c>
      <c r="AC82" s="1">
        <f t="shared" si="35"/>
        <v>3</v>
      </c>
      <c r="AD82" s="1" t="str">
        <f t="shared" si="36"/>
        <v xml:space="preserve"> </v>
      </c>
      <c r="AE82" s="1">
        <f t="shared" si="37"/>
        <v>1</v>
      </c>
      <c r="AF82" s="1" t="str">
        <f t="shared" si="38"/>
        <v xml:space="preserve"> </v>
      </c>
      <c r="AG82" s="38">
        <f t="shared" si="39"/>
        <v>4.126473741471651</v>
      </c>
      <c r="AH82" s="38" t="str">
        <f t="shared" si="40"/>
        <v xml:space="preserve"> </v>
      </c>
      <c r="AI82" s="1">
        <f t="shared" si="41"/>
        <v>12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35</v>
      </c>
      <c r="AP82" t="s">
        <v>1248</v>
      </c>
      <c r="AQ82" s="22">
        <v>55.987522460988913</v>
      </c>
      <c r="AR82" s="21">
        <v>25.287762261526158</v>
      </c>
      <c r="AS82">
        <v>32.904604700217298</v>
      </c>
      <c r="AT82">
        <v>-55.987522460988913</v>
      </c>
      <c r="AU82">
        <v>-25.287762261526158</v>
      </c>
      <c r="AV82" t="s">
        <v>1327</v>
      </c>
    </row>
    <row r="83" spans="1:48" x14ac:dyDescent="0.25">
      <c r="A83" s="14">
        <v>8.5999999999999889E-10</v>
      </c>
      <c r="B83" t="s">
        <v>73</v>
      </c>
      <c r="C83" s="4">
        <v>0</v>
      </c>
      <c r="D83" s="4">
        <v>0</v>
      </c>
      <c r="E83" s="4">
        <v>0</v>
      </c>
      <c r="F83" s="4">
        <v>0</v>
      </c>
      <c r="G83" s="4" t="s">
        <v>132</v>
      </c>
      <c r="H83" s="4">
        <v>11.87</v>
      </c>
      <c r="I83" s="34">
        <v>1435.2664794686041</v>
      </c>
      <c r="J83" s="35" t="s">
        <v>1240</v>
      </c>
      <c r="K83" s="35" t="s">
        <v>1240</v>
      </c>
      <c r="L83" s="35" t="s">
        <v>1240</v>
      </c>
      <c r="M83" s="35" t="s">
        <v>1240</v>
      </c>
      <c r="N83" s="4" t="s">
        <v>132</v>
      </c>
      <c r="O83" s="4" t="s">
        <v>132</v>
      </c>
      <c r="P83" s="35" t="s">
        <v>137</v>
      </c>
      <c r="Q83" s="36" t="str">
        <f t="shared" si="24"/>
        <v xml:space="preserve"> </v>
      </c>
      <c r="R83" s="36" t="str">
        <f t="shared" si="25"/>
        <v xml:space="preserve"> </v>
      </c>
      <c r="S83" s="37" t="str">
        <f t="shared" si="26"/>
        <v xml:space="preserve"> </v>
      </c>
      <c r="T83" s="37" t="str">
        <f t="shared" si="47"/>
        <v xml:space="preserve"> </v>
      </c>
      <c r="U83" s="37" t="str">
        <f t="shared" si="27"/>
        <v xml:space="preserve"> </v>
      </c>
      <c r="V83" s="37" t="str">
        <f t="shared" si="28"/>
        <v xml:space="preserve"> </v>
      </c>
      <c r="W83" s="37" t="str">
        <f t="shared" si="29"/>
        <v xml:space="preserve"> </v>
      </c>
      <c r="X83" s="37" t="str">
        <f t="shared" si="30"/>
        <v xml:space="preserve"> </v>
      </c>
      <c r="Y83" s="1" t="str">
        <f t="shared" si="31"/>
        <v xml:space="preserve"> </v>
      </c>
      <c r="Z83" s="1" t="str">
        <f t="shared" si="32"/>
        <v xml:space="preserve"> </v>
      </c>
      <c r="AA83" s="1" t="str">
        <f t="shared" si="33"/>
        <v xml:space="preserve"> </v>
      </c>
      <c r="AB83" s="1" t="str">
        <f t="shared" si="34"/>
        <v xml:space="preserve"> </v>
      </c>
      <c r="AC83" s="1" t="str">
        <f t="shared" si="35"/>
        <v xml:space="preserve"> </v>
      </c>
      <c r="AD83" s="1" t="str">
        <f t="shared" si="36"/>
        <v xml:space="preserve"> </v>
      </c>
      <c r="AE83" s="1" t="str">
        <f t="shared" si="37"/>
        <v xml:space="preserve"> </v>
      </c>
      <c r="AF83" s="1" t="str">
        <f t="shared" si="38"/>
        <v xml:space="preserve"> </v>
      </c>
      <c r="AG83" s="38" t="str">
        <f t="shared" si="39"/>
        <v xml:space="preserve"> </v>
      </c>
      <c r="AH83" s="38" t="str">
        <f t="shared" si="40"/>
        <v xml:space="preserve"> </v>
      </c>
      <c r="AI83" s="1" t="str">
        <f t="shared" si="41"/>
        <v xml:space="preserve"> </v>
      </c>
      <c r="AJ83" s="1" t="str">
        <f t="shared" si="42"/>
        <v xml:space="preserve"> </v>
      </c>
      <c r="AK83" s="25" t="str">
        <f t="shared" si="43"/>
        <v xml:space="preserve"> </v>
      </c>
      <c r="AL83" s="25" t="str">
        <f t="shared" si="44"/>
        <v xml:space="preserve"> </v>
      </c>
      <c r="AM83" s="1" t="str">
        <f t="shared" si="45"/>
        <v xml:space="preserve"> </v>
      </c>
      <c r="AN83" s="1" t="str">
        <f t="shared" si="46"/>
        <v xml:space="preserve"> </v>
      </c>
      <c r="AO83" t="s">
        <v>73</v>
      </c>
      <c r="AP83" t="s">
        <v>1244</v>
      </c>
      <c r="AQ83" s="22" t="e">
        <v>#VALUE!</v>
      </c>
      <c r="AR83" s="21" t="e">
        <v>#VALUE!</v>
      </c>
      <c r="AS83" t="s">
        <v>137</v>
      </c>
      <c r="AT83" t="e">
        <v>#VALUE!</v>
      </c>
      <c r="AU83" t="e">
        <v>#VALUE!</v>
      </c>
      <c r="AV83" t="s">
        <v>1328</v>
      </c>
    </row>
    <row r="84" spans="1:48" x14ac:dyDescent="0.25">
      <c r="A84" s="14">
        <v>8.6999999999999886E-10</v>
      </c>
      <c r="B84" t="s">
        <v>46</v>
      </c>
      <c r="C84" s="4">
        <v>7</v>
      </c>
      <c r="D84" s="4">
        <v>0</v>
      </c>
      <c r="E84" s="4">
        <v>4</v>
      </c>
      <c r="F84" s="4">
        <v>11</v>
      </c>
      <c r="G84" s="4">
        <v>5.8400001525878906</v>
      </c>
      <c r="H84" s="4">
        <v>6.29</v>
      </c>
      <c r="I84" s="34">
        <v>2061.7540319050845</v>
      </c>
      <c r="J84" s="35">
        <v>6.9888888888888889</v>
      </c>
      <c r="K84" s="35">
        <v>7.7654320987654319</v>
      </c>
      <c r="L84" s="35">
        <v>6.1946485135490663</v>
      </c>
      <c r="M84" s="35">
        <v>5.9499311783971676</v>
      </c>
      <c r="N84" s="4">
        <v>0.81</v>
      </c>
      <c r="O84" s="4">
        <v>-3.9145907473309509</v>
      </c>
      <c r="P84" s="35">
        <v>3.4658187599364072</v>
      </c>
      <c r="Q84" s="36" t="str">
        <f t="shared" si="24"/>
        <v xml:space="preserve"> </v>
      </c>
      <c r="R84" s="36" t="str">
        <f t="shared" si="25"/>
        <v xml:space="preserve"> </v>
      </c>
      <c r="S84" s="37" t="str">
        <f t="shared" si="26"/>
        <v/>
      </c>
      <c r="T84" s="37" t="str">
        <f t="shared" si="47"/>
        <v/>
      </c>
      <c r="U84" s="37" t="str">
        <f t="shared" si="27"/>
        <v/>
      </c>
      <c r="V84" s="37">
        <f t="shared" si="28"/>
        <v>-0.33469088942750225</v>
      </c>
      <c r="W84" s="37" t="str">
        <f t="shared" si="29"/>
        <v/>
      </c>
      <c r="X84" s="37" t="str">
        <f t="shared" si="30"/>
        <v/>
      </c>
      <c r="Y84" s="1" t="str">
        <f t="shared" si="31"/>
        <v xml:space="preserve"> </v>
      </c>
      <c r="Z84" s="1">
        <f t="shared" si="32"/>
        <v>14</v>
      </c>
      <c r="AA84" s="1" t="str">
        <f t="shared" si="33"/>
        <v xml:space="preserve"> </v>
      </c>
      <c r="AB84" s="1" t="str">
        <f t="shared" si="34"/>
        <v xml:space="preserve"> </v>
      </c>
      <c r="AC84" s="1" t="str">
        <f t="shared" si="35"/>
        <v xml:space="preserve"> </v>
      </c>
      <c r="AD84" s="1" t="str">
        <f t="shared" si="36"/>
        <v xml:space="preserve"> </v>
      </c>
      <c r="AE84" s="1" t="str">
        <f t="shared" si="37"/>
        <v xml:space="preserve"> </v>
      </c>
      <c r="AF84" s="1" t="str">
        <f t="shared" si="38"/>
        <v xml:space="preserve"> </v>
      </c>
      <c r="AG84" s="38">
        <f t="shared" si="39"/>
        <v>3.4658187608064073</v>
      </c>
      <c r="AH84" s="38" t="str">
        <f t="shared" si="40"/>
        <v xml:space="preserve"> </v>
      </c>
      <c r="AI84" s="1">
        <f t="shared" si="41"/>
        <v>15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46</v>
      </c>
      <c r="AP84" t="s">
        <v>1246</v>
      </c>
      <c r="AQ84" s="22">
        <v>33.469088942750226</v>
      </c>
      <c r="AR84" s="21">
        <v>16.629145083766538</v>
      </c>
      <c r="AS84">
        <v>-7.1542106106853627</v>
      </c>
      <c r="AT84">
        <v>-33.469088942750226</v>
      </c>
      <c r="AU84">
        <v>-16.629145083766538</v>
      </c>
      <c r="AV84" t="s">
        <v>1329</v>
      </c>
    </row>
    <row r="85" spans="1:48" x14ac:dyDescent="0.25">
      <c r="A85" s="14">
        <v>8.7999999999999882E-10</v>
      </c>
      <c r="B85" t="s">
        <v>68</v>
      </c>
      <c r="C85" s="4">
        <v>0</v>
      </c>
      <c r="D85" s="4">
        <v>0</v>
      </c>
      <c r="E85" s="4">
        <v>0</v>
      </c>
      <c r="F85" s="4">
        <v>0</v>
      </c>
      <c r="G85" s="4" t="s">
        <v>132</v>
      </c>
      <c r="H85" s="4">
        <v>1.65</v>
      </c>
      <c r="I85" s="34">
        <v>278.35322798545093</v>
      </c>
      <c r="J85" s="35" t="s">
        <v>1240</v>
      </c>
      <c r="K85" s="35" t="s">
        <v>1240</v>
      </c>
      <c r="L85" s="35" t="s">
        <v>1240</v>
      </c>
      <c r="M85" s="35" t="s">
        <v>1240</v>
      </c>
      <c r="N85" s="4" t="s">
        <v>132</v>
      </c>
      <c r="O85" s="4" t="s">
        <v>132</v>
      </c>
      <c r="P85" s="35" t="s">
        <v>137</v>
      </c>
      <c r="Q85" s="36" t="str">
        <f t="shared" si="24"/>
        <v xml:space="preserve"> </v>
      </c>
      <c r="R85" s="36" t="str">
        <f t="shared" si="25"/>
        <v xml:space="preserve"> </v>
      </c>
      <c r="S85" s="37" t="str">
        <f t="shared" si="26"/>
        <v xml:space="preserve"> </v>
      </c>
      <c r="T85" s="37" t="str">
        <f t="shared" si="47"/>
        <v xml:space="preserve"> </v>
      </c>
      <c r="U85" s="37" t="str">
        <f t="shared" si="27"/>
        <v xml:space="preserve"> </v>
      </c>
      <c r="V85" s="37" t="str">
        <f t="shared" si="28"/>
        <v xml:space="preserve"> </v>
      </c>
      <c r="W85" s="37" t="str">
        <f t="shared" si="29"/>
        <v xml:space="preserve"> </v>
      </c>
      <c r="X85" s="37" t="str">
        <f t="shared" si="30"/>
        <v xml:space="preserve"> </v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 t="str">
        <f t="shared" si="34"/>
        <v xml:space="preserve"> </v>
      </c>
      <c r="AC85" s="1" t="str">
        <f t="shared" si="35"/>
        <v xml:space="preserve"> </v>
      </c>
      <c r="AD85" s="1" t="str">
        <f t="shared" si="36"/>
        <v xml:space="preserve"> </v>
      </c>
      <c r="AE85" s="1" t="str">
        <f t="shared" si="37"/>
        <v xml:space="preserve"> </v>
      </c>
      <c r="AF85" s="1" t="str">
        <f t="shared" si="38"/>
        <v xml:space="preserve"> </v>
      </c>
      <c r="AG85" s="38" t="str">
        <f t="shared" si="39"/>
        <v xml:space="preserve"> </v>
      </c>
      <c r="AH85" s="38" t="str">
        <f t="shared" si="40"/>
        <v xml:space="preserve"> </v>
      </c>
      <c r="AI85" s="1" t="str">
        <f t="shared" si="41"/>
        <v xml:space="preserve"> 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68</v>
      </c>
      <c r="AP85" t="s">
        <v>1248</v>
      </c>
      <c r="AQ85" s="22" t="e">
        <v>#VALUE!</v>
      </c>
      <c r="AR85" s="21" t="e">
        <v>#VALUE!</v>
      </c>
      <c r="AS85" t="s">
        <v>137</v>
      </c>
      <c r="AT85" t="e">
        <v>#VALUE!</v>
      </c>
      <c r="AU85" t="e">
        <v>#VALUE!</v>
      </c>
      <c r="AV85" t="s">
        <v>1330</v>
      </c>
    </row>
    <row r="86" spans="1:48" x14ac:dyDescent="0.25">
      <c r="A86" s="14">
        <v>8.8999999999999879E-10</v>
      </c>
      <c r="B86" t="s">
        <v>54</v>
      </c>
      <c r="C86" s="4">
        <v>6</v>
      </c>
      <c r="D86" s="4">
        <v>0</v>
      </c>
      <c r="E86" s="4">
        <v>3</v>
      </c>
      <c r="F86" s="4">
        <v>9</v>
      </c>
      <c r="G86" s="4">
        <v>7.3000001907348633</v>
      </c>
      <c r="H86" s="4">
        <v>7.06</v>
      </c>
      <c r="I86" s="34">
        <v>1028.5098600394012</v>
      </c>
      <c r="J86" s="35">
        <v>5.8833333333333329</v>
      </c>
      <c r="K86" s="35" t="s">
        <v>1240</v>
      </c>
      <c r="L86" s="35">
        <v>6.548387461459404</v>
      </c>
      <c r="M86" s="35">
        <v>5.7298390287769783</v>
      </c>
      <c r="N86" s="4" t="s">
        <v>132</v>
      </c>
      <c r="O86" s="4" t="s">
        <v>132</v>
      </c>
      <c r="P86" s="35" t="s">
        <v>137</v>
      </c>
      <c r="Q86" s="36" t="str">
        <f t="shared" si="24"/>
        <v xml:space="preserve"> </v>
      </c>
      <c r="R86" s="36" t="str">
        <f t="shared" si="25"/>
        <v xml:space="preserve"> </v>
      </c>
      <c r="S86" s="37" t="str">
        <f t="shared" si="26"/>
        <v/>
      </c>
      <c r="T86" s="37" t="str">
        <f t="shared" si="47"/>
        <v/>
      </c>
      <c r="U86" s="37" t="str">
        <f t="shared" si="27"/>
        <v/>
      </c>
      <c r="V86" s="37">
        <f t="shared" si="28"/>
        <v>-0.43993454046401026</v>
      </c>
      <c r="W86" s="37" t="str">
        <f t="shared" si="29"/>
        <v/>
      </c>
      <c r="X86" s="37" t="str">
        <f t="shared" si="30"/>
        <v/>
      </c>
      <c r="Y86" s="1" t="str">
        <f t="shared" si="31"/>
        <v xml:space="preserve"> </v>
      </c>
      <c r="Z86" s="1">
        <f t="shared" si="32"/>
        <v>9</v>
      </c>
      <c r="AA86" s="1" t="str">
        <f t="shared" si="33"/>
        <v xml:space="preserve"> </v>
      </c>
      <c r="AB86" s="1" t="str">
        <f t="shared" si="34"/>
        <v xml:space="preserve"> </v>
      </c>
      <c r="AC86" s="1" t="str">
        <f t="shared" si="35"/>
        <v xml:space="preserve"> </v>
      </c>
      <c r="AD86" s="1" t="str">
        <f t="shared" si="36"/>
        <v xml:space="preserve"> </v>
      </c>
      <c r="AE86" s="1" t="str">
        <f t="shared" si="37"/>
        <v xml:space="preserve"> </v>
      </c>
      <c r="AF86" s="1" t="str">
        <f t="shared" si="38"/>
        <v xml:space="preserve"> </v>
      </c>
      <c r="AG86" s="38" t="str">
        <f t="shared" si="39"/>
        <v xml:space="preserve"> </v>
      </c>
      <c r="AH86" s="38" t="str">
        <f t="shared" si="40"/>
        <v xml:space="preserve"> </v>
      </c>
      <c r="AI86" s="1" t="str">
        <f t="shared" si="41"/>
        <v xml:space="preserve"> </v>
      </c>
      <c r="AJ86" s="1" t="str">
        <f t="shared" si="42"/>
        <v xml:space="preserve"> </v>
      </c>
      <c r="AK86" s="25" t="str">
        <f t="shared" si="43"/>
        <v xml:space="preserve"> </v>
      </c>
      <c r="AL86" s="25" t="str">
        <f t="shared" si="44"/>
        <v xml:space="preserve"> </v>
      </c>
      <c r="AM86" s="1" t="str">
        <f t="shared" si="45"/>
        <v xml:space="preserve"> </v>
      </c>
      <c r="AN86" s="1" t="str">
        <f t="shared" si="46"/>
        <v xml:space="preserve"> </v>
      </c>
      <c r="AO86" t="s">
        <v>54</v>
      </c>
      <c r="AP86" t="s">
        <v>1244</v>
      </c>
      <c r="AQ86" s="22">
        <v>43.993454046401027</v>
      </c>
      <c r="AR86" s="21">
        <v>11.868339294713405</v>
      </c>
      <c r="AS86">
        <v>3.3994361293889996</v>
      </c>
      <c r="AT86">
        <v>-43.993454046401027</v>
      </c>
      <c r="AU86">
        <v>-11.868339294713405</v>
      </c>
      <c r="AV86" t="s">
        <v>1331</v>
      </c>
    </row>
    <row r="87" spans="1:48" x14ac:dyDescent="0.25">
      <c r="A87" s="14">
        <v>8.9999999999999875E-10</v>
      </c>
      <c r="B87" t="s">
        <v>899</v>
      </c>
      <c r="C87" s="4">
        <v>10</v>
      </c>
      <c r="D87" s="4">
        <v>0</v>
      </c>
      <c r="E87" s="4">
        <v>3</v>
      </c>
      <c r="F87" s="4">
        <v>13</v>
      </c>
      <c r="G87" s="4">
        <v>14.800000190734863</v>
      </c>
      <c r="H87" s="4">
        <v>13.65</v>
      </c>
      <c r="I87" s="34">
        <v>1216.8502642587575</v>
      </c>
      <c r="J87" s="35" t="s">
        <v>1240</v>
      </c>
      <c r="K87" s="35" t="s">
        <v>1240</v>
      </c>
      <c r="L87" s="35">
        <v>6.653400073004919</v>
      </c>
      <c r="M87" s="35">
        <v>5.0533807556631851</v>
      </c>
      <c r="N87" s="4">
        <v>0.13700000000000001</v>
      </c>
      <c r="O87" s="4" t="s">
        <v>132</v>
      </c>
      <c r="P87" s="35">
        <v>0.30769230769230771</v>
      </c>
      <c r="Q87" s="36">
        <f t="shared" si="24"/>
        <v>76.923076923976922</v>
      </c>
      <c r="R87" s="36" t="str">
        <f t="shared" si="25"/>
        <v xml:space="preserve"> </v>
      </c>
      <c r="S87" s="37" t="str">
        <f t="shared" si="26"/>
        <v/>
      </c>
      <c r="T87" s="37" t="str">
        <f t="shared" si="47"/>
        <v/>
      </c>
      <c r="U87" s="37" t="str">
        <f t="shared" si="27"/>
        <v xml:space="preserve"> </v>
      </c>
      <c r="V87" s="37" t="str">
        <f t="shared" si="28"/>
        <v xml:space="preserve"> </v>
      </c>
      <c r="W87" s="37" t="str">
        <f t="shared" si="29"/>
        <v/>
      </c>
      <c r="X87" s="37" t="str">
        <f t="shared" si="30"/>
        <v/>
      </c>
      <c r="Y87" s="1" t="str">
        <f t="shared" si="31"/>
        <v xml:space="preserve"> </v>
      </c>
      <c r="Z87" s="1" t="str">
        <f t="shared" si="32"/>
        <v xml:space="preserve"> </v>
      </c>
      <c r="AA87" s="1" t="str">
        <f t="shared" si="33"/>
        <v xml:space="preserve"> </v>
      </c>
      <c r="AB87" s="1" t="str">
        <f t="shared" si="34"/>
        <v xml:space="preserve"> </v>
      </c>
      <c r="AC87" s="1" t="str">
        <f t="shared" si="35"/>
        <v xml:space="preserve"> </v>
      </c>
      <c r="AD87" s="1" t="str">
        <f t="shared" si="36"/>
        <v xml:space="preserve"> </v>
      </c>
      <c r="AE87" s="1">
        <f t="shared" si="37"/>
        <v>18</v>
      </c>
      <c r="AF87" s="1" t="str">
        <f t="shared" si="38"/>
        <v xml:space="preserve"> </v>
      </c>
      <c r="AG87" s="38" t="str">
        <f t="shared" si="39"/>
        <v xml:space="preserve"> </v>
      </c>
      <c r="AH87" s="38" t="str">
        <f t="shared" si="40"/>
        <v xml:space="preserve"> </v>
      </c>
      <c r="AI87" s="1" t="str">
        <f t="shared" si="41"/>
        <v xml:space="preserve"> </v>
      </c>
      <c r="AJ87" s="1" t="str">
        <f t="shared" si="42"/>
        <v xml:space="preserve"> </v>
      </c>
      <c r="AK87" s="25" t="str">
        <f t="shared" si="43"/>
        <v xml:space="preserve"> </v>
      </c>
      <c r="AL87" s="25" t="str">
        <f t="shared" si="44"/>
        <v xml:space="preserve"> </v>
      </c>
      <c r="AM87" s="1" t="str">
        <f t="shared" si="45"/>
        <v xml:space="preserve"> </v>
      </c>
      <c r="AN87" s="1" t="str">
        <f t="shared" si="46"/>
        <v xml:space="preserve"> </v>
      </c>
      <c r="AO87" t="s">
        <v>899</v>
      </c>
      <c r="AP87" t="s">
        <v>1241</v>
      </c>
      <c r="AQ87" s="22" t="e">
        <v>#VALUE!</v>
      </c>
      <c r="AR87" s="21">
        <v>10.455024046497652</v>
      </c>
      <c r="AS87">
        <v>8.4249098222334275</v>
      </c>
      <c r="AT87" t="e">
        <v>#VALUE!</v>
      </c>
      <c r="AU87">
        <v>-10.455024046497652</v>
      </c>
      <c r="AV87" t="s">
        <v>1332</v>
      </c>
    </row>
    <row r="88" spans="1:48" x14ac:dyDescent="0.25">
      <c r="A88" s="14">
        <v>9.0999999999999872E-10</v>
      </c>
      <c r="B88" t="s">
        <v>51</v>
      </c>
      <c r="C88" s="4">
        <v>7</v>
      </c>
      <c r="D88" s="4">
        <v>0</v>
      </c>
      <c r="E88" s="4">
        <v>9</v>
      </c>
      <c r="F88" s="4">
        <v>16</v>
      </c>
      <c r="G88" s="4">
        <v>22.649999618530273</v>
      </c>
      <c r="H88" s="4">
        <v>17.5</v>
      </c>
      <c r="I88" s="34">
        <v>926.15737717672482</v>
      </c>
      <c r="J88" s="35">
        <v>7.3283082077051933</v>
      </c>
      <c r="K88" s="35" t="s">
        <v>1240</v>
      </c>
      <c r="L88" s="35">
        <v>4.6328527364732572</v>
      </c>
      <c r="M88" s="35">
        <v>11.712971216341691</v>
      </c>
      <c r="N88" s="4">
        <v>-1.73</v>
      </c>
      <c r="O88" s="4" t="s">
        <v>132</v>
      </c>
      <c r="P88" s="35">
        <v>10.971428571428572</v>
      </c>
      <c r="Q88" s="36" t="str">
        <f t="shared" si="24"/>
        <v xml:space="preserve"> </v>
      </c>
      <c r="R88" s="36" t="str">
        <f t="shared" si="25"/>
        <v xml:space="preserve"> </v>
      </c>
      <c r="S88" s="37">
        <f t="shared" si="26"/>
        <v>0.2942856933974442</v>
      </c>
      <c r="T88" s="37" t="str">
        <f t="shared" si="47"/>
        <v/>
      </c>
      <c r="U88" s="37" t="str">
        <f t="shared" si="27"/>
        <v/>
      </c>
      <c r="V88" s="37">
        <f t="shared" si="28"/>
        <v>-0.30237977836207797</v>
      </c>
      <c r="W88" s="37" t="str">
        <f t="shared" si="29"/>
        <v/>
      </c>
      <c r="X88" s="37">
        <f t="shared" si="30"/>
        <v>-0.37648618400869061</v>
      </c>
      <c r="Y88" s="1" t="str">
        <f t="shared" si="31"/>
        <v xml:space="preserve"> </v>
      </c>
      <c r="Z88" s="1">
        <f t="shared" si="32"/>
        <v>16</v>
      </c>
      <c r="AA88" s="1" t="str">
        <f t="shared" si="33"/>
        <v xml:space="preserve"> </v>
      </c>
      <c r="AB88" s="1">
        <f t="shared" si="34"/>
        <v>8</v>
      </c>
      <c r="AC88" s="1">
        <f t="shared" si="35"/>
        <v>5</v>
      </c>
      <c r="AD88" s="1" t="str">
        <f t="shared" si="36"/>
        <v xml:space="preserve"> </v>
      </c>
      <c r="AE88" s="1" t="str">
        <f t="shared" si="37"/>
        <v xml:space="preserve"> </v>
      </c>
      <c r="AF88" s="1" t="str">
        <f t="shared" si="38"/>
        <v xml:space="preserve"> </v>
      </c>
      <c r="AG88" s="38">
        <f t="shared" si="39"/>
        <v>10.971428572338571</v>
      </c>
      <c r="AH88" s="38" t="str">
        <f t="shared" si="40"/>
        <v xml:space="preserve"> </v>
      </c>
      <c r="AI88" s="1">
        <f t="shared" si="41"/>
        <v>1</v>
      </c>
      <c r="AJ88" s="1" t="str">
        <f t="shared" si="42"/>
        <v xml:space="preserve"> </v>
      </c>
      <c r="AK88" s="25" t="str">
        <f t="shared" si="43"/>
        <v xml:space="preserve"> </v>
      </c>
      <c r="AL88" s="25" t="str">
        <f t="shared" si="44"/>
        <v xml:space="preserve"> </v>
      </c>
      <c r="AM88" s="1" t="str">
        <f t="shared" si="45"/>
        <v xml:space="preserve"> </v>
      </c>
      <c r="AN88" s="1" t="str">
        <f t="shared" si="46"/>
        <v xml:space="preserve"> </v>
      </c>
      <c r="AO88" t="s">
        <v>51</v>
      </c>
      <c r="AP88" t="s">
        <v>1246</v>
      </c>
      <c r="AQ88" s="22">
        <v>30.237977836207797</v>
      </c>
      <c r="AR88" s="21">
        <v>37.648618400869061</v>
      </c>
      <c r="AS88">
        <v>29.428569248744417</v>
      </c>
      <c r="AT88">
        <v>-30.237977836207797</v>
      </c>
      <c r="AU88">
        <v>-37.648618400869061</v>
      </c>
      <c r="AV88" t="s">
        <v>1333</v>
      </c>
    </row>
    <row r="89" spans="1:48" x14ac:dyDescent="0.25">
      <c r="A89" s="14">
        <v>9.1999999999999868E-10</v>
      </c>
      <c r="B89" t="s">
        <v>31</v>
      </c>
      <c r="C89" s="4">
        <v>18</v>
      </c>
      <c r="D89" s="4">
        <v>0</v>
      </c>
      <c r="E89" s="4">
        <v>6</v>
      </c>
      <c r="F89" s="4">
        <v>24</v>
      </c>
      <c r="G89" s="4">
        <v>18.5</v>
      </c>
      <c r="H89" s="4">
        <v>16.37</v>
      </c>
      <c r="I89" s="34">
        <v>5246.5657364672797</v>
      </c>
      <c r="J89" s="35">
        <v>11.905454545454546</v>
      </c>
      <c r="K89" s="35">
        <v>9.4733796296296298</v>
      </c>
      <c r="L89" s="35">
        <v>4.3884128132147264</v>
      </c>
      <c r="M89" s="35">
        <v>3.9254652083369188</v>
      </c>
      <c r="N89" s="4">
        <v>1.728</v>
      </c>
      <c r="O89" s="4">
        <v>53.055801594331264</v>
      </c>
      <c r="P89" s="35">
        <v>6.7257177764202805</v>
      </c>
      <c r="Q89" s="36">
        <f t="shared" si="24"/>
        <v>75.000000000919997</v>
      </c>
      <c r="R89" s="36" t="str">
        <f t="shared" si="25"/>
        <v xml:space="preserve"> </v>
      </c>
      <c r="S89" s="37" t="str">
        <f t="shared" si="26"/>
        <v/>
      </c>
      <c r="T89" s="37" t="str">
        <f t="shared" si="47"/>
        <v/>
      </c>
      <c r="U89" s="37" t="str">
        <f t="shared" si="27"/>
        <v/>
      </c>
      <c r="V89" s="37" t="str">
        <f t="shared" si="28"/>
        <v/>
      </c>
      <c r="W89" s="37" t="str">
        <f t="shared" si="29"/>
        <v/>
      </c>
      <c r="X89" s="37">
        <f t="shared" si="30"/>
        <v>-0.40938420127819097</v>
      </c>
      <c r="Y89" s="1" t="str">
        <f t="shared" si="31"/>
        <v xml:space="preserve"> </v>
      </c>
      <c r="Z89" s="1" t="str">
        <f t="shared" si="32"/>
        <v xml:space="preserve"> </v>
      </c>
      <c r="AA89" s="1" t="str">
        <f t="shared" si="33"/>
        <v xml:space="preserve"> </v>
      </c>
      <c r="AB89" s="1">
        <f t="shared" si="34"/>
        <v>7</v>
      </c>
      <c r="AC89" s="1" t="str">
        <f t="shared" si="35"/>
        <v xml:space="preserve"> </v>
      </c>
      <c r="AD89" s="1" t="str">
        <f t="shared" si="36"/>
        <v xml:space="preserve"> </v>
      </c>
      <c r="AE89" s="1">
        <f t="shared" si="37"/>
        <v>19</v>
      </c>
      <c r="AF89" s="1" t="str">
        <f t="shared" si="38"/>
        <v xml:space="preserve"> </v>
      </c>
      <c r="AG89" s="38">
        <f t="shared" si="39"/>
        <v>6.7257177773402805</v>
      </c>
      <c r="AH89" s="38" t="str">
        <f t="shared" si="40"/>
        <v xml:space="preserve"> </v>
      </c>
      <c r="AI89" s="1">
        <f t="shared" si="41"/>
        <v>8</v>
      </c>
      <c r="AJ89" s="1" t="str">
        <f t="shared" si="42"/>
        <v xml:space="preserve"> </v>
      </c>
      <c r="AK89" s="25">
        <f t="shared" si="43"/>
        <v>53.05580159525126</v>
      </c>
      <c r="AL89" s="25" t="str">
        <f t="shared" si="44"/>
        <v xml:space="preserve"> </v>
      </c>
      <c r="AM89" s="1">
        <f t="shared" si="45"/>
        <v>7</v>
      </c>
      <c r="AN89" s="1" t="str">
        <f t="shared" si="46"/>
        <v xml:space="preserve"> </v>
      </c>
      <c r="AO89" t="s">
        <v>31</v>
      </c>
      <c r="AP89" t="s">
        <v>1264</v>
      </c>
      <c r="AQ89" s="22">
        <v>-13.334286758949098</v>
      </c>
      <c r="AR89" s="21">
        <v>40.9384201278191</v>
      </c>
      <c r="AS89">
        <v>13.011606597434323</v>
      </c>
      <c r="AT89">
        <v>13.334286758949098</v>
      </c>
      <c r="AU89">
        <v>-40.9384201278191</v>
      </c>
      <c r="AV89" t="s">
        <v>1334</v>
      </c>
    </row>
    <row r="90" spans="1:48" x14ac:dyDescent="0.25">
      <c r="A90" s="14">
        <v>9.2999999999999865E-10</v>
      </c>
      <c r="B90" t="s">
        <v>38</v>
      </c>
      <c r="C90" s="4">
        <v>9</v>
      </c>
      <c r="D90" s="4">
        <v>3</v>
      </c>
      <c r="E90" s="4">
        <v>13</v>
      </c>
      <c r="F90" s="4">
        <v>25</v>
      </c>
      <c r="G90" s="4">
        <v>12.375</v>
      </c>
      <c r="H90" s="4">
        <v>11.97</v>
      </c>
      <c r="I90" s="34">
        <v>2406.4508461822738</v>
      </c>
      <c r="J90" s="35">
        <v>6.1102603369065847</v>
      </c>
      <c r="K90" s="35" t="s">
        <v>1240</v>
      </c>
      <c r="L90" s="35">
        <v>8.3908903368068497</v>
      </c>
      <c r="M90" s="35">
        <v>13.575501175169363</v>
      </c>
      <c r="N90" s="4">
        <v>-3.0220000000000002</v>
      </c>
      <c r="O90" s="4" t="s">
        <v>132</v>
      </c>
      <c r="P90" s="35">
        <v>0</v>
      </c>
      <c r="Q90" s="36" t="str">
        <f t="shared" si="24"/>
        <v xml:space="preserve"> </v>
      </c>
      <c r="R90" s="36" t="str">
        <f t="shared" si="25"/>
        <v xml:space="preserve"> </v>
      </c>
      <c r="S90" s="37" t="str">
        <f t="shared" si="26"/>
        <v/>
      </c>
      <c r="T90" s="37" t="str">
        <f t="shared" si="47"/>
        <v/>
      </c>
      <c r="U90" s="37" t="str">
        <f t="shared" si="27"/>
        <v/>
      </c>
      <c r="V90" s="37">
        <f t="shared" si="28"/>
        <v>-0.41833216484859193</v>
      </c>
      <c r="W90" s="37" t="str">
        <f t="shared" si="29"/>
        <v/>
      </c>
      <c r="X90" s="37" t="str">
        <f t="shared" si="30"/>
        <v/>
      </c>
      <c r="Y90" s="1" t="str">
        <f t="shared" si="31"/>
        <v xml:space="preserve"> </v>
      </c>
      <c r="Z90" s="1">
        <f t="shared" si="32"/>
        <v>11</v>
      </c>
      <c r="AA90" s="1" t="str">
        <f t="shared" si="33"/>
        <v xml:space="preserve"> </v>
      </c>
      <c r="AB90" s="1" t="str">
        <f t="shared" si="34"/>
        <v xml:space="preserve"> </v>
      </c>
      <c r="AC90" s="1" t="str">
        <f t="shared" si="35"/>
        <v xml:space="preserve"> </v>
      </c>
      <c r="AD90" s="1" t="str">
        <f t="shared" si="36"/>
        <v xml:space="preserve"> </v>
      </c>
      <c r="AE90" s="1" t="str">
        <f t="shared" si="37"/>
        <v xml:space="preserve"> </v>
      </c>
      <c r="AF90" s="1" t="str">
        <f t="shared" si="38"/>
        <v xml:space="preserve"> </v>
      </c>
      <c r="AG90" s="38" t="str">
        <f t="shared" si="39"/>
        <v xml:space="preserve"> </v>
      </c>
      <c r="AH90" s="38" t="str">
        <f t="shared" si="40"/>
        <v xml:space="preserve"> </v>
      </c>
      <c r="AI90" s="1" t="str">
        <f t="shared" si="41"/>
        <v xml:space="preserve"> 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38</v>
      </c>
      <c r="AP90" t="s">
        <v>1246</v>
      </c>
      <c r="AQ90" s="22">
        <v>41.833216484859193</v>
      </c>
      <c r="AR90" s="21">
        <v>-12.929038565766259</v>
      </c>
      <c r="AS90">
        <v>3.3834586466165328</v>
      </c>
      <c r="AT90">
        <v>-41.833216484859193</v>
      </c>
      <c r="AU90">
        <v>12.929038565766259</v>
      </c>
      <c r="AV90" t="s">
        <v>1335</v>
      </c>
    </row>
    <row r="91" spans="1:48" x14ac:dyDescent="0.25">
      <c r="A91" s="14">
        <v>9.3999999999999862E-10</v>
      </c>
      <c r="B91" t="s">
        <v>53</v>
      </c>
      <c r="C91" s="4">
        <v>8</v>
      </c>
      <c r="D91" s="4">
        <v>0</v>
      </c>
      <c r="E91" s="4">
        <v>6</v>
      </c>
      <c r="F91" s="4">
        <v>14</v>
      </c>
      <c r="G91" s="4">
        <v>18.950000762939453</v>
      </c>
      <c r="H91" s="4">
        <v>17.77</v>
      </c>
      <c r="I91" s="34">
        <v>957.83986951459747</v>
      </c>
      <c r="J91" s="35">
        <v>3.8396715643906654</v>
      </c>
      <c r="K91" s="35">
        <v>11.106249999999999</v>
      </c>
      <c r="L91" s="35">
        <v>1.1765580170691847</v>
      </c>
      <c r="M91" s="35">
        <v>2.8884012455337542</v>
      </c>
      <c r="N91" s="4">
        <v>1.6</v>
      </c>
      <c r="O91" s="4">
        <v>-58.333333333333329</v>
      </c>
      <c r="P91" s="35">
        <v>3.4777715250422059</v>
      </c>
      <c r="Q91" s="36" t="str">
        <f t="shared" si="24"/>
        <v xml:space="preserve"> </v>
      </c>
      <c r="R91" s="36" t="str">
        <f t="shared" si="25"/>
        <v xml:space="preserve"> </v>
      </c>
      <c r="S91" s="37" t="str">
        <f t="shared" si="26"/>
        <v/>
      </c>
      <c r="T91" s="37" t="str">
        <f t="shared" si="47"/>
        <v/>
      </c>
      <c r="U91" s="37" t="str">
        <f t="shared" si="27"/>
        <v/>
      </c>
      <c r="V91" s="37">
        <f t="shared" si="28"/>
        <v>-0.63448145849670301</v>
      </c>
      <c r="W91" s="37" t="str">
        <f t="shared" si="29"/>
        <v/>
      </c>
      <c r="X91" s="37">
        <f t="shared" si="30"/>
        <v>-0.84165260139124864</v>
      </c>
      <c r="Y91" s="1" t="str">
        <f t="shared" si="31"/>
        <v xml:space="preserve"> </v>
      </c>
      <c r="Z91" s="1">
        <f t="shared" si="32"/>
        <v>1</v>
      </c>
      <c r="AA91" s="1" t="str">
        <f t="shared" si="33"/>
        <v xml:space="preserve"> </v>
      </c>
      <c r="AB91" s="1">
        <f t="shared" si="34"/>
        <v>1</v>
      </c>
      <c r="AC91" s="1" t="str">
        <f t="shared" si="35"/>
        <v xml:space="preserve"> </v>
      </c>
      <c r="AD91" s="1" t="str">
        <f t="shared" si="36"/>
        <v xml:space="preserve"> </v>
      </c>
      <c r="AE91" s="1" t="str">
        <f t="shared" si="37"/>
        <v xml:space="preserve"> </v>
      </c>
      <c r="AF91" s="1" t="str">
        <f t="shared" si="38"/>
        <v xml:space="preserve"> </v>
      </c>
      <c r="AG91" s="38">
        <f t="shared" si="39"/>
        <v>3.477771525982206</v>
      </c>
      <c r="AH91" s="38" t="str">
        <f t="shared" si="40"/>
        <v xml:space="preserve"> </v>
      </c>
      <c r="AI91" s="1">
        <f t="shared" si="41"/>
        <v>14</v>
      </c>
      <c r="AJ91" s="1" t="str">
        <f t="shared" si="42"/>
        <v xml:space="preserve"> </v>
      </c>
      <c r="AK91" s="25" t="str">
        <f t="shared" si="43"/>
        <v xml:space="preserve"> </v>
      </c>
      <c r="AL91" s="25">
        <f t="shared" si="44"/>
        <v>-58.33333333239333</v>
      </c>
      <c r="AM91" s="1" t="str">
        <f t="shared" si="45"/>
        <v xml:space="preserve"> </v>
      </c>
      <c r="AN91" s="1">
        <f t="shared" si="46"/>
        <v>2</v>
      </c>
      <c r="AO91" t="s">
        <v>53</v>
      </c>
      <c r="AP91" t="s">
        <v>1246</v>
      </c>
      <c r="AQ91" s="22">
        <v>63.448145849670304</v>
      </c>
      <c r="AR91" s="21">
        <v>84.165260139124868</v>
      </c>
      <c r="AS91">
        <v>6.6404094706778549</v>
      </c>
      <c r="AT91">
        <v>-63.448145849670304</v>
      </c>
      <c r="AU91">
        <v>-84.165260139124868</v>
      </c>
      <c r="AV91" t="s">
        <v>1336</v>
      </c>
    </row>
    <row r="92" spans="1:48" x14ac:dyDescent="0.25">
      <c r="A92" s="14">
        <v>9.4999999999999858E-10</v>
      </c>
      <c r="B92" t="s">
        <v>96</v>
      </c>
      <c r="C92" s="4">
        <v>0</v>
      </c>
      <c r="D92" s="4">
        <v>0</v>
      </c>
      <c r="E92" s="4">
        <v>0</v>
      </c>
      <c r="F92" s="4">
        <v>0</v>
      </c>
      <c r="G92" s="4" t="s">
        <v>132</v>
      </c>
      <c r="H92" s="4">
        <v>7.41</v>
      </c>
      <c r="I92" s="34">
        <v>124.14230555702206</v>
      </c>
      <c r="J92" s="35" t="s">
        <v>1240</v>
      </c>
      <c r="K92" s="35" t="s">
        <v>1240</v>
      </c>
      <c r="L92" s="35" t="s">
        <v>1240</v>
      </c>
      <c r="M92" s="35" t="s">
        <v>1240</v>
      </c>
      <c r="N92" s="4" t="s">
        <v>132</v>
      </c>
      <c r="O92" s="4" t="s">
        <v>132</v>
      </c>
      <c r="P92" s="35" t="s">
        <v>137</v>
      </c>
      <c r="Q92" s="36" t="str">
        <f t="shared" si="24"/>
        <v xml:space="preserve"> </v>
      </c>
      <c r="R92" s="36" t="str">
        <f t="shared" si="25"/>
        <v xml:space="preserve"> </v>
      </c>
      <c r="S92" s="37" t="str">
        <f t="shared" si="26"/>
        <v xml:space="preserve"> </v>
      </c>
      <c r="T92" s="37" t="str">
        <f t="shared" si="47"/>
        <v xml:space="preserve"> </v>
      </c>
      <c r="U92" s="37" t="str">
        <f t="shared" si="27"/>
        <v xml:space="preserve"> </v>
      </c>
      <c r="V92" s="37" t="str">
        <f t="shared" si="28"/>
        <v xml:space="preserve"> </v>
      </c>
      <c r="W92" s="37" t="str">
        <f t="shared" si="29"/>
        <v xml:space="preserve"> </v>
      </c>
      <c r="X92" s="37" t="str">
        <f t="shared" si="30"/>
        <v xml:space="preserve"> </v>
      </c>
      <c r="Y92" s="1" t="str">
        <f t="shared" si="31"/>
        <v xml:space="preserve"> </v>
      </c>
      <c r="Z92" s="1" t="str">
        <f t="shared" si="32"/>
        <v xml:space="preserve"> </v>
      </c>
      <c r="AA92" s="1" t="str">
        <f t="shared" si="33"/>
        <v xml:space="preserve"> </v>
      </c>
      <c r="AB92" s="1" t="str">
        <f t="shared" si="34"/>
        <v xml:space="preserve"> </v>
      </c>
      <c r="AC92" s="1" t="str">
        <f t="shared" si="35"/>
        <v xml:space="preserve"> </v>
      </c>
      <c r="AD92" s="1" t="str">
        <f t="shared" si="36"/>
        <v xml:space="preserve"> </v>
      </c>
      <c r="AE92" s="1" t="str">
        <f t="shared" si="37"/>
        <v xml:space="preserve"> </v>
      </c>
      <c r="AF92" s="1" t="str">
        <f t="shared" si="38"/>
        <v xml:space="preserve"> </v>
      </c>
      <c r="AG92" s="38" t="str">
        <f t="shared" si="39"/>
        <v xml:space="preserve"> </v>
      </c>
      <c r="AH92" s="38" t="str">
        <f t="shared" si="40"/>
        <v xml:space="preserve"> </v>
      </c>
      <c r="AI92" s="1" t="str">
        <f t="shared" si="41"/>
        <v xml:space="preserve"> 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96</v>
      </c>
      <c r="AP92" t="s">
        <v>1246</v>
      </c>
      <c r="AQ92" s="22" t="e">
        <v>#VALUE!</v>
      </c>
      <c r="AR92" s="21" t="e">
        <v>#VALUE!</v>
      </c>
      <c r="AS92" t="s">
        <v>137</v>
      </c>
      <c r="AT92" t="e">
        <v>#VALUE!</v>
      </c>
      <c r="AU92" t="e">
        <v>#VALUE!</v>
      </c>
      <c r="AV92" t="s">
        <v>1337</v>
      </c>
    </row>
    <row r="93" spans="1:48" x14ac:dyDescent="0.25">
      <c r="A93" s="14">
        <v>9.5999999999999855E-10</v>
      </c>
      <c r="B93" t="s">
        <v>44</v>
      </c>
      <c r="C93" s="4">
        <v>20</v>
      </c>
      <c r="D93" s="4">
        <v>0</v>
      </c>
      <c r="E93" s="4">
        <v>4</v>
      </c>
      <c r="F93" s="4">
        <v>24</v>
      </c>
      <c r="G93" s="4">
        <v>28.450000762939453</v>
      </c>
      <c r="H93" s="4">
        <v>26.78</v>
      </c>
      <c r="I93" s="34">
        <v>1950.6723832758614</v>
      </c>
      <c r="J93" s="35">
        <v>9.2376681614349785</v>
      </c>
      <c r="K93" s="35">
        <v>9.1524265208475732</v>
      </c>
      <c r="L93" s="35">
        <v>6.4598542934713832</v>
      </c>
      <c r="M93" s="35">
        <v>6.3499448794193292</v>
      </c>
      <c r="N93" s="4">
        <v>2.9260000000000002</v>
      </c>
      <c r="O93" s="4">
        <v>-1.2487343908201121</v>
      </c>
      <c r="P93" s="35">
        <v>7.0537714712471997</v>
      </c>
      <c r="Q93" s="36">
        <f t="shared" si="24"/>
        <v>83.333333334293329</v>
      </c>
      <c r="R93" s="36" t="str">
        <f t="shared" si="25"/>
        <v xml:space="preserve"> </v>
      </c>
      <c r="S93" s="37" t="str">
        <f t="shared" si="26"/>
        <v/>
      </c>
      <c r="T93" s="37" t="str">
        <f t="shared" si="47"/>
        <v/>
      </c>
      <c r="U93" s="37" t="str">
        <f t="shared" si="27"/>
        <v/>
      </c>
      <c r="V93" s="37" t="str">
        <f t="shared" si="28"/>
        <v/>
      </c>
      <c r="W93" s="37" t="str">
        <f t="shared" si="29"/>
        <v/>
      </c>
      <c r="X93" s="37" t="str">
        <f t="shared" si="30"/>
        <v/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 t="str">
        <f t="shared" si="34"/>
        <v xml:space="preserve"> </v>
      </c>
      <c r="AC93" s="1" t="str">
        <f t="shared" si="35"/>
        <v xml:space="preserve"> </v>
      </c>
      <c r="AD93" s="1" t="str">
        <f t="shared" si="36"/>
        <v xml:space="preserve"> </v>
      </c>
      <c r="AE93" s="1">
        <f t="shared" si="37"/>
        <v>15</v>
      </c>
      <c r="AF93" s="1" t="str">
        <f t="shared" si="38"/>
        <v xml:space="preserve"> </v>
      </c>
      <c r="AG93" s="38">
        <f t="shared" si="39"/>
        <v>7.0537714722071998</v>
      </c>
      <c r="AH93" s="38" t="str">
        <f t="shared" si="40"/>
        <v xml:space="preserve"> </v>
      </c>
      <c r="AI93" s="1">
        <f t="shared" si="41"/>
        <v>6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44</v>
      </c>
      <c r="AP93" t="s">
        <v>1250</v>
      </c>
      <c r="AQ93" s="22">
        <v>12.061775684843123</v>
      </c>
      <c r="AR93" s="21">
        <v>13.059865478557365</v>
      </c>
      <c r="AS93">
        <v>6.2359998616110968</v>
      </c>
      <c r="AT93">
        <v>-12.061775684843123</v>
      </c>
      <c r="AU93">
        <v>-13.059865478557365</v>
      </c>
      <c r="AV93" t="s">
        <v>1338</v>
      </c>
    </row>
    <row r="94" spans="1:48" x14ac:dyDescent="0.25">
      <c r="A94" s="14">
        <v>9.6999999999999851E-10</v>
      </c>
      <c r="B94" t="s">
        <v>59</v>
      </c>
      <c r="C94" s="4">
        <v>6</v>
      </c>
      <c r="D94" s="4">
        <v>0</v>
      </c>
      <c r="E94" s="4">
        <v>4</v>
      </c>
      <c r="F94" s="4">
        <v>10</v>
      </c>
      <c r="G94" s="4">
        <v>3.309999942779541</v>
      </c>
      <c r="H94" s="4">
        <v>4.55</v>
      </c>
      <c r="I94" s="34">
        <v>828.56229872154313</v>
      </c>
      <c r="J94" s="35">
        <v>7.3033707865168536</v>
      </c>
      <c r="K94" s="35">
        <v>4.8924731182795691</v>
      </c>
      <c r="L94" s="35">
        <v>6.4759758670133305</v>
      </c>
      <c r="M94" s="35">
        <v>6.1838064516129032</v>
      </c>
      <c r="N94" s="4">
        <v>0.93</v>
      </c>
      <c r="O94" s="4">
        <v>58.163265306122469</v>
      </c>
      <c r="P94" s="35">
        <v>3.5164835164835164</v>
      </c>
      <c r="Q94" s="36" t="str">
        <f t="shared" si="24"/>
        <v xml:space="preserve"> </v>
      </c>
      <c r="R94" s="36" t="str">
        <f t="shared" si="25"/>
        <v xml:space="preserve"> </v>
      </c>
      <c r="S94" s="37" t="str">
        <f t="shared" si="26"/>
        <v/>
      </c>
      <c r="T94" s="37">
        <f t="shared" si="47"/>
        <v>-0.2725274841333975</v>
      </c>
      <c r="U94" s="37" t="str">
        <f t="shared" si="27"/>
        <v/>
      </c>
      <c r="V94" s="37">
        <f t="shared" si="28"/>
        <v>-0.30475370271179303</v>
      </c>
      <c r="W94" s="37" t="str">
        <f t="shared" si="29"/>
        <v/>
      </c>
      <c r="X94" s="37" t="str">
        <f t="shared" si="30"/>
        <v/>
      </c>
      <c r="Y94" s="1" t="str">
        <f t="shared" si="31"/>
        <v xml:space="preserve"> </v>
      </c>
      <c r="Z94" s="1">
        <f t="shared" si="32"/>
        <v>15</v>
      </c>
      <c r="AA94" s="1" t="str">
        <f t="shared" si="33"/>
        <v xml:space="preserve"> </v>
      </c>
      <c r="AB94" s="1" t="str">
        <f t="shared" si="34"/>
        <v xml:space="preserve"> </v>
      </c>
      <c r="AC94" s="1" t="str">
        <f t="shared" si="35"/>
        <v xml:space="preserve"> </v>
      </c>
      <c r="AD94" s="1">
        <f t="shared" si="36"/>
        <v>6</v>
      </c>
      <c r="AE94" s="1" t="str">
        <f t="shared" si="37"/>
        <v xml:space="preserve"> </v>
      </c>
      <c r="AF94" s="1" t="str">
        <f t="shared" si="38"/>
        <v xml:space="preserve"> </v>
      </c>
      <c r="AG94" s="38">
        <f t="shared" si="39"/>
        <v>3.5164835174535165</v>
      </c>
      <c r="AH94" s="38" t="str">
        <f t="shared" si="40"/>
        <v xml:space="preserve"> </v>
      </c>
      <c r="AI94" s="1">
        <f t="shared" si="41"/>
        <v>13</v>
      </c>
      <c r="AJ94" s="1" t="str">
        <f t="shared" si="42"/>
        <v xml:space="preserve"> </v>
      </c>
      <c r="AK94" s="25">
        <f t="shared" si="43"/>
        <v>58.163265307092466</v>
      </c>
      <c r="AL94" s="25" t="str">
        <f t="shared" si="44"/>
        <v xml:space="preserve"> </v>
      </c>
      <c r="AM94" s="1">
        <f t="shared" si="45"/>
        <v>6</v>
      </c>
      <c r="AN94" s="1" t="str">
        <f t="shared" si="46"/>
        <v xml:space="preserve"> </v>
      </c>
      <c r="AO94" t="s">
        <v>59</v>
      </c>
      <c r="AP94" t="s">
        <v>1246</v>
      </c>
      <c r="AQ94" s="22">
        <v>30.475370271179301</v>
      </c>
      <c r="AR94" s="21">
        <v>12.842892818067053</v>
      </c>
      <c r="AS94">
        <v>-27.252748510339753</v>
      </c>
      <c r="AT94">
        <v>-30.475370271179301</v>
      </c>
      <c r="AU94">
        <v>-12.842892818067053</v>
      </c>
      <c r="AV94" t="s">
        <v>1339</v>
      </c>
    </row>
    <row r="95" spans="1:48" x14ac:dyDescent="0.25">
      <c r="A95" s="14">
        <v>9.7999999999999848E-10</v>
      </c>
      <c r="B95" t="s">
        <v>58</v>
      </c>
      <c r="C95" s="4">
        <v>11</v>
      </c>
      <c r="D95" s="4">
        <v>0</v>
      </c>
      <c r="E95" s="4">
        <v>2</v>
      </c>
      <c r="F95" s="4">
        <v>13</v>
      </c>
      <c r="G95" s="4">
        <v>1.3999999761581421</v>
      </c>
      <c r="H95" s="4">
        <v>1.26</v>
      </c>
      <c r="I95" s="34">
        <v>513.96353808377046</v>
      </c>
      <c r="J95" s="35">
        <v>5.04</v>
      </c>
      <c r="K95" s="35" t="s">
        <v>1240</v>
      </c>
      <c r="L95" s="35" t="s">
        <v>1240</v>
      </c>
      <c r="M95" s="35" t="s">
        <v>1240</v>
      </c>
      <c r="N95" s="4" t="s">
        <v>132</v>
      </c>
      <c r="O95" s="4" t="s">
        <v>132</v>
      </c>
      <c r="P95" s="35" t="s">
        <v>137</v>
      </c>
      <c r="Q95" s="36">
        <f t="shared" si="24"/>
        <v>84.615384616364608</v>
      </c>
      <c r="R95" s="36" t="str">
        <f t="shared" si="25"/>
        <v xml:space="preserve"> </v>
      </c>
      <c r="S95" s="37" t="str">
        <f t="shared" si="26"/>
        <v/>
      </c>
      <c r="T95" s="37" t="str">
        <f t="shared" si="47"/>
        <v/>
      </c>
      <c r="U95" s="37" t="str">
        <f t="shared" si="27"/>
        <v/>
      </c>
      <c r="V95" s="37">
        <f t="shared" si="28"/>
        <v>-0.52021587828984894</v>
      </c>
      <c r="W95" s="37" t="str">
        <f t="shared" si="29"/>
        <v xml:space="preserve"> </v>
      </c>
      <c r="X95" s="37" t="str">
        <f t="shared" si="30"/>
        <v xml:space="preserve"> </v>
      </c>
      <c r="Y95" s="1" t="str">
        <f t="shared" si="31"/>
        <v xml:space="preserve"> </v>
      </c>
      <c r="Z95" s="1">
        <f t="shared" si="32"/>
        <v>7</v>
      </c>
      <c r="AA95" s="1" t="str">
        <f t="shared" si="33"/>
        <v xml:space="preserve"> </v>
      </c>
      <c r="AB95" s="1" t="str">
        <f t="shared" si="34"/>
        <v xml:space="preserve"> </v>
      </c>
      <c r="AC95" s="1" t="str">
        <f t="shared" si="35"/>
        <v xml:space="preserve"> </v>
      </c>
      <c r="AD95" s="1" t="str">
        <f t="shared" si="36"/>
        <v xml:space="preserve"> </v>
      </c>
      <c r="AE95" s="1">
        <f t="shared" si="37"/>
        <v>12</v>
      </c>
      <c r="AF95" s="1" t="str">
        <f t="shared" si="38"/>
        <v xml:space="preserve"> </v>
      </c>
      <c r="AG95" s="38" t="str">
        <f t="shared" si="39"/>
        <v xml:space="preserve"> </v>
      </c>
      <c r="AH95" s="38" t="str">
        <f t="shared" si="40"/>
        <v xml:space="preserve"> </v>
      </c>
      <c r="AI95" s="1" t="str">
        <f t="shared" si="41"/>
        <v xml:space="preserve"> 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58</v>
      </c>
      <c r="AP95" t="s">
        <v>1248</v>
      </c>
      <c r="AQ95" s="22">
        <v>52.021587828984892</v>
      </c>
      <c r="AR95" s="21" t="e">
        <v>#VALUE!</v>
      </c>
      <c r="AS95">
        <v>11.111109218900172</v>
      </c>
      <c r="AT95">
        <v>-52.021587828984892</v>
      </c>
      <c r="AU95" t="e">
        <v>#VALUE!</v>
      </c>
      <c r="AV95" t="s">
        <v>1340</v>
      </c>
    </row>
    <row r="96" spans="1:48" x14ac:dyDescent="0.25">
      <c r="A96" s="14">
        <v>9.8999999999999844E-10</v>
      </c>
      <c r="B96" t="s">
        <v>47</v>
      </c>
      <c r="C96" s="4">
        <v>19</v>
      </c>
      <c r="D96" s="4">
        <v>1</v>
      </c>
      <c r="E96" s="4">
        <v>1</v>
      </c>
      <c r="F96" s="4">
        <v>21</v>
      </c>
      <c r="G96" s="4">
        <v>9.8000001907348633</v>
      </c>
      <c r="H96" s="4">
        <v>8.16</v>
      </c>
      <c r="I96" s="34">
        <v>4160.6574508109488</v>
      </c>
      <c r="J96" s="35">
        <v>12.035398230088495</v>
      </c>
      <c r="K96" s="35">
        <v>8.2175226586102728</v>
      </c>
      <c r="L96" s="35">
        <v>4.0641459360829586</v>
      </c>
      <c r="M96" s="35">
        <v>3.6028037667558173</v>
      </c>
      <c r="N96" s="4">
        <v>0.99299999999999999</v>
      </c>
      <c r="O96" s="4">
        <v>44.331395348837198</v>
      </c>
      <c r="P96" s="35">
        <v>7.9534313725490202</v>
      </c>
      <c r="Q96" s="36">
        <f t="shared" si="24"/>
        <v>90.476190477180481</v>
      </c>
      <c r="R96" s="36" t="str">
        <f t="shared" si="25"/>
        <v xml:space="preserve"> </v>
      </c>
      <c r="S96" s="37">
        <f t="shared" si="26"/>
        <v>0.20098041652123314</v>
      </c>
      <c r="T96" s="37" t="str">
        <f t="shared" si="47"/>
        <v/>
      </c>
      <c r="U96" s="37" t="str">
        <f t="shared" si="27"/>
        <v/>
      </c>
      <c r="V96" s="37" t="str">
        <f t="shared" si="28"/>
        <v/>
      </c>
      <c r="W96" s="37" t="str">
        <f t="shared" si="29"/>
        <v/>
      </c>
      <c r="X96" s="37">
        <f t="shared" si="30"/>
        <v>-0.45302575205926032</v>
      </c>
      <c r="Y96" s="1" t="str">
        <f t="shared" si="31"/>
        <v xml:space="preserve"> </v>
      </c>
      <c r="Z96" s="1" t="str">
        <f t="shared" si="32"/>
        <v xml:space="preserve"> </v>
      </c>
      <c r="AA96" s="1" t="str">
        <f t="shared" si="33"/>
        <v xml:space="preserve"> </v>
      </c>
      <c r="AB96" s="1">
        <f t="shared" si="34"/>
        <v>5</v>
      </c>
      <c r="AC96" s="1">
        <f t="shared" si="35"/>
        <v>8</v>
      </c>
      <c r="AD96" s="1" t="str">
        <f t="shared" si="36"/>
        <v xml:space="preserve"> </v>
      </c>
      <c r="AE96" s="1">
        <f t="shared" si="37"/>
        <v>9</v>
      </c>
      <c r="AF96" s="1" t="str">
        <f t="shared" si="38"/>
        <v xml:space="preserve"> </v>
      </c>
      <c r="AG96" s="38">
        <f t="shared" si="39"/>
        <v>7.9534313735390203</v>
      </c>
      <c r="AH96" s="38" t="str">
        <f t="shared" si="40"/>
        <v xml:space="preserve"> </v>
      </c>
      <c r="AI96" s="1">
        <f t="shared" si="41"/>
        <v>5</v>
      </c>
      <c r="AJ96" s="1" t="str">
        <f t="shared" si="42"/>
        <v xml:space="preserve"> </v>
      </c>
      <c r="AK96" s="25" t="str">
        <f t="shared" si="43"/>
        <v xml:space="preserve"> </v>
      </c>
      <c r="AL96" s="25" t="str">
        <f t="shared" si="44"/>
        <v xml:space="preserve"> </v>
      </c>
      <c r="AM96" s="1" t="str">
        <f t="shared" si="45"/>
        <v xml:space="preserve"> </v>
      </c>
      <c r="AN96" s="1" t="str">
        <f t="shared" si="46"/>
        <v xml:space="preserve"> </v>
      </c>
      <c r="AO96" t="s">
        <v>47</v>
      </c>
      <c r="AP96" t="s">
        <v>1264</v>
      </c>
      <c r="AQ96" s="22">
        <v>-14.571289072518145</v>
      </c>
      <c r="AR96" s="21">
        <v>45.302575205926033</v>
      </c>
      <c r="AS96">
        <v>20.098041553123313</v>
      </c>
      <c r="AT96">
        <v>14.571289072518145</v>
      </c>
      <c r="AU96">
        <v>-45.302575205926033</v>
      </c>
      <c r="AV96" t="s">
        <v>1341</v>
      </c>
    </row>
    <row r="97" spans="1:48" x14ac:dyDescent="0.25">
      <c r="A97" s="14">
        <v>9.9999999999999841E-10</v>
      </c>
      <c r="B97" t="s">
        <v>61</v>
      </c>
      <c r="C97" s="4">
        <v>9</v>
      </c>
      <c r="D97" s="4">
        <v>0</v>
      </c>
      <c r="E97" s="4">
        <v>4</v>
      </c>
      <c r="F97" s="4">
        <v>13</v>
      </c>
      <c r="G97" s="4">
        <v>78</v>
      </c>
      <c r="H97" s="4">
        <v>93.6</v>
      </c>
      <c r="I97" s="34">
        <v>727.72730858830676</v>
      </c>
      <c r="J97" s="35" t="s">
        <v>1240</v>
      </c>
      <c r="K97" s="35">
        <v>18.26341463414634</v>
      </c>
      <c r="L97" s="35">
        <v>14.886020365046356</v>
      </c>
      <c r="M97" s="35">
        <v>10.692276105857639</v>
      </c>
      <c r="N97" s="4">
        <v>5.125</v>
      </c>
      <c r="O97" s="4">
        <v>144.39675727229374</v>
      </c>
      <c r="P97" s="35">
        <v>3.258547008547009</v>
      </c>
      <c r="Q97" s="36" t="str">
        <f t="shared" si="24"/>
        <v xml:space="preserve"> </v>
      </c>
      <c r="R97" s="36" t="str">
        <f t="shared" si="25"/>
        <v xml:space="preserve"> </v>
      </c>
      <c r="S97" s="37" t="str">
        <f t="shared" si="26"/>
        <v/>
      </c>
      <c r="T97" s="37">
        <f t="shared" si="47"/>
        <v>-0.16666666566666663</v>
      </c>
      <c r="U97" s="37" t="str">
        <f t="shared" si="27"/>
        <v xml:space="preserve"> </v>
      </c>
      <c r="V97" s="37" t="str">
        <f t="shared" si="28"/>
        <v xml:space="preserve"> </v>
      </c>
      <c r="W97" s="37" t="str">
        <f t="shared" si="29"/>
        <v/>
      </c>
      <c r="X97" s="37" t="str">
        <f t="shared" si="30"/>
        <v/>
      </c>
      <c r="Y97" s="1" t="str">
        <f t="shared" si="31"/>
        <v xml:space="preserve"> </v>
      </c>
      <c r="Z97" s="1" t="str">
        <f t="shared" si="32"/>
        <v xml:space="preserve"> </v>
      </c>
      <c r="AA97" s="1" t="str">
        <f t="shared" si="33"/>
        <v xml:space="preserve"> </v>
      </c>
      <c r="AB97" s="1" t="str">
        <f t="shared" si="34"/>
        <v xml:space="preserve"> </v>
      </c>
      <c r="AC97" s="1" t="str">
        <f t="shared" si="35"/>
        <v xml:space="preserve"> </v>
      </c>
      <c r="AD97" s="1">
        <f t="shared" si="36"/>
        <v>9</v>
      </c>
      <c r="AE97" s="1" t="str">
        <f t="shared" si="37"/>
        <v xml:space="preserve"> </v>
      </c>
      <c r="AF97" s="1" t="str">
        <f t="shared" si="38"/>
        <v xml:space="preserve"> </v>
      </c>
      <c r="AG97" s="38">
        <f t="shared" si="39"/>
        <v>3.258547009547009</v>
      </c>
      <c r="AH97" s="38" t="str">
        <f t="shared" si="40"/>
        <v xml:space="preserve"> </v>
      </c>
      <c r="AI97" s="1">
        <f t="shared" si="41"/>
        <v>16</v>
      </c>
      <c r="AJ97" s="1" t="str">
        <f t="shared" si="42"/>
        <v xml:space="preserve"> </v>
      </c>
      <c r="AK97" s="25" t="str">
        <f t="shared" si="43"/>
        <v xml:space="preserve"> </v>
      </c>
      <c r="AL97" s="25" t="str">
        <f t="shared" si="44"/>
        <v xml:space="preserve"> </v>
      </c>
      <c r="AM97" s="1" t="str">
        <f t="shared" si="45"/>
        <v xml:space="preserve"> </v>
      </c>
      <c r="AN97" s="1" t="str">
        <f t="shared" si="46"/>
        <v xml:space="preserve"> </v>
      </c>
      <c r="AO97" t="s">
        <v>61</v>
      </c>
      <c r="AP97" t="s">
        <v>1246</v>
      </c>
      <c r="AQ97" s="22" t="e">
        <v>#VALUE!</v>
      </c>
      <c r="AR97" s="21">
        <v>-100.34393257662693</v>
      </c>
      <c r="AS97">
        <v>-16.666666666666664</v>
      </c>
      <c r="AT97" t="e">
        <v>#VALUE!</v>
      </c>
      <c r="AU97">
        <v>100.34393257662693</v>
      </c>
      <c r="AV97" t="s">
        <v>1342</v>
      </c>
    </row>
    <row r="98" spans="1:48" x14ac:dyDescent="0.25">
      <c r="A98" s="14">
        <v>1.0099999999999984E-9</v>
      </c>
      <c r="B98" t="s">
        <v>1201</v>
      </c>
      <c r="C98" s="4">
        <v>0</v>
      </c>
      <c r="D98" s="4">
        <v>0</v>
      </c>
      <c r="E98" s="4">
        <v>0</v>
      </c>
      <c r="F98" s="4">
        <v>0</v>
      </c>
      <c r="G98" s="4" t="s">
        <v>132</v>
      </c>
      <c r="H98" s="4">
        <v>8.8699999999999992</v>
      </c>
      <c r="I98" s="34">
        <v>352.31641675970502</v>
      </c>
      <c r="J98" s="35" t="s">
        <v>1240</v>
      </c>
      <c r="K98" s="35" t="s">
        <v>1240</v>
      </c>
      <c r="L98" s="35" t="s">
        <v>1240</v>
      </c>
      <c r="M98" s="35" t="s">
        <v>1240</v>
      </c>
      <c r="N98" s="4" t="s">
        <v>132</v>
      </c>
      <c r="O98" s="4" t="s">
        <v>132</v>
      </c>
      <c r="P98" s="35" t="s">
        <v>137</v>
      </c>
      <c r="Q98" s="36" t="str">
        <f t="shared" si="24"/>
        <v xml:space="preserve"> </v>
      </c>
      <c r="R98" s="36" t="str">
        <f t="shared" si="25"/>
        <v xml:space="preserve"> </v>
      </c>
      <c r="S98" s="37" t="str">
        <f t="shared" si="26"/>
        <v xml:space="preserve"> </v>
      </c>
      <c r="T98" s="37" t="str">
        <f t="shared" si="47"/>
        <v xml:space="preserve"> </v>
      </c>
      <c r="U98" s="37" t="str">
        <f t="shared" si="27"/>
        <v xml:space="preserve"> </v>
      </c>
      <c r="V98" s="37" t="str">
        <f t="shared" si="28"/>
        <v xml:space="preserve"> </v>
      </c>
      <c r="W98" s="37" t="str">
        <f t="shared" si="29"/>
        <v xml:space="preserve"> </v>
      </c>
      <c r="X98" s="37" t="str">
        <f t="shared" si="30"/>
        <v xml:space="preserve"> </v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 t="str">
        <f t="shared" si="34"/>
        <v xml:space="preserve"> </v>
      </c>
      <c r="AC98" s="1" t="str">
        <f t="shared" si="35"/>
        <v xml:space="preserve"> </v>
      </c>
      <c r="AD98" s="1" t="str">
        <f t="shared" si="36"/>
        <v xml:space="preserve"> </v>
      </c>
      <c r="AE98" s="1" t="str">
        <f t="shared" si="37"/>
        <v xml:space="preserve"> </v>
      </c>
      <c r="AF98" s="1" t="str">
        <f t="shared" si="38"/>
        <v xml:space="preserve"> </v>
      </c>
      <c r="AG98" s="38" t="str">
        <f t="shared" si="39"/>
        <v xml:space="preserve"> </v>
      </c>
      <c r="AH98" s="38" t="str">
        <f t="shared" si="40"/>
        <v xml:space="preserve"> </v>
      </c>
      <c r="AI98" s="1" t="str">
        <f t="shared" si="41"/>
        <v xml:space="preserve"> </v>
      </c>
      <c r="AJ98" s="1" t="str">
        <f t="shared" si="42"/>
        <v xml:space="preserve"> </v>
      </c>
      <c r="AK98" s="25" t="str">
        <f t="shared" si="43"/>
        <v xml:space="preserve"> </v>
      </c>
      <c r="AL98" s="25" t="str">
        <f t="shared" si="44"/>
        <v xml:space="preserve"> </v>
      </c>
      <c r="AM98" s="1" t="str">
        <f t="shared" si="45"/>
        <v xml:space="preserve"> </v>
      </c>
      <c r="AN98" s="1" t="str">
        <f t="shared" si="46"/>
        <v xml:space="preserve"> </v>
      </c>
      <c r="AO98" t="s">
        <v>1201</v>
      </c>
      <c r="AP98" t="s">
        <v>1241</v>
      </c>
      <c r="AQ98" s="22" t="e">
        <v>#VALUE!</v>
      </c>
      <c r="AR98" s="21" t="e">
        <v>#VALUE!</v>
      </c>
      <c r="AS98" t="s">
        <v>137</v>
      </c>
      <c r="AT98" t="e">
        <v>#VALUE!</v>
      </c>
      <c r="AU98" t="e">
        <v>#VALUE!</v>
      </c>
      <c r="AV98" t="s">
        <v>1343</v>
      </c>
    </row>
    <row r="99" spans="1:48" x14ac:dyDescent="0.25">
      <c r="A99" s="14">
        <v>1.0199999999999983E-9</v>
      </c>
      <c r="B99" t="s">
        <v>30</v>
      </c>
      <c r="C99" s="4">
        <v>11</v>
      </c>
      <c r="D99" s="4">
        <v>4</v>
      </c>
      <c r="E99" s="4">
        <v>11</v>
      </c>
      <c r="F99" s="4">
        <v>26</v>
      </c>
      <c r="G99" s="4">
        <v>100</v>
      </c>
      <c r="H99" s="4">
        <v>87.95</v>
      </c>
      <c r="I99" s="34">
        <v>3208.5382871646711</v>
      </c>
      <c r="J99" s="35" t="s">
        <v>1240</v>
      </c>
      <c r="K99" s="35">
        <v>25.860041164363423</v>
      </c>
      <c r="L99" s="35">
        <v>8.7059042472113912</v>
      </c>
      <c r="M99" s="35">
        <v>10.502611324148134</v>
      </c>
      <c r="N99" s="4">
        <v>3.4010000000000002</v>
      </c>
      <c r="O99" s="4">
        <v>61.952380952380956</v>
      </c>
      <c r="P99" s="35">
        <v>9.59295054007959</v>
      </c>
      <c r="Q99" s="36" t="str">
        <f t="shared" si="24"/>
        <v xml:space="preserve"> </v>
      </c>
      <c r="R99" s="36" t="str">
        <f t="shared" si="25"/>
        <v xml:space="preserve"> </v>
      </c>
      <c r="S99" s="37" t="str">
        <f t="shared" si="26"/>
        <v/>
      </c>
      <c r="T99" s="37" t="str">
        <f t="shared" si="47"/>
        <v/>
      </c>
      <c r="U99" s="37" t="str">
        <f t="shared" si="27"/>
        <v xml:space="preserve"> </v>
      </c>
      <c r="V99" s="37" t="str">
        <f t="shared" si="28"/>
        <v xml:space="preserve"> </v>
      </c>
      <c r="W99" s="37" t="str">
        <f t="shared" si="29"/>
        <v/>
      </c>
      <c r="X99" s="37" t="str">
        <f t="shared" si="30"/>
        <v/>
      </c>
      <c r="Y99" s="1" t="str">
        <f t="shared" si="31"/>
        <v xml:space="preserve"> </v>
      </c>
      <c r="Z99" s="1" t="str">
        <f t="shared" si="32"/>
        <v xml:space="preserve"> </v>
      </c>
      <c r="AA99" s="1" t="str">
        <f t="shared" si="33"/>
        <v xml:space="preserve"> </v>
      </c>
      <c r="AB99" s="1" t="str">
        <f t="shared" si="34"/>
        <v xml:space="preserve"> </v>
      </c>
      <c r="AC99" s="1" t="str">
        <f t="shared" si="35"/>
        <v xml:space="preserve"> </v>
      </c>
      <c r="AD99" s="1" t="str">
        <f t="shared" si="36"/>
        <v xml:space="preserve"> </v>
      </c>
      <c r="AE99" s="1" t="str">
        <f t="shared" si="37"/>
        <v xml:space="preserve"> </v>
      </c>
      <c r="AF99" s="1" t="str">
        <f t="shared" si="38"/>
        <v xml:space="preserve"> </v>
      </c>
      <c r="AG99" s="38">
        <f t="shared" si="39"/>
        <v>9.5929505410995901</v>
      </c>
      <c r="AH99" s="38" t="str">
        <f t="shared" si="40"/>
        <v xml:space="preserve"> </v>
      </c>
      <c r="AI99" s="1">
        <f t="shared" si="41"/>
        <v>2</v>
      </c>
      <c r="AJ99" s="1" t="str">
        <f t="shared" si="42"/>
        <v xml:space="preserve"> </v>
      </c>
      <c r="AK99" s="25">
        <f t="shared" si="43"/>
        <v>61.952380953400954</v>
      </c>
      <c r="AL99" s="25" t="str">
        <f t="shared" si="44"/>
        <v xml:space="preserve"> </v>
      </c>
      <c r="AM99" s="1">
        <f t="shared" si="45"/>
        <v>4</v>
      </c>
      <c r="AN99" s="1" t="str">
        <f t="shared" si="46"/>
        <v xml:space="preserve"> </v>
      </c>
      <c r="AO99" t="s">
        <v>30</v>
      </c>
      <c r="AP99" t="s">
        <v>1297</v>
      </c>
      <c r="AQ99" s="22" t="e">
        <v>#VALUE!</v>
      </c>
      <c r="AR99" s="21">
        <v>-17.168662325450047</v>
      </c>
      <c r="AS99">
        <v>13.70096645821488</v>
      </c>
      <c r="AT99" t="e">
        <v>#VALUE!</v>
      </c>
      <c r="AU99">
        <v>17.168662325450047</v>
      </c>
      <c r="AV99" t="s">
        <v>1344</v>
      </c>
    </row>
    <row r="100" spans="1:48" x14ac:dyDescent="0.25">
      <c r="A100" s="14">
        <v>1.0299999999999983E-9</v>
      </c>
      <c r="B100" t="s">
        <v>50</v>
      </c>
      <c r="C100" s="4">
        <v>13</v>
      </c>
      <c r="D100" s="4">
        <v>0</v>
      </c>
      <c r="E100" s="4">
        <v>5</v>
      </c>
      <c r="F100" s="4">
        <v>18</v>
      </c>
      <c r="G100" s="4">
        <v>30.399999618530273</v>
      </c>
      <c r="H100" s="4">
        <v>26.14</v>
      </c>
      <c r="I100" s="34">
        <v>1302.3731908738021</v>
      </c>
      <c r="J100" s="35">
        <v>10.752776635129576</v>
      </c>
      <c r="K100" s="35">
        <v>10.061585835257892</v>
      </c>
      <c r="L100" s="35">
        <v>8.54683931240716</v>
      </c>
      <c r="M100" s="35">
        <v>7.1283018474444164</v>
      </c>
      <c r="N100" s="4">
        <v>2.5979999999999999</v>
      </c>
      <c r="O100" s="4">
        <v>-1.8511522478277433</v>
      </c>
      <c r="P100" s="35">
        <v>1.6335118592195867</v>
      </c>
      <c r="Q100" s="36">
        <f t="shared" si="24"/>
        <v>72.222222223252231</v>
      </c>
      <c r="R100" s="36" t="str">
        <f t="shared" si="25"/>
        <v xml:space="preserve"> </v>
      </c>
      <c r="S100" s="37">
        <f t="shared" si="26"/>
        <v>0.16296861688808231</v>
      </c>
      <c r="T100" s="37" t="str">
        <f t="shared" si="47"/>
        <v/>
      </c>
      <c r="U100" s="37" t="str">
        <f t="shared" si="27"/>
        <v/>
      </c>
      <c r="V100" s="37" t="str">
        <f t="shared" si="28"/>
        <v/>
      </c>
      <c r="W100" s="37" t="str">
        <f t="shared" si="29"/>
        <v/>
      </c>
      <c r="X100" s="37" t="str">
        <f t="shared" si="30"/>
        <v/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 t="str">
        <f t="shared" si="34"/>
        <v xml:space="preserve"> </v>
      </c>
      <c r="AC100" s="1">
        <f t="shared" si="35"/>
        <v>14</v>
      </c>
      <c r="AD100" s="1" t="str">
        <f t="shared" si="36"/>
        <v xml:space="preserve"> </v>
      </c>
      <c r="AE100" s="1">
        <f t="shared" si="37"/>
        <v>23</v>
      </c>
      <c r="AF100" s="1" t="str">
        <f t="shared" si="38"/>
        <v xml:space="preserve"> </v>
      </c>
      <c r="AG100" s="38" t="str">
        <f t="shared" si="39"/>
        <v xml:space="preserve"> </v>
      </c>
      <c r="AH100" s="38" t="str">
        <f t="shared" si="40"/>
        <v xml:space="preserve"> </v>
      </c>
      <c r="AI100" s="1" t="str">
        <f t="shared" si="41"/>
        <v xml:space="preserve"> </v>
      </c>
      <c r="AJ100" s="1" t="str">
        <f t="shared" si="42"/>
        <v xml:space="preserve"> </v>
      </c>
      <c r="AK100" s="25" t="str">
        <f t="shared" si="43"/>
        <v xml:space="preserve"> </v>
      </c>
      <c r="AL100" s="25" t="str">
        <f t="shared" si="44"/>
        <v xml:space="preserve"> </v>
      </c>
      <c r="AM100" s="1" t="str">
        <f t="shared" si="45"/>
        <v xml:space="preserve"> </v>
      </c>
      <c r="AN100" s="1" t="str">
        <f t="shared" si="46"/>
        <v xml:space="preserve"> </v>
      </c>
      <c r="AO100" t="s">
        <v>50</v>
      </c>
      <c r="AP100" t="s">
        <v>1241</v>
      </c>
      <c r="AQ100" s="22">
        <v>-2.3613391633150016</v>
      </c>
      <c r="AR100" s="21">
        <v>-15.027882332393428</v>
      </c>
      <c r="AS100">
        <v>16.29686158580823</v>
      </c>
      <c r="AT100">
        <v>2.3613391633150016</v>
      </c>
      <c r="AU100">
        <v>15.027882332393428</v>
      </c>
      <c r="AV100" t="s">
        <v>1345</v>
      </c>
    </row>
    <row r="101" spans="1:48" x14ac:dyDescent="0.25">
      <c r="A101" s="14">
        <v>1.0399999999999983E-9</v>
      </c>
      <c r="B101" t="s">
        <v>42</v>
      </c>
      <c r="C101" s="4">
        <v>12</v>
      </c>
      <c r="D101" s="4">
        <v>2</v>
      </c>
      <c r="E101" s="4">
        <v>12</v>
      </c>
      <c r="F101" s="4">
        <v>26</v>
      </c>
      <c r="G101" s="4">
        <v>5.9000000953674316</v>
      </c>
      <c r="H101" s="4">
        <v>4.99</v>
      </c>
      <c r="I101" s="34">
        <v>2839.1907209875826</v>
      </c>
      <c r="J101" s="35">
        <v>4.4553571428571423</v>
      </c>
      <c r="K101" s="35">
        <v>6.7432432432432439</v>
      </c>
      <c r="L101" s="35" t="s">
        <v>1240</v>
      </c>
      <c r="M101" s="35" t="s">
        <v>1240</v>
      </c>
      <c r="N101" s="4">
        <v>0.74</v>
      </c>
      <c r="O101" s="4">
        <v>-45.103857566765583</v>
      </c>
      <c r="P101" s="35" t="s">
        <v>137</v>
      </c>
      <c r="Q101" s="36" t="str">
        <f t="shared" si="24"/>
        <v xml:space="preserve"> </v>
      </c>
      <c r="R101" s="36" t="str">
        <f t="shared" si="25"/>
        <v xml:space="preserve"> </v>
      </c>
      <c r="S101" s="37">
        <f t="shared" si="26"/>
        <v>0.18236474961062746</v>
      </c>
      <c r="T101" s="37" t="str">
        <f t="shared" si="47"/>
        <v/>
      </c>
      <c r="U101" s="37" t="str">
        <f t="shared" si="27"/>
        <v/>
      </c>
      <c r="V101" s="37">
        <f t="shared" si="28"/>
        <v>-0.57587110839469013</v>
      </c>
      <c r="W101" s="37" t="str">
        <f t="shared" si="29"/>
        <v xml:space="preserve"> </v>
      </c>
      <c r="X101" s="37" t="str">
        <f t="shared" si="30"/>
        <v xml:space="preserve"> </v>
      </c>
      <c r="Y101" s="1" t="str">
        <f t="shared" si="31"/>
        <v xml:space="preserve"> </v>
      </c>
      <c r="Z101" s="1">
        <f t="shared" si="32"/>
        <v>4</v>
      </c>
      <c r="AA101" s="1" t="str">
        <f t="shared" si="33"/>
        <v xml:space="preserve"> </v>
      </c>
      <c r="AB101" s="1" t="str">
        <f t="shared" si="34"/>
        <v xml:space="preserve"> </v>
      </c>
      <c r="AC101" s="1">
        <f t="shared" si="35"/>
        <v>13</v>
      </c>
      <c r="AD101" s="1" t="str">
        <f t="shared" si="36"/>
        <v xml:space="preserve"> </v>
      </c>
      <c r="AE101" s="1" t="str">
        <f t="shared" si="37"/>
        <v xml:space="preserve"> </v>
      </c>
      <c r="AF101" s="1" t="str">
        <f t="shared" si="38"/>
        <v xml:space="preserve"> </v>
      </c>
      <c r="AG101" s="38" t="str">
        <f t="shared" si="39"/>
        <v xml:space="preserve"> </v>
      </c>
      <c r="AH101" s="38" t="str">
        <f t="shared" si="40"/>
        <v xml:space="preserve"> </v>
      </c>
      <c r="AI101" s="1" t="str">
        <f t="shared" si="41"/>
        <v xml:space="preserve"> </v>
      </c>
      <c r="AJ101" s="1" t="str">
        <f t="shared" si="42"/>
        <v xml:space="preserve"> </v>
      </c>
      <c r="AK101" s="25" t="str">
        <f t="shared" si="43"/>
        <v xml:space="preserve"> </v>
      </c>
      <c r="AL101" s="25" t="str">
        <f t="shared" si="44"/>
        <v xml:space="preserve"> </v>
      </c>
      <c r="AM101" s="1" t="str">
        <f t="shared" si="45"/>
        <v xml:space="preserve"> </v>
      </c>
      <c r="AN101" s="1" t="str">
        <f t="shared" si="46"/>
        <v xml:space="preserve"> </v>
      </c>
      <c r="AO101" t="s">
        <v>42</v>
      </c>
      <c r="AP101" t="s">
        <v>1248</v>
      </c>
      <c r="AQ101" s="22">
        <v>57.587110839469013</v>
      </c>
      <c r="AR101" s="21" t="e">
        <v>#VALUE!</v>
      </c>
      <c r="AS101">
        <v>18.236474857062746</v>
      </c>
      <c r="AT101">
        <v>-57.587110839469013</v>
      </c>
      <c r="AU101" t="e">
        <v>#VALUE!</v>
      </c>
      <c r="AV101" t="s">
        <v>1346</v>
      </c>
    </row>
    <row r="102" spans="1:48" x14ac:dyDescent="0.25">
      <c r="A102" s="14">
        <v>1.0499999999999982E-9</v>
      </c>
      <c r="B102" t="s">
        <v>1202</v>
      </c>
      <c r="C102" s="4">
        <v>0</v>
      </c>
      <c r="D102" s="4">
        <v>0</v>
      </c>
      <c r="E102" s="4">
        <v>0</v>
      </c>
      <c r="F102" s="4">
        <v>0</v>
      </c>
      <c r="G102" s="4" t="s">
        <v>132</v>
      </c>
      <c r="H102" s="4">
        <v>28.22</v>
      </c>
      <c r="I102" s="34">
        <v>287.77880701442393</v>
      </c>
      <c r="J102" s="35" t="s">
        <v>1240</v>
      </c>
      <c r="K102" s="35" t="s">
        <v>1240</v>
      </c>
      <c r="L102" s="35" t="s">
        <v>1240</v>
      </c>
      <c r="M102" s="35" t="s">
        <v>1240</v>
      </c>
      <c r="N102" s="4" t="s">
        <v>132</v>
      </c>
      <c r="O102" s="4" t="s">
        <v>132</v>
      </c>
      <c r="P102" s="35" t="s">
        <v>137</v>
      </c>
      <c r="Q102" s="36" t="str">
        <f t="shared" si="24"/>
        <v xml:space="preserve"> </v>
      </c>
      <c r="R102" s="36" t="str">
        <f t="shared" si="25"/>
        <v xml:space="preserve"> </v>
      </c>
      <c r="S102" s="37" t="str">
        <f t="shared" si="26"/>
        <v xml:space="preserve"> </v>
      </c>
      <c r="T102" s="37" t="str">
        <f t="shared" si="47"/>
        <v xml:space="preserve"> </v>
      </c>
      <c r="U102" s="37" t="str">
        <f t="shared" si="27"/>
        <v xml:space="preserve"> </v>
      </c>
      <c r="V102" s="37" t="str">
        <f t="shared" si="28"/>
        <v xml:space="preserve"> </v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 t="str">
        <f t="shared" si="32"/>
        <v xml:space="preserve"> </v>
      </c>
      <c r="AA102" s="1" t="str">
        <f t="shared" si="33"/>
        <v xml:space="preserve"> </v>
      </c>
      <c r="AB102" s="1" t="str">
        <f t="shared" si="34"/>
        <v xml:space="preserve"> </v>
      </c>
      <c r="AC102" s="1" t="str">
        <f t="shared" si="35"/>
        <v xml:space="preserve"> </v>
      </c>
      <c r="AD102" s="1" t="str">
        <f t="shared" si="36"/>
        <v xml:space="preserve"> </v>
      </c>
      <c r="AE102" s="1" t="str">
        <f t="shared" si="37"/>
        <v xml:space="preserve"> </v>
      </c>
      <c r="AF102" s="1" t="str">
        <f t="shared" si="38"/>
        <v xml:space="preserve"> </v>
      </c>
      <c r="AG102" s="38" t="str">
        <f t="shared" si="39"/>
        <v xml:space="preserve"> </v>
      </c>
      <c r="AH102" s="38" t="str">
        <f t="shared" si="40"/>
        <v xml:space="preserve"> </v>
      </c>
      <c r="AI102" s="1" t="str">
        <f t="shared" si="41"/>
        <v xml:space="preserve"> 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1202</v>
      </c>
      <c r="AP102" t="s">
        <v>1248</v>
      </c>
      <c r="AQ102" s="22" t="e">
        <v>#VALUE!</v>
      </c>
      <c r="AR102" s="21" t="e">
        <v>#VALUE!</v>
      </c>
      <c r="AS102" t="s">
        <v>137</v>
      </c>
      <c r="AT102" t="e">
        <v>#VALUE!</v>
      </c>
      <c r="AU102" t="e">
        <v>#VALUE!</v>
      </c>
      <c r="AV102" t="s">
        <v>1347</v>
      </c>
    </row>
    <row r="103" spans="1:48" x14ac:dyDescent="0.25">
      <c r="A103" s="14">
        <v>1.0599999999999982E-9</v>
      </c>
      <c r="B103" t="s">
        <v>71</v>
      </c>
      <c r="C103" s="4">
        <v>2</v>
      </c>
      <c r="D103" s="4">
        <v>0</v>
      </c>
      <c r="E103" s="4">
        <v>1</v>
      </c>
      <c r="F103" s="4">
        <v>3</v>
      </c>
      <c r="G103" s="4">
        <v>19.600000381469727</v>
      </c>
      <c r="H103" s="4">
        <v>17.11</v>
      </c>
      <c r="I103" s="34">
        <v>836.16057778363529</v>
      </c>
      <c r="J103" s="35">
        <v>25.53731343283582</v>
      </c>
      <c r="K103" s="35">
        <v>9.6123595505617967</v>
      </c>
      <c r="L103" s="35">
        <v>5.1554691818381224</v>
      </c>
      <c r="M103" s="35">
        <v>4.4675506557688651</v>
      </c>
      <c r="N103" s="4">
        <v>1.78</v>
      </c>
      <c r="O103" s="4">
        <v>84.265010351966879</v>
      </c>
      <c r="P103" s="35" t="s">
        <v>137</v>
      </c>
      <c r="Q103" s="36" t="str">
        <f t="shared" si="24"/>
        <v xml:space="preserve"> </v>
      </c>
      <c r="R103" s="36" t="str">
        <f t="shared" si="25"/>
        <v xml:space="preserve"> </v>
      </c>
      <c r="S103" s="37" t="str">
        <f t="shared" si="26"/>
        <v/>
      </c>
      <c r="T103" s="37" t="str">
        <f t="shared" si="47"/>
        <v/>
      </c>
      <c r="U103" s="37" t="str">
        <f t="shared" si="27"/>
        <v/>
      </c>
      <c r="V103" s="37" t="str">
        <f t="shared" si="28"/>
        <v/>
      </c>
      <c r="W103" s="37" t="str">
        <f t="shared" si="29"/>
        <v/>
      </c>
      <c r="X103" s="37">
        <f t="shared" si="30"/>
        <v>-0.30614969962535155</v>
      </c>
      <c r="Y103" s="1" t="str">
        <f t="shared" si="31"/>
        <v xml:space="preserve"> </v>
      </c>
      <c r="Z103" s="1" t="str">
        <f t="shared" si="32"/>
        <v xml:space="preserve"> </v>
      </c>
      <c r="AA103" s="1" t="str">
        <f t="shared" si="33"/>
        <v xml:space="preserve"> </v>
      </c>
      <c r="AB103" s="1">
        <f t="shared" si="34"/>
        <v>12</v>
      </c>
      <c r="AC103" s="1" t="str">
        <f t="shared" si="35"/>
        <v xml:space="preserve"> </v>
      </c>
      <c r="AD103" s="1" t="str">
        <f t="shared" si="36"/>
        <v xml:space="preserve"> </v>
      </c>
      <c r="AE103" s="1" t="str">
        <f t="shared" si="37"/>
        <v xml:space="preserve"> </v>
      </c>
      <c r="AF103" s="1" t="str">
        <f t="shared" si="38"/>
        <v xml:space="preserve"> </v>
      </c>
      <c r="AG103" s="38" t="str">
        <f t="shared" si="39"/>
        <v xml:space="preserve"> </v>
      </c>
      <c r="AH103" s="38" t="str">
        <f t="shared" si="40"/>
        <v xml:space="preserve"> </v>
      </c>
      <c r="AI103" s="1" t="str">
        <f t="shared" si="41"/>
        <v xml:space="preserve"> </v>
      </c>
      <c r="AJ103" s="1" t="str">
        <f t="shared" si="42"/>
        <v xml:space="preserve"> </v>
      </c>
      <c r="AK103" s="25">
        <f t="shared" si="43"/>
        <v>84.265010353026881</v>
      </c>
      <c r="AL103" s="25" t="str">
        <f t="shared" si="44"/>
        <v xml:space="preserve"> </v>
      </c>
      <c r="AM103" s="1">
        <f t="shared" si="45"/>
        <v>1</v>
      </c>
      <c r="AN103" s="1" t="str">
        <f t="shared" si="46"/>
        <v xml:space="preserve"> </v>
      </c>
      <c r="AO103" t="s">
        <v>71</v>
      </c>
      <c r="AP103" t="s">
        <v>1250</v>
      </c>
      <c r="AQ103" s="22">
        <v>-143.10312492480105</v>
      </c>
      <c r="AR103" s="21">
        <v>30.614969962535156</v>
      </c>
      <c r="AS103">
        <v>14.552895274516242</v>
      </c>
      <c r="AT103">
        <v>143.10312492480105</v>
      </c>
      <c r="AU103">
        <v>-30.614969962535156</v>
      </c>
      <c r="AV103" t="s">
        <v>1348</v>
      </c>
    </row>
    <row r="104" spans="1:48" x14ac:dyDescent="0.25">
      <c r="A104" s="14">
        <v>1.0699999999999982E-9</v>
      </c>
      <c r="B104" t="s">
        <v>74</v>
      </c>
      <c r="C104" s="4">
        <v>7</v>
      </c>
      <c r="D104" s="4">
        <v>0</v>
      </c>
      <c r="E104" s="4">
        <v>2</v>
      </c>
      <c r="F104" s="4">
        <v>9</v>
      </c>
      <c r="G104" s="4">
        <v>9.25</v>
      </c>
      <c r="H104" s="4">
        <v>8.5500000000000007</v>
      </c>
      <c r="I104" s="34">
        <v>186.58580179868105</v>
      </c>
      <c r="J104" s="35">
        <v>14.250000000000002</v>
      </c>
      <c r="K104" s="35">
        <v>19.431818181818183</v>
      </c>
      <c r="L104" s="35">
        <v>8.5352531465113444</v>
      </c>
      <c r="M104" s="35">
        <v>7.7885606877180322</v>
      </c>
      <c r="N104" s="4">
        <v>0.44</v>
      </c>
      <c r="O104" s="4">
        <v>-23.478260869565226</v>
      </c>
      <c r="P104" s="35" t="s">
        <v>137</v>
      </c>
      <c r="Q104" s="36">
        <f t="shared" si="24"/>
        <v>77.777777778847778</v>
      </c>
      <c r="R104" s="36" t="str">
        <f t="shared" si="25"/>
        <v xml:space="preserve"> </v>
      </c>
      <c r="S104" s="37" t="str">
        <f t="shared" si="26"/>
        <v/>
      </c>
      <c r="T104" s="37" t="str">
        <f t="shared" si="47"/>
        <v/>
      </c>
      <c r="U104" s="37" t="str">
        <f t="shared" si="27"/>
        <v/>
      </c>
      <c r="V104" s="37" t="str">
        <f t="shared" si="28"/>
        <v/>
      </c>
      <c r="W104" s="37" t="str">
        <f t="shared" si="29"/>
        <v/>
      </c>
      <c r="X104" s="37" t="str">
        <f t="shared" si="30"/>
        <v/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 t="str">
        <f t="shared" si="35"/>
        <v xml:space="preserve"> </v>
      </c>
      <c r="AD104" s="1" t="str">
        <f t="shared" si="36"/>
        <v xml:space="preserve"> </v>
      </c>
      <c r="AE104" s="1">
        <f t="shared" si="37"/>
        <v>17</v>
      </c>
      <c r="AF104" s="1" t="str">
        <f t="shared" si="38"/>
        <v xml:space="preserve"> </v>
      </c>
      <c r="AG104" s="38" t="str">
        <f t="shared" si="39"/>
        <v xml:space="preserve"> </v>
      </c>
      <c r="AH104" s="38" t="str">
        <f t="shared" si="40"/>
        <v xml:space="preserve"> </v>
      </c>
      <c r="AI104" s="1" t="str">
        <f t="shared" si="41"/>
        <v xml:space="preserve"> </v>
      </c>
      <c r="AJ104" s="1" t="str">
        <f t="shared" si="42"/>
        <v xml:space="preserve"> </v>
      </c>
      <c r="AK104" s="25" t="str">
        <f t="shared" si="43"/>
        <v xml:space="preserve"> </v>
      </c>
      <c r="AL104" s="25" t="str">
        <f t="shared" si="44"/>
        <v xml:space="preserve"> </v>
      </c>
      <c r="AM104" s="1" t="str">
        <f t="shared" si="45"/>
        <v xml:space="preserve"> </v>
      </c>
      <c r="AN104" s="1" t="str">
        <f t="shared" si="46"/>
        <v xml:space="preserve"> </v>
      </c>
      <c r="AO104" t="s">
        <v>74</v>
      </c>
      <c r="AP104" t="s">
        <v>1250</v>
      </c>
      <c r="AQ104" s="22">
        <v>-35.653248697810568</v>
      </c>
      <c r="AR104" s="21">
        <v>-14.87194958595548</v>
      </c>
      <c r="AS104">
        <v>8.1871345029239642</v>
      </c>
      <c r="AT104">
        <v>35.653248697810568</v>
      </c>
      <c r="AU104">
        <v>14.87194958595548</v>
      </c>
      <c r="AV104" t="s">
        <v>1349</v>
      </c>
    </row>
    <row r="105" spans="1:48" x14ac:dyDescent="0.25">
      <c r="A105" s="14">
        <v>1.0799999999999981E-9</v>
      </c>
      <c r="B105" t="s">
        <v>45</v>
      </c>
      <c r="C105" s="4">
        <v>18</v>
      </c>
      <c r="D105" s="4">
        <v>1</v>
      </c>
      <c r="E105" s="4">
        <v>7</v>
      </c>
      <c r="F105" s="4">
        <v>26</v>
      </c>
      <c r="G105" s="4">
        <v>2.8499999046325684</v>
      </c>
      <c r="H105" s="4">
        <v>2.38</v>
      </c>
      <c r="I105" s="34">
        <v>2928.7739051797321</v>
      </c>
      <c r="J105" s="35">
        <v>4.8571428571428568</v>
      </c>
      <c r="K105" s="35">
        <v>4.3272727272727272</v>
      </c>
      <c r="L105" s="35" t="s">
        <v>1240</v>
      </c>
      <c r="M105" s="35" t="s">
        <v>1240</v>
      </c>
      <c r="N105" s="4">
        <v>0.55000000000000004</v>
      </c>
      <c r="O105" s="4">
        <v>29.10798122065729</v>
      </c>
      <c r="P105" s="35">
        <v>0</v>
      </c>
      <c r="Q105" s="36" t="str">
        <f t="shared" si="24"/>
        <v xml:space="preserve"> </v>
      </c>
      <c r="R105" s="36" t="str">
        <f t="shared" si="25"/>
        <v xml:space="preserve"> </v>
      </c>
      <c r="S105" s="37">
        <f t="shared" si="26"/>
        <v>0.19747895260628937</v>
      </c>
      <c r="T105" s="37" t="str">
        <f t="shared" si="47"/>
        <v/>
      </c>
      <c r="U105" s="37" t="str">
        <f t="shared" si="27"/>
        <v/>
      </c>
      <c r="V105" s="37">
        <f t="shared" si="28"/>
        <v>-0.53762301195733753</v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>
        <f t="shared" si="32"/>
        <v>6</v>
      </c>
      <c r="AA105" s="1" t="str">
        <f t="shared" si="33"/>
        <v xml:space="preserve"> </v>
      </c>
      <c r="AB105" s="1" t="str">
        <f t="shared" si="34"/>
        <v xml:space="preserve"> </v>
      </c>
      <c r="AC105" s="1">
        <f t="shared" si="35"/>
        <v>9</v>
      </c>
      <c r="AD105" s="1" t="str">
        <f t="shared" si="36"/>
        <v xml:space="preserve"> </v>
      </c>
      <c r="AE105" s="1" t="str">
        <f t="shared" si="37"/>
        <v xml:space="preserve"> </v>
      </c>
      <c r="AF105" s="1" t="str">
        <f t="shared" si="38"/>
        <v xml:space="preserve"> </v>
      </c>
      <c r="AG105" s="38" t="str">
        <f t="shared" si="39"/>
        <v xml:space="preserve"> </v>
      </c>
      <c r="AH105" s="38" t="str">
        <f t="shared" si="40"/>
        <v xml:space="preserve"> </v>
      </c>
      <c r="AI105" s="1" t="str">
        <f t="shared" si="41"/>
        <v xml:space="preserve"> </v>
      </c>
      <c r="AJ105" s="1" t="str">
        <f t="shared" si="42"/>
        <v xml:space="preserve"> </v>
      </c>
      <c r="AK105" s="25" t="str">
        <f t="shared" si="43"/>
        <v xml:space="preserve"> </v>
      </c>
      <c r="AL105" s="25" t="str">
        <f t="shared" si="44"/>
        <v xml:space="preserve"> </v>
      </c>
      <c r="AM105" s="1" t="str">
        <f t="shared" si="45"/>
        <v xml:space="preserve"> </v>
      </c>
      <c r="AN105" s="1" t="str">
        <f t="shared" si="46"/>
        <v xml:space="preserve"> </v>
      </c>
      <c r="AO105" t="s">
        <v>45</v>
      </c>
      <c r="AP105" t="s">
        <v>1248</v>
      </c>
      <c r="AQ105" s="22">
        <v>53.762301195733755</v>
      </c>
      <c r="AR105" s="21" t="e">
        <v>#VALUE!</v>
      </c>
      <c r="AS105">
        <v>19.747895152628935</v>
      </c>
      <c r="AT105">
        <v>-53.762301195733755</v>
      </c>
      <c r="AU105" t="e">
        <v>#VALUE!</v>
      </c>
      <c r="AV105" t="s">
        <v>1350</v>
      </c>
    </row>
    <row r="106" spans="1:48" x14ac:dyDescent="0.25">
      <c r="A106" s="14">
        <v>1.0899999999999981E-9</v>
      </c>
      <c r="B106" t="s">
        <v>75</v>
      </c>
      <c r="C106" s="4">
        <v>0</v>
      </c>
      <c r="D106" s="4">
        <v>0</v>
      </c>
      <c r="E106" s="4">
        <v>3</v>
      </c>
      <c r="F106" s="4">
        <v>3</v>
      </c>
      <c r="G106" s="4">
        <v>1.5700000524520874</v>
      </c>
      <c r="H106" s="4">
        <v>2.79</v>
      </c>
      <c r="I106" s="34">
        <v>812.90156076768528</v>
      </c>
      <c r="J106" s="35">
        <v>39.857142857142854</v>
      </c>
      <c r="K106" s="35" t="s">
        <v>1240</v>
      </c>
      <c r="L106" s="35">
        <v>8.9975839361436769</v>
      </c>
      <c r="M106" s="35" t="s">
        <v>1240</v>
      </c>
      <c r="N106" s="4" t="s">
        <v>132</v>
      </c>
      <c r="O106" s="4" t="s">
        <v>132</v>
      </c>
      <c r="P106" s="35" t="s">
        <v>137</v>
      </c>
      <c r="Q106" s="36" t="str">
        <f t="shared" si="24"/>
        <v xml:space="preserve"> </v>
      </c>
      <c r="R106" s="36" t="str">
        <f t="shared" si="25"/>
        <v xml:space="preserve"> </v>
      </c>
      <c r="S106" s="37" t="str">
        <f t="shared" si="26"/>
        <v/>
      </c>
      <c r="T106" s="37">
        <f t="shared" si="47"/>
        <v>-0.43727596577305117</v>
      </c>
      <c r="U106" s="37">
        <f t="shared" si="27"/>
        <v>2.7942111665853773</v>
      </c>
      <c r="V106" s="37" t="str">
        <f t="shared" si="28"/>
        <v/>
      </c>
      <c r="W106" s="37" t="str">
        <f t="shared" si="29"/>
        <v/>
      </c>
      <c r="X106" s="37" t="str">
        <f t="shared" si="30"/>
        <v/>
      </c>
      <c r="Y106" s="1">
        <f t="shared" si="31"/>
        <v>1</v>
      </c>
      <c r="Z106" s="1" t="str">
        <f t="shared" si="32"/>
        <v xml:space="preserve"> </v>
      </c>
      <c r="AA106" s="1" t="str">
        <f t="shared" si="33"/>
        <v xml:space="preserve"> </v>
      </c>
      <c r="AB106" s="1" t="str">
        <f t="shared" si="34"/>
        <v xml:space="preserve"> </v>
      </c>
      <c r="AC106" s="1" t="str">
        <f t="shared" si="35"/>
        <v xml:space="preserve"> </v>
      </c>
      <c r="AD106" s="1">
        <f>IF(ISERROR((RANK(T106,T$7:T$391,1)))=TRUE," ",((RANK(T106,T$7:T$391,1))))</f>
        <v>3</v>
      </c>
      <c r="AE106" s="1" t="str">
        <f t="shared" si="37"/>
        <v xml:space="preserve"> 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75</v>
      </c>
      <c r="AP106" t="s">
        <v>1252</v>
      </c>
      <c r="AQ106" s="22">
        <v>-279.4211166585377</v>
      </c>
      <c r="AR106" s="21">
        <v>-21.094241795342118</v>
      </c>
      <c r="AS106">
        <v>-43.727596686305112</v>
      </c>
      <c r="AT106">
        <v>279.4211166585377</v>
      </c>
      <c r="AU106">
        <v>21.094241795342118</v>
      </c>
      <c r="AV106" t="s">
        <v>1351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867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1188</v>
      </c>
      <c r="P2" s="2" t="s">
        <v>25</v>
      </c>
    </row>
    <row r="3" spans="1:48" x14ac:dyDescent="0.25">
      <c r="B3" s="24">
        <f ca="1">NOW()</f>
        <v>44026.082058333333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879</v>
      </c>
      <c r="L4" s="29" t="s">
        <v>877</v>
      </c>
      <c r="M4" s="29" t="s">
        <v>879</v>
      </c>
      <c r="N4" s="28" t="s">
        <v>26</v>
      </c>
      <c r="O4" s="28" t="s">
        <v>27</v>
      </c>
      <c r="P4" s="29" t="s">
        <v>879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878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867</v>
      </c>
      <c r="C6" s="31"/>
      <c r="D6" s="31"/>
      <c r="E6" s="31"/>
      <c r="F6" s="31"/>
      <c r="G6" s="32"/>
      <c r="H6" s="32"/>
      <c r="I6" s="33"/>
      <c r="J6" s="32">
        <v>25.172943214757225</v>
      </c>
      <c r="K6" s="32">
        <v>19.446024173944419</v>
      </c>
      <c r="L6" s="32">
        <v>15.538088047424976</v>
      </c>
      <c r="M6" s="32">
        <v>13.142903653516571</v>
      </c>
      <c r="N6" s="32"/>
      <c r="O6" s="32"/>
      <c r="P6" s="32">
        <v>1.8603253655846501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587</v>
      </c>
      <c r="C7" s="4">
        <v>8</v>
      </c>
      <c r="D7" s="4">
        <v>2</v>
      </c>
      <c r="E7" s="4">
        <v>6</v>
      </c>
      <c r="F7" s="4">
        <v>16</v>
      </c>
      <c r="G7" s="4">
        <v>87.5</v>
      </c>
      <c r="H7" s="4">
        <v>89.26</v>
      </c>
      <c r="I7" s="34">
        <v>27561.470366960002</v>
      </c>
      <c r="J7" s="35">
        <v>28.933549432739063</v>
      </c>
      <c r="K7" s="35">
        <v>28.877385959236491</v>
      </c>
      <c r="L7" s="35">
        <v>22.339743639596033</v>
      </c>
      <c r="M7" s="35">
        <v>22.007351752553308</v>
      </c>
      <c r="N7" s="4">
        <v>3.0910000000000002</v>
      </c>
      <c r="O7" s="4">
        <v>-0.61093247588423427</v>
      </c>
      <c r="P7" s="35">
        <v>0.78646650235267757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587</v>
      </c>
      <c r="AP7" t="s">
        <v>1315</v>
      </c>
      <c r="AQ7" s="22">
        <v>-14.939080368549206</v>
      </c>
      <c r="AR7" s="21">
        <v>-43.774083216745893</v>
      </c>
      <c r="AS7">
        <v>-1.9717678691463236</v>
      </c>
      <c r="AT7">
        <v>14.939080368549206</v>
      </c>
      <c r="AU7">
        <v>43.774083216745893</v>
      </c>
      <c r="AV7" t="s">
        <v>1352</v>
      </c>
    </row>
    <row r="8" spans="1:48" x14ac:dyDescent="0.25">
      <c r="A8" s="14">
        <v>1.1000000000000001E-10</v>
      </c>
      <c r="B8" t="s">
        <v>465</v>
      </c>
      <c r="C8" s="4">
        <v>5</v>
      </c>
      <c r="D8" s="4">
        <v>9</v>
      </c>
      <c r="E8" s="4">
        <v>5</v>
      </c>
      <c r="F8" s="4">
        <v>19</v>
      </c>
      <c r="G8" s="4">
        <v>13</v>
      </c>
      <c r="H8" s="4">
        <v>11.63</v>
      </c>
      <c r="I8" s="34">
        <v>5909.3134966300004</v>
      </c>
      <c r="J8" s="35">
        <v>2.3725010199918404</v>
      </c>
      <c r="K8" s="35" t="s">
        <v>1240</v>
      </c>
      <c r="L8" s="35">
        <v>4.7802676500845669</v>
      </c>
      <c r="M8" s="35" t="s">
        <v>1240</v>
      </c>
      <c r="N8" s="4">
        <v>-16.667000000000002</v>
      </c>
      <c r="O8" s="4" t="s">
        <v>132</v>
      </c>
      <c r="P8" s="35">
        <v>1.6337059329320722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71" si="2">IF(ISERROR((IF((G8/H8-1)&gt;($S$5/100),(G8/H8-1)+A8,"")))=TRUE," ",((IF((G8/H8-1)&gt;($S$5/100),(G8/H8-1)+A8,""))))</f>
        <v/>
      </c>
      <c r="T8" s="37" t="str">
        <f t="shared" ref="T8:T71" si="3">IF(ISERROR((IF((G8/H8-1)&lt;($T$5/100),(G8/H8-1)+A8,"")))=TRUE," ",((IF((G8/H8-1)&lt;($T$5/100),(G8/H8-1)+A8,""))))</f>
        <v/>
      </c>
      <c r="U8" s="37" t="str">
        <f t="shared" ref="U8:U71" si="4">IF(ISERROR((IF(((J8/$J$6-1))&gt;($U$5/100),((J8/$J$6-1)),"")))=TRUE," ",((IF(((J8/$J$6-1))&gt;($U$5/100),((J8/$J$6-1)),""))))</f>
        <v/>
      </c>
      <c r="V8" s="37">
        <f t="shared" ref="V8:V71" si="5">IF(ISERROR((IF(((J8/$J$6-1))&lt;($V$5/100),((J8/$J$6-1)),"")))=TRUE," ",((IF(((J8/$J$6-1))&lt;($V$5/100),((J8/$J$6-1)),""))))</f>
        <v>-0.9057519416878913</v>
      </c>
      <c r="W8" s="37" t="str">
        <f t="shared" ref="W8:W71" si="6">IF(ISERROR((IF(((L8/$L$6-1))&gt;($W$5/100),((L8/$L$6-1)),"")))=TRUE," ",((IF(((L8/$L$6-1))&gt;($W$5/100),((L8/$L$6-1)),""))))</f>
        <v/>
      </c>
      <c r="X8" s="37">
        <f t="shared" ref="X8:X71" si="7">IF(ISERROR((IF(((L8/$L$6-1))&lt;($X$5/100),((L8/$L$6-1)),"")))=TRUE," ",((IF(((L8/$L$6-1))&lt;($X$5/100),((L8/$L$6-1)),""))))</f>
        <v>-0.69235161781202748</v>
      </c>
      <c r="Y8" s="1" t="str">
        <f t="shared" ref="Y8:AA71" si="8">IF(ISERROR((RANK(U8,U$7:U$391,0)))=TRUE," ",((RANK(U8,U$7:U$391,0))))</f>
        <v xml:space="preserve"> </v>
      </c>
      <c r="Z8" s="1">
        <f t="shared" ref="Z8:Z71" si="9">IF(ISERROR((RANK(V8,V$7:V$391,1)))=TRUE," ",((RANK(V8,V$7:V$391,1))))</f>
        <v>3</v>
      </c>
      <c r="AA8" s="1" t="str">
        <f t="shared" si="8"/>
        <v xml:space="preserve"> </v>
      </c>
      <c r="AB8" s="1">
        <f t="shared" ref="AB8:AB71" si="10">IF(ISERROR((RANK(X8,X$7:X$391,1)))=TRUE," ",((RANK(X8,X$7:X$391,1))))</f>
        <v>31</v>
      </c>
      <c r="AC8" s="1" t="str">
        <f t="shared" ref="AC8:AC39" si="11">IF(ISERROR((RANK(S8,S$7:S$391,0)))=TRUE," ",((RANK(S8,S$7:S$391,0))))</f>
        <v xml:space="preserve"> </v>
      </c>
      <c r="AD8" s="1" t="str">
        <f t="shared" ref="AD8:AD71" si="12">IF(ISERROR((RANK(T8,T$7:T$391,1)))=TRUE," ",((RANK(T8,T$7:T$391,1))))</f>
        <v xml:space="preserve"> </v>
      </c>
      <c r="AE8" s="1" t="str">
        <f t="shared" ref="AE8:AF71" si="13">IF(ISERROR((RANK(Q8,Q$7:Q$391,0)))=TRUE," ",((RANK(Q8,Q$7:Q$391,0))))</f>
        <v xml:space="preserve"> 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465</v>
      </c>
      <c r="AP8" t="s">
        <v>1246</v>
      </c>
      <c r="AQ8" s="22">
        <v>90.575194168789125</v>
      </c>
      <c r="AR8" s="21">
        <v>69.235161781202748</v>
      </c>
      <c r="AS8">
        <v>11.779879621668087</v>
      </c>
      <c r="AT8">
        <v>-90.575194168789125</v>
      </c>
      <c r="AU8">
        <v>-69.235161781202748</v>
      </c>
      <c r="AV8" t="s">
        <v>1353</v>
      </c>
    </row>
    <row r="9" spans="1:48" x14ac:dyDescent="0.25">
      <c r="A9" s="14">
        <v>1.2E-10</v>
      </c>
      <c r="B9" t="s">
        <v>662</v>
      </c>
      <c r="C9" s="4">
        <v>12</v>
      </c>
      <c r="D9" s="4">
        <v>2</v>
      </c>
      <c r="E9" s="4">
        <v>8</v>
      </c>
      <c r="F9" s="4">
        <v>22</v>
      </c>
      <c r="G9" s="4">
        <v>155</v>
      </c>
      <c r="H9" s="4">
        <v>135.13</v>
      </c>
      <c r="I9" s="34">
        <v>9337.6479937299991</v>
      </c>
      <c r="J9" s="35">
        <v>17.148477157360407</v>
      </c>
      <c r="K9" s="35">
        <v>20.956885856079403</v>
      </c>
      <c r="L9" s="35">
        <v>9.5683077824431226</v>
      </c>
      <c r="M9" s="35">
        <v>10.675850377564261</v>
      </c>
      <c r="N9" s="4">
        <v>6.4480000000000004</v>
      </c>
      <c r="O9" s="4">
        <v>-21.269841269841262</v>
      </c>
      <c r="P9" s="35">
        <v>0.62162362169762453</v>
      </c>
      <c r="Q9" s="36" t="str">
        <f t="shared" si="0"/>
        <v xml:space="preserve"> </v>
      </c>
      <c r="R9" s="36" t="str">
        <f t="shared" si="1"/>
        <v xml:space="preserve"> </v>
      </c>
      <c r="S9" s="37" t="str">
        <f t="shared" si="2"/>
        <v/>
      </c>
      <c r="T9" s="37" t="str">
        <f t="shared" si="3"/>
        <v/>
      </c>
      <c r="U9" s="37" t="str">
        <f t="shared" si="4"/>
        <v/>
      </c>
      <c r="V9" s="37">
        <f t="shared" si="5"/>
        <v>-0.31877345405890423</v>
      </c>
      <c r="W9" s="37" t="str">
        <f t="shared" si="6"/>
        <v/>
      </c>
      <c r="X9" s="37">
        <f t="shared" si="7"/>
        <v>-0.38420301434520354</v>
      </c>
      <c r="Y9" s="1" t="str">
        <f t="shared" si="8"/>
        <v xml:space="preserve"> </v>
      </c>
      <c r="Z9" s="1">
        <f t="shared" si="9"/>
        <v>189</v>
      </c>
      <c r="AA9" s="1" t="str">
        <f t="shared" si="8"/>
        <v xml:space="preserve"> </v>
      </c>
      <c r="AB9" s="1">
        <f t="shared" si="10"/>
        <v>114</v>
      </c>
      <c r="AC9" s="1" t="str">
        <f t="shared" si="11"/>
        <v xml:space="preserve"> 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662</v>
      </c>
      <c r="AP9" t="s">
        <v>1250</v>
      </c>
      <c r="AQ9" s="22">
        <v>31.877345405890424</v>
      </c>
      <c r="AR9" s="21">
        <v>38.420301434520354</v>
      </c>
      <c r="AS9">
        <v>14.704358765633096</v>
      </c>
      <c r="AT9">
        <v>-31.877345405890424</v>
      </c>
      <c r="AU9">
        <v>-38.420301434520354</v>
      </c>
      <c r="AV9" t="s">
        <v>1354</v>
      </c>
    </row>
    <row r="10" spans="1:48" x14ac:dyDescent="0.25">
      <c r="A10" s="14">
        <v>1.2999999999999999E-10</v>
      </c>
      <c r="B10" t="s">
        <v>451</v>
      </c>
      <c r="C10" s="4">
        <v>29</v>
      </c>
      <c r="D10" s="4">
        <v>4</v>
      </c>
      <c r="E10" s="4">
        <v>10</v>
      </c>
      <c r="F10" s="4">
        <v>43</v>
      </c>
      <c r="G10" s="4">
        <v>380</v>
      </c>
      <c r="H10" s="4">
        <v>381.91</v>
      </c>
      <c r="I10" s="34">
        <v>1655325.8798500001</v>
      </c>
      <c r="J10" s="35">
        <v>32.706174531129577</v>
      </c>
      <c r="K10" s="35">
        <v>30.754549846996294</v>
      </c>
      <c r="L10" s="35">
        <v>20.826360983221679</v>
      </c>
      <c r="M10" s="35">
        <v>21.096094979834692</v>
      </c>
      <c r="N10" s="4">
        <v>12.418000000000001</v>
      </c>
      <c r="O10" s="4">
        <v>4.47585394581861</v>
      </c>
      <c r="P10" s="35">
        <v>0.84391610588882193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"/>
        <v/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 t="str">
        <f t="shared" si="7"/>
        <v/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 t="str">
        <f t="shared" si="10"/>
        <v xml:space="preserve"> </v>
      </c>
      <c r="AC10" s="1" t="str">
        <f t="shared" si="11"/>
        <v xml:space="preserve"> 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451</v>
      </c>
      <c r="AP10" t="s">
        <v>1295</v>
      </c>
      <c r="AQ10" s="22">
        <v>-29.925905970169264</v>
      </c>
      <c r="AR10" s="21">
        <v>-34.03425775202178</v>
      </c>
      <c r="AS10">
        <v>-0.5001178288078445</v>
      </c>
      <c r="AT10">
        <v>29.925905970169264</v>
      </c>
      <c r="AU10">
        <v>34.03425775202178</v>
      </c>
      <c r="AV10" t="s">
        <v>1355</v>
      </c>
    </row>
    <row r="11" spans="1:48" x14ac:dyDescent="0.25">
      <c r="A11" s="14">
        <v>1.3999999999999998E-10</v>
      </c>
      <c r="B11" t="s">
        <v>232</v>
      </c>
      <c r="C11" s="4">
        <v>15</v>
      </c>
      <c r="D11" s="4">
        <v>0</v>
      </c>
      <c r="E11" s="4">
        <v>5</v>
      </c>
      <c r="F11" s="4">
        <v>20</v>
      </c>
      <c r="G11" s="4">
        <v>109</v>
      </c>
      <c r="H11" s="4">
        <v>97.86</v>
      </c>
      <c r="I11" s="34">
        <v>172463.96537580001</v>
      </c>
      <c r="J11" s="35">
        <v>10.96839273705447</v>
      </c>
      <c r="K11" s="35">
        <v>9.444122756224667</v>
      </c>
      <c r="L11" s="35">
        <v>12.01429138150324</v>
      </c>
      <c r="M11" s="35">
        <v>8.8954814822355139</v>
      </c>
      <c r="N11" s="4">
        <v>10.362</v>
      </c>
      <c r="O11" s="4">
        <v>15.906040268456383</v>
      </c>
      <c r="P11" s="35">
        <v>4.8089106887390152</v>
      </c>
      <c r="Q11" s="36">
        <f t="shared" si="0"/>
        <v>75.000000000140005</v>
      </c>
      <c r="R11" s="36" t="str">
        <f t="shared" si="1"/>
        <v xml:space="preserve"> </v>
      </c>
      <c r="S11" s="37" t="str">
        <f t="shared" si="2"/>
        <v/>
      </c>
      <c r="T11" s="37" t="str">
        <f t="shared" si="3"/>
        <v/>
      </c>
      <c r="U11" s="37" t="str">
        <f t="shared" si="4"/>
        <v/>
      </c>
      <c r="V11" s="37">
        <f t="shared" si="5"/>
        <v>-0.56427849363977312</v>
      </c>
      <c r="W11" s="37" t="str">
        <f t="shared" si="6"/>
        <v/>
      </c>
      <c r="X11" s="37" t="str">
        <f t="shared" si="7"/>
        <v/>
      </c>
      <c r="Y11" s="1" t="str">
        <f t="shared" si="8"/>
        <v xml:space="preserve"> </v>
      </c>
      <c r="Z11" s="1">
        <f t="shared" si="9"/>
        <v>104</v>
      </c>
      <c r="AA11" s="1" t="str">
        <f t="shared" si="8"/>
        <v xml:space="preserve"> </v>
      </c>
      <c r="AB11" s="1" t="str">
        <f t="shared" si="10"/>
        <v xml:space="preserve"> </v>
      </c>
      <c r="AC11" s="1" t="str">
        <f t="shared" si="11"/>
        <v xml:space="preserve"> </v>
      </c>
      <c r="AD11" s="1" t="str">
        <f t="shared" si="12"/>
        <v xml:space="preserve"> </v>
      </c>
      <c r="AE11" s="1">
        <f t="shared" si="13"/>
        <v>77</v>
      </c>
      <c r="AF11" s="1" t="str">
        <f t="shared" si="13"/>
        <v xml:space="preserve"> </v>
      </c>
      <c r="AG11" s="38">
        <f t="shared" si="14"/>
        <v>4.8089106888790152</v>
      </c>
      <c r="AH11" s="38" t="str">
        <f t="shared" si="15"/>
        <v xml:space="preserve"> </v>
      </c>
      <c r="AI11" s="1">
        <f t="shared" si="16"/>
        <v>46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232</v>
      </c>
      <c r="AP11" t="s">
        <v>1315</v>
      </c>
      <c r="AQ11" s="22">
        <v>56.427849363977309</v>
      </c>
      <c r="AR11" s="21">
        <v>22.678444446745893</v>
      </c>
      <c r="AS11">
        <v>11.383609237686487</v>
      </c>
      <c r="AT11">
        <v>-56.427849363977309</v>
      </c>
      <c r="AU11">
        <v>-22.678444446745893</v>
      </c>
      <c r="AV11" t="s">
        <v>1356</v>
      </c>
    </row>
    <row r="12" spans="1:48" x14ac:dyDescent="0.25">
      <c r="A12" s="14">
        <v>1.4999999999999997E-10</v>
      </c>
      <c r="B12" t="s">
        <v>527</v>
      </c>
      <c r="C12" s="4">
        <v>10</v>
      </c>
      <c r="D12" s="4">
        <v>1</v>
      </c>
      <c r="E12" s="4">
        <v>8</v>
      </c>
      <c r="F12" s="4">
        <v>19</v>
      </c>
      <c r="G12" s="4">
        <v>99.5</v>
      </c>
      <c r="H12" s="4">
        <v>97.27</v>
      </c>
      <c r="I12" s="34">
        <v>19784.987437899999</v>
      </c>
      <c r="J12" s="35">
        <v>13.765921313331447</v>
      </c>
      <c r="K12" s="35">
        <v>13.035379254891449</v>
      </c>
      <c r="L12" s="35">
        <v>8.6058207188160676</v>
      </c>
      <c r="M12" s="35">
        <v>8.6300615216440946</v>
      </c>
      <c r="N12" s="4">
        <v>7.4619999999999997</v>
      </c>
      <c r="O12" s="4">
        <v>5.2468265162200272</v>
      </c>
      <c r="P12" s="35">
        <v>1.7230389637092629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"/>
        <v/>
      </c>
      <c r="T12" s="37" t="str">
        <f t="shared" si="3"/>
        <v/>
      </c>
      <c r="U12" s="37" t="str">
        <f t="shared" si="4"/>
        <v/>
      </c>
      <c r="V12" s="37">
        <f t="shared" si="5"/>
        <v>-0.4531461340896602</v>
      </c>
      <c r="W12" s="37" t="str">
        <f t="shared" si="6"/>
        <v/>
      </c>
      <c r="X12" s="37">
        <f t="shared" si="7"/>
        <v>-0.44614674002685595</v>
      </c>
      <c r="Y12" s="1" t="str">
        <f t="shared" si="8"/>
        <v xml:space="preserve"> </v>
      </c>
      <c r="Z12" s="1">
        <f t="shared" si="9"/>
        <v>140</v>
      </c>
      <c r="AA12" s="1" t="str">
        <f t="shared" si="8"/>
        <v xml:space="preserve"> </v>
      </c>
      <c r="AB12" s="1">
        <f t="shared" si="10"/>
        <v>99</v>
      </c>
      <c r="AC12" s="1" t="str">
        <f t="shared" si="11"/>
        <v xml:space="preserve"> 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527</v>
      </c>
      <c r="AP12" t="s">
        <v>1315</v>
      </c>
      <c r="AQ12" s="22">
        <v>45.314613408966018</v>
      </c>
      <c r="AR12" s="21">
        <v>44.614674002685597</v>
      </c>
      <c r="AS12">
        <v>2.2925876426441949</v>
      </c>
      <c r="AT12">
        <v>-45.314613408966018</v>
      </c>
      <c r="AU12">
        <v>-44.614674002685597</v>
      </c>
      <c r="AV12" t="s">
        <v>1357</v>
      </c>
    </row>
    <row r="13" spans="1:48" x14ac:dyDescent="0.25">
      <c r="A13" s="14">
        <v>1.5999999999999996E-10</v>
      </c>
      <c r="B13" t="s">
        <v>900</v>
      </c>
      <c r="C13" s="4">
        <v>4</v>
      </c>
      <c r="D13" s="4">
        <v>1</v>
      </c>
      <c r="E13" s="4">
        <v>4</v>
      </c>
      <c r="F13" s="4">
        <v>9</v>
      </c>
      <c r="G13" s="4">
        <v>225</v>
      </c>
      <c r="H13" s="4">
        <v>264.55</v>
      </c>
      <c r="I13" s="34">
        <v>11916.42855975</v>
      </c>
      <c r="J13" s="35" t="s">
        <v>1240</v>
      </c>
      <c r="K13" s="35" t="s">
        <v>1240</v>
      </c>
      <c r="L13" s="35" t="s">
        <v>1240</v>
      </c>
      <c r="M13" s="35" t="s">
        <v>1240</v>
      </c>
      <c r="N13" s="4">
        <v>3.3879999999999999</v>
      </c>
      <c r="O13" s="4">
        <v>-17.76699029126214</v>
      </c>
      <c r="P13" s="35" t="s">
        <v>137</v>
      </c>
      <c r="Q13" s="36" t="str">
        <f t="shared" si="0"/>
        <v xml:space="preserve"> </v>
      </c>
      <c r="R13" s="36" t="str">
        <f t="shared" si="1"/>
        <v xml:space="preserve"> </v>
      </c>
      <c r="S13" s="37" t="str">
        <f t="shared" si="2"/>
        <v/>
      </c>
      <c r="T13" s="37" t="str">
        <f t="shared" si="3"/>
        <v/>
      </c>
      <c r="U13" s="37" t="str">
        <f t="shared" si="4"/>
        <v xml:space="preserve"> </v>
      </c>
      <c r="V13" s="37" t="str">
        <f t="shared" si="5"/>
        <v xml:space="preserve"> </v>
      </c>
      <c r="W13" s="37" t="str">
        <f t="shared" si="6"/>
        <v xml:space="preserve"> </v>
      </c>
      <c r="X13" s="37" t="str">
        <f t="shared" si="7"/>
        <v xml:space="preserve"> </v>
      </c>
      <c r="Y13" s="1" t="str">
        <f t="shared" si="8"/>
        <v xml:space="preserve"> </v>
      </c>
      <c r="Z13" s="1" t="str">
        <f t="shared" si="9"/>
        <v xml:space="preserve"> </v>
      </c>
      <c r="AA13" s="1" t="str">
        <f t="shared" si="8"/>
        <v xml:space="preserve"> </v>
      </c>
      <c r="AB13" s="1" t="str">
        <f t="shared" si="10"/>
        <v xml:space="preserve"> </v>
      </c>
      <c r="AC13" s="1" t="str">
        <f t="shared" si="11"/>
        <v xml:space="preserve"> </v>
      </c>
      <c r="AD13" s="1" t="str">
        <f t="shared" si="12"/>
        <v xml:space="preserve"> </v>
      </c>
      <c r="AE13" s="1" t="str">
        <f t="shared" si="13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900</v>
      </c>
      <c r="AP13" t="s">
        <v>1315</v>
      </c>
      <c r="AQ13" s="22" t="e">
        <v>#VALUE!</v>
      </c>
      <c r="AR13" s="21" t="e">
        <v>#VALUE!</v>
      </c>
      <c r="AS13">
        <v>-14.949914949914955</v>
      </c>
      <c r="AT13" t="e">
        <v>#VALUE!</v>
      </c>
      <c r="AU13" t="e">
        <v>#VALUE!</v>
      </c>
      <c r="AV13" t="s">
        <v>1358</v>
      </c>
    </row>
    <row r="14" spans="1:48" x14ac:dyDescent="0.25">
      <c r="A14" s="14">
        <v>1.6999999999999996E-10</v>
      </c>
      <c r="B14" t="s">
        <v>270</v>
      </c>
      <c r="C14" s="4">
        <v>17</v>
      </c>
      <c r="D14" s="4">
        <v>2</v>
      </c>
      <c r="E14" s="4">
        <v>3</v>
      </c>
      <c r="F14" s="4">
        <v>22</v>
      </c>
      <c r="G14" s="4">
        <v>102</v>
      </c>
      <c r="H14" s="4">
        <v>93.09</v>
      </c>
      <c r="I14" s="34">
        <v>164661.81139734</v>
      </c>
      <c r="J14" s="35">
        <v>28.696054254007397</v>
      </c>
      <c r="K14" s="35">
        <v>32.492146596858639</v>
      </c>
      <c r="L14" s="35">
        <v>21.558261591936304</v>
      </c>
      <c r="M14" s="35">
        <v>24.784282201809518</v>
      </c>
      <c r="N14" s="4">
        <v>2.8650000000000002</v>
      </c>
      <c r="O14" s="4">
        <v>-11.574074074074073</v>
      </c>
      <c r="P14" s="35">
        <v>1.5533354817918144</v>
      </c>
      <c r="Q14" s="36">
        <f t="shared" si="0"/>
        <v>77.272727272897271</v>
      </c>
      <c r="R14" s="36" t="str">
        <f t="shared" si="1"/>
        <v xml:space="preserve"> </v>
      </c>
      <c r="S14" s="37" t="str">
        <f t="shared" si="2"/>
        <v/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 t="str">
        <f t="shared" si="6"/>
        <v/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 t="str">
        <f t="shared" si="8"/>
        <v xml:space="preserve"> </v>
      </c>
      <c r="AB14" s="1" t="str">
        <f t="shared" si="10"/>
        <v xml:space="preserve"> </v>
      </c>
      <c r="AC14" s="1" t="str">
        <f t="shared" si="11"/>
        <v xml:space="preserve"> </v>
      </c>
      <c r="AD14" s="1" t="str">
        <f t="shared" si="12"/>
        <v xml:space="preserve"> </v>
      </c>
      <c r="AE14" s="1">
        <f t="shared" si="13"/>
        <v>58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270</v>
      </c>
      <c r="AP14" t="s">
        <v>1315</v>
      </c>
      <c r="AQ14" s="22">
        <v>-13.99562621340522</v>
      </c>
      <c r="AR14" s="21">
        <v>-38.744622415169097</v>
      </c>
      <c r="AS14">
        <v>9.5713825330325353</v>
      </c>
      <c r="AT14">
        <v>13.99562621340522</v>
      </c>
      <c r="AU14">
        <v>38.744622415169097</v>
      </c>
      <c r="AV14" t="s">
        <v>1359</v>
      </c>
    </row>
    <row r="15" spans="1:48" x14ac:dyDescent="0.25">
      <c r="A15" s="14">
        <v>1.7999999999999995E-10</v>
      </c>
      <c r="B15" t="s">
        <v>560</v>
      </c>
      <c r="C15" s="4">
        <v>17</v>
      </c>
      <c r="D15" s="4">
        <v>2</v>
      </c>
      <c r="E15" s="4">
        <v>9</v>
      </c>
      <c r="F15" s="4">
        <v>28</v>
      </c>
      <c r="G15" s="4">
        <v>226.5</v>
      </c>
      <c r="H15" s="4">
        <v>215.74</v>
      </c>
      <c r="I15" s="34">
        <v>137460.09088518002</v>
      </c>
      <c r="J15" s="35">
        <v>29.400381575361134</v>
      </c>
      <c r="K15" s="35">
        <v>28.249312557286892</v>
      </c>
      <c r="L15" s="35">
        <v>18.272622908216039</v>
      </c>
      <c r="M15" s="35">
        <v>16.507199990965425</v>
      </c>
      <c r="N15" s="4">
        <v>7.6370000000000005</v>
      </c>
      <c r="O15" s="4">
        <v>3.763586956521741</v>
      </c>
      <c r="P15" s="35">
        <v>1.4818763326226012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"/>
        <v/>
      </c>
      <c r="T15" s="37" t="str">
        <f t="shared" si="3"/>
        <v/>
      </c>
      <c r="U15" s="37" t="str">
        <f t="shared" si="4"/>
        <v/>
      </c>
      <c r="V15" s="37" t="str">
        <f t="shared" si="5"/>
        <v/>
      </c>
      <c r="W15" s="37" t="str">
        <f t="shared" si="6"/>
        <v/>
      </c>
      <c r="X15" s="37" t="str">
        <f t="shared" si="7"/>
        <v/>
      </c>
      <c r="Y15" s="1" t="str">
        <f t="shared" si="8"/>
        <v xml:space="preserve"> </v>
      </c>
      <c r="Z15" s="1" t="str">
        <f t="shared" si="9"/>
        <v xml:space="preserve"> </v>
      </c>
      <c r="AA15" s="1" t="str">
        <f t="shared" si="8"/>
        <v xml:space="preserve"> </v>
      </c>
      <c r="AB15" s="1" t="str">
        <f t="shared" si="10"/>
        <v xml:space="preserve"> </v>
      </c>
      <c r="AC15" s="1" t="str">
        <f t="shared" si="11"/>
        <v xml:space="preserve"> 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560</v>
      </c>
      <c r="AP15" t="s">
        <v>1295</v>
      </c>
      <c r="AQ15" s="22">
        <v>-16.793580013820719</v>
      </c>
      <c r="AR15" s="21">
        <v>-17.598914695584057</v>
      </c>
      <c r="AS15">
        <v>4.9874849355705964</v>
      </c>
      <c r="AT15">
        <v>16.793580013820719</v>
      </c>
      <c r="AU15">
        <v>17.598914695584057</v>
      </c>
      <c r="AV15" t="s">
        <v>1360</v>
      </c>
    </row>
    <row r="16" spans="1:48" x14ac:dyDescent="0.25">
      <c r="A16" s="14">
        <v>1.8999999999999994E-10</v>
      </c>
      <c r="B16" t="s">
        <v>448</v>
      </c>
      <c r="C16" s="4">
        <v>19</v>
      </c>
      <c r="D16" s="4">
        <v>1</v>
      </c>
      <c r="E16" s="4">
        <v>9</v>
      </c>
      <c r="F16" s="4">
        <v>29</v>
      </c>
      <c r="G16" s="4">
        <v>430</v>
      </c>
      <c r="H16" s="4">
        <v>442.47</v>
      </c>
      <c r="I16" s="34">
        <v>212237.47830033</v>
      </c>
      <c r="J16" s="35" t="s">
        <v>1240</v>
      </c>
      <c r="K16" s="35" t="s">
        <v>1240</v>
      </c>
      <c r="L16" s="35" t="s">
        <v>1240</v>
      </c>
      <c r="M16" s="35">
        <v>34.838577458636678</v>
      </c>
      <c r="N16" s="4">
        <v>9.7750000000000004</v>
      </c>
      <c r="O16" s="4">
        <v>24.205844980940284</v>
      </c>
      <c r="P16" s="35">
        <v>0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"/>
        <v/>
      </c>
      <c r="T16" s="37" t="str">
        <f t="shared" si="3"/>
        <v/>
      </c>
      <c r="U16" s="37" t="str">
        <f t="shared" si="4"/>
        <v xml:space="preserve"> </v>
      </c>
      <c r="V16" s="37" t="str">
        <f t="shared" si="5"/>
        <v xml:space="preserve"> </v>
      </c>
      <c r="W16" s="37" t="str">
        <f t="shared" si="6"/>
        <v xml:space="preserve"> </v>
      </c>
      <c r="X16" s="37" t="str">
        <f t="shared" si="7"/>
        <v xml:space="preserve"> </v>
      </c>
      <c r="Y16" s="1" t="str">
        <f t="shared" si="8"/>
        <v xml:space="preserve"> </v>
      </c>
      <c r="Z16" s="1" t="str">
        <f t="shared" si="9"/>
        <v xml:space="preserve"> </v>
      </c>
      <c r="AA16" s="1" t="str">
        <f t="shared" si="8"/>
        <v xml:space="preserve"> </v>
      </c>
      <c r="AB16" s="1" t="str">
        <f t="shared" si="10"/>
        <v xml:space="preserve"> </v>
      </c>
      <c r="AC16" s="1" t="str">
        <f t="shared" si="11"/>
        <v xml:space="preserve"> </v>
      </c>
      <c r="AD16" s="1" t="str">
        <f t="shared" si="12"/>
        <v xml:space="preserve"> </v>
      </c>
      <c r="AE16" s="1" t="str">
        <f t="shared" si="13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448</v>
      </c>
      <c r="AP16" t="s">
        <v>1295</v>
      </c>
      <c r="AQ16" s="22" t="e">
        <v>#VALUE!</v>
      </c>
      <c r="AR16" s="21" t="e">
        <v>#VALUE!</v>
      </c>
      <c r="AS16">
        <v>-2.818270165208947</v>
      </c>
      <c r="AT16" t="e">
        <v>#VALUE!</v>
      </c>
      <c r="AU16" t="e">
        <v>#VALUE!</v>
      </c>
      <c r="AV16" t="s">
        <v>1361</v>
      </c>
    </row>
    <row r="17" spans="1:48" x14ac:dyDescent="0.25">
      <c r="A17" s="14">
        <v>1.9999999999999993E-10</v>
      </c>
      <c r="B17" t="s">
        <v>254</v>
      </c>
      <c r="C17" s="4">
        <v>17</v>
      </c>
      <c r="D17" s="4">
        <v>1</v>
      </c>
      <c r="E17" s="4">
        <v>5</v>
      </c>
      <c r="F17" s="4">
        <v>23</v>
      </c>
      <c r="G17" s="4">
        <v>134</v>
      </c>
      <c r="H17" s="4">
        <v>117.25</v>
      </c>
      <c r="I17" s="34">
        <v>43197.786108749999</v>
      </c>
      <c r="J17" s="35">
        <v>22.56543494996151</v>
      </c>
      <c r="K17" s="35">
        <v>26.318742985409653</v>
      </c>
      <c r="L17" s="35">
        <v>17.875262334760752</v>
      </c>
      <c r="M17" s="35">
        <v>22.19582337302046</v>
      </c>
      <c r="N17" s="4">
        <v>4.4550000000000001</v>
      </c>
      <c r="O17" s="4">
        <v>-13.495145631067965</v>
      </c>
      <c r="P17" s="35">
        <v>2.035820895522388</v>
      </c>
      <c r="Q17" s="36">
        <f t="shared" si="0"/>
        <v>73.913043478460878</v>
      </c>
      <c r="R17" s="36" t="str">
        <f t="shared" si="1"/>
        <v xml:space="preserve"> </v>
      </c>
      <c r="S17" s="37" t="str">
        <f t="shared" si="2"/>
        <v/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 t="str">
        <f t="shared" si="6"/>
        <v/>
      </c>
      <c r="X17" s="37" t="str">
        <f t="shared" si="7"/>
        <v/>
      </c>
      <c r="Y17" s="1" t="str">
        <f t="shared" si="8"/>
        <v xml:space="preserve"> </v>
      </c>
      <c r="Z17" s="1" t="str">
        <f t="shared" si="9"/>
        <v xml:space="preserve"> </v>
      </c>
      <c r="AA17" s="1" t="str">
        <f t="shared" si="8"/>
        <v xml:space="preserve"> </v>
      </c>
      <c r="AB17" s="1" t="str">
        <f t="shared" si="10"/>
        <v xml:space="preserve"> </v>
      </c>
      <c r="AC17" s="1" t="str">
        <f t="shared" si="11"/>
        <v xml:space="preserve"> </v>
      </c>
      <c r="AD17" s="1" t="str">
        <f t="shared" si="12"/>
        <v xml:space="preserve"> </v>
      </c>
      <c r="AE17" s="1">
        <f t="shared" si="13"/>
        <v>78</v>
      </c>
      <c r="AF17" s="1" t="str">
        <f t="shared" si="13"/>
        <v xml:space="preserve"> </v>
      </c>
      <c r="AG17" s="38">
        <f t="shared" si="14"/>
        <v>2.035820895722388</v>
      </c>
      <c r="AH17" s="38" t="str">
        <f t="shared" si="15"/>
        <v xml:space="preserve"> </v>
      </c>
      <c r="AI17" s="1">
        <f t="shared" si="16"/>
        <v>187</v>
      </c>
      <c r="AJ17" s="1" t="str">
        <f t="shared" si="16"/>
        <v xml:space="preserve"> </v>
      </c>
      <c r="AK17" s="25" t="str">
        <f t="shared" si="17"/>
        <v xml:space="preserve"> </v>
      </c>
      <c r="AL17" s="25" t="str">
        <f t="shared" si="18"/>
        <v xml:space="preserve"> </v>
      </c>
      <c r="AM17" s="1" t="str">
        <f t="shared" si="19"/>
        <v xml:space="preserve"> </v>
      </c>
      <c r="AN17" s="1" t="str">
        <f t="shared" si="19"/>
        <v xml:space="preserve"> </v>
      </c>
      <c r="AO17" t="s">
        <v>254</v>
      </c>
      <c r="AP17" t="s">
        <v>1295</v>
      </c>
      <c r="AQ17" s="22">
        <v>10.358376621082222</v>
      </c>
      <c r="AR17" s="21">
        <v>-15.04158220884262</v>
      </c>
      <c r="AS17">
        <v>14.285714285714279</v>
      </c>
      <c r="AT17">
        <v>-10.358376621082222</v>
      </c>
      <c r="AU17">
        <v>15.04158220884262</v>
      </c>
      <c r="AV17" t="s">
        <v>1362</v>
      </c>
    </row>
    <row r="18" spans="1:48" x14ac:dyDescent="0.25">
      <c r="A18" s="14">
        <v>2.0999999999999992E-10</v>
      </c>
      <c r="B18" t="s">
        <v>279</v>
      </c>
      <c r="C18" s="4">
        <v>9</v>
      </c>
      <c r="D18" s="4">
        <v>0</v>
      </c>
      <c r="E18" s="4">
        <v>5</v>
      </c>
      <c r="F18" s="4">
        <v>14</v>
      </c>
      <c r="G18" s="4">
        <v>47</v>
      </c>
      <c r="H18" s="4">
        <v>39.76</v>
      </c>
      <c r="I18" s="34">
        <v>22086.529309599999</v>
      </c>
      <c r="J18" s="35">
        <v>15.392953929539294</v>
      </c>
      <c r="K18" s="35">
        <v>14.240687679083093</v>
      </c>
      <c r="L18" s="35">
        <v>10.093576756672597</v>
      </c>
      <c r="M18" s="35">
        <v>9.9805986587245386</v>
      </c>
      <c r="N18" s="4">
        <v>2.7920000000000003</v>
      </c>
      <c r="O18" s="4">
        <v>-13.82716049382716</v>
      </c>
      <c r="P18" s="35">
        <v>3.6292756539235418</v>
      </c>
      <c r="Q18" s="36" t="str">
        <f t="shared" si="0"/>
        <v xml:space="preserve"> </v>
      </c>
      <c r="R18" s="36" t="str">
        <f t="shared" si="1"/>
        <v xml:space="preserve"> </v>
      </c>
      <c r="S18" s="37">
        <f t="shared" si="2"/>
        <v>0.18209255554199208</v>
      </c>
      <c r="T18" s="37" t="str">
        <f t="shared" si="3"/>
        <v/>
      </c>
      <c r="U18" s="37" t="str">
        <f t="shared" si="4"/>
        <v/>
      </c>
      <c r="V18" s="37">
        <f t="shared" si="5"/>
        <v>-0.38851195117639536</v>
      </c>
      <c r="W18" s="37" t="str">
        <f t="shared" si="6"/>
        <v/>
      </c>
      <c r="X18" s="37">
        <f t="shared" si="7"/>
        <v>-0.35039776284796265</v>
      </c>
      <c r="Y18" s="1" t="str">
        <f t="shared" si="8"/>
        <v xml:space="preserve"> </v>
      </c>
      <c r="Z18" s="1">
        <f t="shared" si="9"/>
        <v>162</v>
      </c>
      <c r="AA18" s="1" t="str">
        <f t="shared" si="8"/>
        <v xml:space="preserve"> </v>
      </c>
      <c r="AB18" s="1">
        <f t="shared" si="10"/>
        <v>124</v>
      </c>
      <c r="AC18" s="1">
        <f t="shared" si="11"/>
        <v>89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>
        <f t="shared" si="14"/>
        <v>3.6292756541335418</v>
      </c>
      <c r="AH18" s="38" t="str">
        <f t="shared" si="15"/>
        <v xml:space="preserve"> </v>
      </c>
      <c r="AI18" s="1">
        <f t="shared" si="16"/>
        <v>95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279</v>
      </c>
      <c r="AP18" t="s">
        <v>1241</v>
      </c>
      <c r="AQ18" s="22">
        <v>38.851195117639534</v>
      </c>
      <c r="AR18" s="21">
        <v>35.039776284796261</v>
      </c>
      <c r="AS18">
        <v>18.209255533199208</v>
      </c>
      <c r="AT18">
        <v>-38.851195117639534</v>
      </c>
      <c r="AU18">
        <v>-35.039776284796261</v>
      </c>
      <c r="AV18" t="s">
        <v>1363</v>
      </c>
    </row>
    <row r="19" spans="1:48" x14ac:dyDescent="0.25">
      <c r="A19" s="14">
        <v>2.1999999999999991E-10</v>
      </c>
      <c r="B19" t="s">
        <v>280</v>
      </c>
      <c r="C19" s="4">
        <v>5</v>
      </c>
      <c r="D19" s="4">
        <v>1</v>
      </c>
      <c r="E19" s="4">
        <v>13</v>
      </c>
      <c r="F19" s="4">
        <v>19</v>
      </c>
      <c r="G19" s="4">
        <v>154</v>
      </c>
      <c r="H19" s="4">
        <v>145.47999999999999</v>
      </c>
      <c r="I19" s="34">
        <v>62523.576220479998</v>
      </c>
      <c r="J19" s="35">
        <v>26.747563890421031</v>
      </c>
      <c r="K19" s="35">
        <v>25.353781805507143</v>
      </c>
      <c r="L19" s="35">
        <v>18.664916357153469</v>
      </c>
      <c r="M19" s="35">
        <v>17.77435036961058</v>
      </c>
      <c r="N19" s="4">
        <v>5.7380000000000004</v>
      </c>
      <c r="O19" s="4">
        <v>5.2844036697247754</v>
      </c>
      <c r="P19" s="35">
        <v>2.3982678031344515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"/>
        <v/>
      </c>
      <c r="T19" s="37" t="str">
        <f t="shared" si="3"/>
        <v/>
      </c>
      <c r="U19" s="37" t="str">
        <f t="shared" si="4"/>
        <v/>
      </c>
      <c r="V19" s="37" t="str">
        <f t="shared" si="5"/>
        <v/>
      </c>
      <c r="W19" s="37" t="str">
        <f t="shared" si="6"/>
        <v/>
      </c>
      <c r="X19" s="37" t="str">
        <f t="shared" si="7"/>
        <v/>
      </c>
      <c r="Y19" s="1" t="str">
        <f t="shared" si="8"/>
        <v xml:space="preserve"> </v>
      </c>
      <c r="Z19" s="1" t="str">
        <f t="shared" si="9"/>
        <v xml:space="preserve"> </v>
      </c>
      <c r="AA19" s="1" t="str">
        <f t="shared" si="8"/>
        <v xml:space="preserve"> </v>
      </c>
      <c r="AB19" s="1" t="str">
        <f t="shared" si="10"/>
        <v xml:space="preserve"> </v>
      </c>
      <c r="AC19" s="1" t="str">
        <f t="shared" si="11"/>
        <v xml:space="preserve"> 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>
        <f t="shared" si="14"/>
        <v>2.3982678033544516</v>
      </c>
      <c r="AH19" s="38" t="str">
        <f t="shared" si="15"/>
        <v xml:space="preserve"> </v>
      </c>
      <c r="AI19" s="1">
        <f t="shared" si="16"/>
        <v>167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280</v>
      </c>
      <c r="AP19" t="s">
        <v>1295</v>
      </c>
      <c r="AQ19" s="22">
        <v>-6.2552108517080818</v>
      </c>
      <c r="AR19" s="21">
        <v>-20.123636191176566</v>
      </c>
      <c r="AS19">
        <v>5.8564751168545648</v>
      </c>
      <c r="AT19">
        <v>6.2552108517080818</v>
      </c>
      <c r="AU19">
        <v>20.123636191176566</v>
      </c>
      <c r="AV19" t="s">
        <v>1364</v>
      </c>
    </row>
    <row r="20" spans="1:48" x14ac:dyDescent="0.25">
      <c r="A20" s="14">
        <v>2.299999999999999E-10</v>
      </c>
      <c r="B20" t="s">
        <v>665</v>
      </c>
      <c r="C20" s="4">
        <v>10</v>
      </c>
      <c r="D20" s="4">
        <v>1</v>
      </c>
      <c r="E20" s="4">
        <v>9</v>
      </c>
      <c r="F20" s="4">
        <v>20</v>
      </c>
      <c r="G20" s="4">
        <v>60.5</v>
      </c>
      <c r="H20" s="4">
        <v>40.97</v>
      </c>
      <c r="I20" s="34">
        <v>1951.3176031399998</v>
      </c>
      <c r="J20" s="35">
        <v>2.4442190669371193</v>
      </c>
      <c r="K20" s="35">
        <v>5.4503126247173066</v>
      </c>
      <c r="L20" s="35">
        <v>12.802711093901367</v>
      </c>
      <c r="M20" s="35">
        <v>25.32773506637168</v>
      </c>
      <c r="N20" s="4">
        <v>7.5170000000000003</v>
      </c>
      <c r="O20" s="4">
        <v>-55.175909361955874</v>
      </c>
      <c r="P20" s="35">
        <v>2.5628508664876741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"/>
        <v>0.47669026139670745</v>
      </c>
      <c r="T20" s="37" t="str">
        <f t="shared" si="3"/>
        <v/>
      </c>
      <c r="U20" s="37" t="str">
        <f t="shared" si="4"/>
        <v/>
      </c>
      <c r="V20" s="37">
        <f t="shared" si="5"/>
        <v>-0.90290292850999498</v>
      </c>
      <c r="W20" s="37" t="str">
        <f t="shared" si="6"/>
        <v/>
      </c>
      <c r="X20" s="37" t="str">
        <f t="shared" si="7"/>
        <v/>
      </c>
      <c r="Y20" s="1" t="str">
        <f t="shared" si="8"/>
        <v xml:space="preserve"> </v>
      </c>
      <c r="Z20" s="1">
        <f t="shared" si="9"/>
        <v>4</v>
      </c>
      <c r="AA20" s="1" t="str">
        <f t="shared" si="8"/>
        <v xml:space="preserve"> </v>
      </c>
      <c r="AB20" s="1" t="str">
        <f t="shared" si="10"/>
        <v xml:space="preserve"> </v>
      </c>
      <c r="AC20" s="1">
        <f t="shared" si="11"/>
        <v>4</v>
      </c>
      <c r="AD20" s="1" t="str">
        <f t="shared" si="12"/>
        <v xml:space="preserve"> </v>
      </c>
      <c r="AE20" s="1" t="str">
        <f t="shared" si="13"/>
        <v xml:space="preserve"> </v>
      </c>
      <c r="AF20" s="1" t="str">
        <f t="shared" si="13"/>
        <v xml:space="preserve"> </v>
      </c>
      <c r="AG20" s="38">
        <f t="shared" si="14"/>
        <v>2.5628508667176741</v>
      </c>
      <c r="AH20" s="38" t="str">
        <f t="shared" si="15"/>
        <v xml:space="preserve"> </v>
      </c>
      <c r="AI20" s="1">
        <f t="shared" si="16"/>
        <v>151</v>
      </c>
      <c r="AJ20" s="1" t="str">
        <f t="shared" si="16"/>
        <v xml:space="preserve"> </v>
      </c>
      <c r="AK20" s="25" t="str">
        <f t="shared" si="17"/>
        <v xml:space="preserve"> </v>
      </c>
      <c r="AL20" s="25">
        <f t="shared" si="18"/>
        <v>-55.175909361725871</v>
      </c>
      <c r="AM20" s="1" t="str">
        <f t="shared" si="19"/>
        <v xml:space="preserve"> </v>
      </c>
      <c r="AN20" s="1">
        <f t="shared" si="19"/>
        <v>7</v>
      </c>
      <c r="AO20" t="s">
        <v>665</v>
      </c>
      <c r="AP20" t="s">
        <v>1295</v>
      </c>
      <c r="AQ20" s="22">
        <v>90.290292850999492</v>
      </c>
      <c r="AR20" s="21">
        <v>17.604334234525876</v>
      </c>
      <c r="AS20">
        <v>47.669026116670743</v>
      </c>
      <c r="AT20">
        <v>-90.290292850999492</v>
      </c>
      <c r="AU20">
        <v>-17.604334234525876</v>
      </c>
      <c r="AV20" t="s">
        <v>1365</v>
      </c>
    </row>
    <row r="21" spans="1:48" x14ac:dyDescent="0.25">
      <c r="A21" s="14">
        <v>2.399999999999999E-10</v>
      </c>
      <c r="B21" t="s">
        <v>452</v>
      </c>
      <c r="C21" s="4">
        <v>17</v>
      </c>
      <c r="D21" s="4">
        <v>4</v>
      </c>
      <c r="E21" s="4">
        <v>4</v>
      </c>
      <c r="F21" s="4">
        <v>25</v>
      </c>
      <c r="G21" s="4">
        <v>242.5</v>
      </c>
      <c r="H21" s="4">
        <v>231.86</v>
      </c>
      <c r="I21" s="34">
        <v>50822.95103548</v>
      </c>
      <c r="J21" s="35" t="s">
        <v>1240</v>
      </c>
      <c r="K21" s="35" t="s">
        <v>1240</v>
      </c>
      <c r="L21" s="35" t="s">
        <v>1240</v>
      </c>
      <c r="M21" s="35" t="s">
        <v>1240</v>
      </c>
      <c r="N21" s="4">
        <v>3.859</v>
      </c>
      <c r="O21" s="4">
        <v>38.31541218637993</v>
      </c>
      <c r="P21" s="35">
        <v>0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"/>
        <v/>
      </c>
      <c r="T21" s="37" t="str">
        <f t="shared" si="3"/>
        <v/>
      </c>
      <c r="U21" s="37" t="str">
        <f t="shared" si="4"/>
        <v xml:space="preserve"> </v>
      </c>
      <c r="V21" s="37" t="str">
        <f t="shared" si="5"/>
        <v xml:space="preserve"> </v>
      </c>
      <c r="W21" s="37" t="str">
        <f t="shared" si="6"/>
        <v xml:space="preserve"> </v>
      </c>
      <c r="X21" s="37" t="str">
        <f t="shared" si="7"/>
        <v xml:space="preserve"> </v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 t="str">
        <f t="shared" si="10"/>
        <v xml:space="preserve"> </v>
      </c>
      <c r="AC21" s="1" t="str">
        <f t="shared" si="11"/>
        <v xml:space="preserve"> </v>
      </c>
      <c r="AD21" s="1" t="str">
        <f t="shared" si="12"/>
        <v xml:space="preserve"> </v>
      </c>
      <c r="AE21" s="1" t="str">
        <f t="shared" si="13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452</v>
      </c>
      <c r="AP21" t="s">
        <v>1295</v>
      </c>
      <c r="AQ21" s="22" t="e">
        <v>#VALUE!</v>
      </c>
      <c r="AR21" s="21" t="e">
        <v>#VALUE!</v>
      </c>
      <c r="AS21">
        <v>4.5889761062710255</v>
      </c>
      <c r="AT21" t="e">
        <v>#VALUE!</v>
      </c>
      <c r="AU21" t="e">
        <v>#VALUE!</v>
      </c>
      <c r="AV21" t="s">
        <v>1366</v>
      </c>
    </row>
    <row r="22" spans="1:48" x14ac:dyDescent="0.25">
      <c r="A22" s="14">
        <v>2.4999999999999991E-10</v>
      </c>
      <c r="B22" t="s">
        <v>568</v>
      </c>
      <c r="C22" s="4">
        <v>10</v>
      </c>
      <c r="D22" s="4">
        <v>0</v>
      </c>
      <c r="E22" s="4">
        <v>4</v>
      </c>
      <c r="F22" s="4">
        <v>14</v>
      </c>
      <c r="G22" s="4">
        <v>79</v>
      </c>
      <c r="H22" s="4">
        <v>75.56</v>
      </c>
      <c r="I22" s="34">
        <v>18643.46683668</v>
      </c>
      <c r="J22" s="35">
        <v>22.973548190939496</v>
      </c>
      <c r="K22" s="35">
        <v>22.093567251461991</v>
      </c>
      <c r="L22" s="35">
        <v>12.363757556440904</v>
      </c>
      <c r="M22" s="35">
        <v>11.766027127793594</v>
      </c>
      <c r="N22" s="4">
        <v>3.42</v>
      </c>
      <c r="O22" s="4">
        <v>2.0895522388059655</v>
      </c>
      <c r="P22" s="35">
        <v>2.6588141874007407</v>
      </c>
      <c r="Q22" s="36">
        <f t="shared" si="0"/>
        <v>71.428571428821428</v>
      </c>
      <c r="R22" s="36" t="str">
        <f t="shared" si="1"/>
        <v xml:space="preserve"> 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37" t="str">
        <f t="shared" si="5"/>
        <v/>
      </c>
      <c r="W22" s="37" t="str">
        <f t="shared" si="6"/>
        <v/>
      </c>
      <c r="X22" s="37" t="str">
        <f t="shared" si="7"/>
        <v/>
      </c>
      <c r="Y22" s="1" t="str">
        <f t="shared" si="8"/>
        <v xml:space="preserve"> </v>
      </c>
      <c r="Z22" s="1" t="str">
        <f t="shared" si="9"/>
        <v xml:space="preserve"> </v>
      </c>
      <c r="AA22" s="1" t="str">
        <f t="shared" si="8"/>
        <v xml:space="preserve"> </v>
      </c>
      <c r="AB22" s="1" t="str">
        <f t="shared" si="10"/>
        <v xml:space="preserve"> </v>
      </c>
      <c r="AC22" s="1" t="str">
        <f t="shared" si="11"/>
        <v xml:space="preserve"> </v>
      </c>
      <c r="AD22" s="1" t="str">
        <f t="shared" si="12"/>
        <v xml:space="preserve"> </v>
      </c>
      <c r="AE22" s="1">
        <f t="shared" si="13"/>
        <v>88</v>
      </c>
      <c r="AF22" s="1" t="str">
        <f t="shared" si="13"/>
        <v xml:space="preserve"> </v>
      </c>
      <c r="AG22" s="38">
        <f t="shared" si="14"/>
        <v>2.6588141876507407</v>
      </c>
      <c r="AH22" s="38" t="str">
        <f t="shared" si="15"/>
        <v xml:space="preserve"> </v>
      </c>
      <c r="AI22" s="1">
        <f t="shared" si="16"/>
        <v>144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568</v>
      </c>
      <c r="AP22" t="s">
        <v>1252</v>
      </c>
      <c r="AQ22" s="22">
        <v>8.7371389394322758</v>
      </c>
      <c r="AR22" s="21">
        <v>20.429350646588297</v>
      </c>
      <c r="AS22">
        <v>4.5526733721545698</v>
      </c>
      <c r="AT22">
        <v>-8.7371389394322758</v>
      </c>
      <c r="AU22">
        <v>-20.429350646588297</v>
      </c>
      <c r="AV22" t="s">
        <v>1367</v>
      </c>
    </row>
    <row r="23" spans="1:48" x14ac:dyDescent="0.25">
      <c r="A23" s="14">
        <v>2.5999999999999993E-10</v>
      </c>
      <c r="B23" t="s">
        <v>274</v>
      </c>
      <c r="C23" s="4">
        <v>13</v>
      </c>
      <c r="D23" s="4">
        <v>1</v>
      </c>
      <c r="E23" s="4">
        <v>5</v>
      </c>
      <c r="F23" s="4">
        <v>19</v>
      </c>
      <c r="G23" s="4">
        <v>92</v>
      </c>
      <c r="H23" s="4">
        <v>84.76</v>
      </c>
      <c r="I23" s="34">
        <v>42005.626353079999</v>
      </c>
      <c r="J23" s="35">
        <v>20.075793462813831</v>
      </c>
      <c r="K23" s="35">
        <v>19.850117096018735</v>
      </c>
      <c r="L23" s="35">
        <v>12.980137059279865</v>
      </c>
      <c r="M23" s="35">
        <v>12.146005435235665</v>
      </c>
      <c r="N23" s="4">
        <v>4.2700000000000005</v>
      </c>
      <c r="O23" s="4">
        <v>0.70754716981132659</v>
      </c>
      <c r="P23" s="35">
        <v>3.3341198678621993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"/>
        <v/>
      </c>
      <c r="T23" s="37" t="str">
        <f t="shared" si="3"/>
        <v/>
      </c>
      <c r="U23" s="37" t="str">
        <f t="shared" si="4"/>
        <v/>
      </c>
      <c r="V23" s="37" t="str">
        <f t="shared" si="5"/>
        <v/>
      </c>
      <c r="W23" s="37" t="str">
        <f t="shared" si="6"/>
        <v/>
      </c>
      <c r="X23" s="37" t="str">
        <f t="shared" si="7"/>
        <v/>
      </c>
      <c r="Y23" s="1" t="str">
        <f t="shared" si="8"/>
        <v xml:space="preserve"> </v>
      </c>
      <c r="Z23" s="1" t="str">
        <f t="shared" si="9"/>
        <v xml:space="preserve"> </v>
      </c>
      <c r="AA23" s="1" t="str">
        <f t="shared" si="8"/>
        <v xml:space="preserve"> </v>
      </c>
      <c r="AB23" s="1" t="str">
        <f t="shared" si="10"/>
        <v xml:space="preserve"> </v>
      </c>
      <c r="AC23" s="1" t="str">
        <f t="shared" si="11"/>
        <v xml:space="preserve"> </v>
      </c>
      <c r="AD23" s="1" t="str">
        <f t="shared" si="12"/>
        <v xml:space="preserve"> </v>
      </c>
      <c r="AE23" s="1" t="str">
        <f t="shared" si="13"/>
        <v xml:space="preserve"> </v>
      </c>
      <c r="AF23" s="1" t="str">
        <f t="shared" si="13"/>
        <v xml:space="preserve"> </v>
      </c>
      <c r="AG23" s="38">
        <f t="shared" si="14"/>
        <v>3.3341198681221993</v>
      </c>
      <c r="AH23" s="38" t="str">
        <f t="shared" si="15"/>
        <v xml:space="preserve"> </v>
      </c>
      <c r="AI23" s="1">
        <f t="shared" si="16"/>
        <v>109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274</v>
      </c>
      <c r="AP23" t="s">
        <v>1252</v>
      </c>
      <c r="AQ23" s="22">
        <v>20.248525206044533</v>
      </c>
      <c r="AR23" s="21">
        <v>16.462456515485012</v>
      </c>
      <c r="AS23">
        <v>8.5417649834827571</v>
      </c>
      <c r="AT23">
        <v>-20.248525206044533</v>
      </c>
      <c r="AU23">
        <v>-16.462456515485012</v>
      </c>
      <c r="AV23" t="s">
        <v>1368</v>
      </c>
    </row>
    <row r="24" spans="1:48" x14ac:dyDescent="0.25">
      <c r="A24" s="14">
        <v>2.6999999999999995E-10</v>
      </c>
      <c r="B24" t="s">
        <v>449</v>
      </c>
      <c r="C24" s="4">
        <v>9</v>
      </c>
      <c r="D24" s="4">
        <v>0</v>
      </c>
      <c r="E24" s="4">
        <v>1</v>
      </c>
      <c r="F24" s="4">
        <v>10</v>
      </c>
      <c r="G24" s="4">
        <v>17</v>
      </c>
      <c r="H24" s="4">
        <v>14.64</v>
      </c>
      <c r="I24" s="34">
        <v>9734.2454340000004</v>
      </c>
      <c r="J24" s="35">
        <v>10.828402366863905</v>
      </c>
      <c r="K24" s="35">
        <v>10.678336980306346</v>
      </c>
      <c r="L24" s="35">
        <v>9.4740216104203672</v>
      </c>
      <c r="M24" s="35">
        <v>9.1164349807719702</v>
      </c>
      <c r="N24" s="4">
        <v>1.371</v>
      </c>
      <c r="O24" s="4">
        <v>0.80882352941175717</v>
      </c>
      <c r="P24" s="35">
        <v>3.9549180327868849</v>
      </c>
      <c r="Q24" s="36">
        <f t="shared" si="0"/>
        <v>90.000000000270006</v>
      </c>
      <c r="R24" s="36" t="str">
        <f t="shared" si="1"/>
        <v xml:space="preserve"> </v>
      </c>
      <c r="S24" s="37">
        <f t="shared" si="2"/>
        <v>0.16120218606234957</v>
      </c>
      <c r="T24" s="37" t="str">
        <f t="shared" si="3"/>
        <v/>
      </c>
      <c r="U24" s="37" t="str">
        <f t="shared" si="4"/>
        <v/>
      </c>
      <c r="V24" s="37">
        <f t="shared" si="5"/>
        <v>-0.56983963796033466</v>
      </c>
      <c r="W24" s="37" t="str">
        <f t="shared" si="6"/>
        <v/>
      </c>
      <c r="X24" s="37">
        <f t="shared" si="7"/>
        <v>-0.39027108216249073</v>
      </c>
      <c r="Y24" s="1" t="str">
        <f t="shared" si="8"/>
        <v xml:space="preserve"> </v>
      </c>
      <c r="Z24" s="1">
        <f t="shared" si="9"/>
        <v>100</v>
      </c>
      <c r="AA24" s="1" t="str">
        <f t="shared" si="8"/>
        <v xml:space="preserve"> </v>
      </c>
      <c r="AB24" s="1">
        <f t="shared" si="10"/>
        <v>113</v>
      </c>
      <c r="AC24" s="1">
        <f t="shared" si="11"/>
        <v>104</v>
      </c>
      <c r="AD24" s="1" t="str">
        <f t="shared" si="12"/>
        <v xml:space="preserve"> </v>
      </c>
      <c r="AE24" s="1">
        <f t="shared" si="13"/>
        <v>14</v>
      </c>
      <c r="AF24" s="1" t="str">
        <f t="shared" si="13"/>
        <v xml:space="preserve"> </v>
      </c>
      <c r="AG24" s="38">
        <f t="shared" si="14"/>
        <v>3.9549180330568849</v>
      </c>
      <c r="AH24" s="38" t="str">
        <f t="shared" si="15"/>
        <v xml:space="preserve"> </v>
      </c>
      <c r="AI24" s="1">
        <f t="shared" si="16"/>
        <v>76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449</v>
      </c>
      <c r="AP24" t="s">
        <v>1252</v>
      </c>
      <c r="AQ24" s="22">
        <v>56.983963796033464</v>
      </c>
      <c r="AR24" s="21">
        <v>39.027108216249076</v>
      </c>
      <c r="AS24">
        <v>16.120218579234958</v>
      </c>
      <c r="AT24">
        <v>-56.983963796033464</v>
      </c>
      <c r="AU24">
        <v>-39.027108216249076</v>
      </c>
      <c r="AV24" t="s">
        <v>1369</v>
      </c>
    </row>
    <row r="25" spans="1:48" x14ac:dyDescent="0.25">
      <c r="A25" s="14">
        <v>2.7999999999999996E-10</v>
      </c>
      <c r="B25" t="s">
        <v>271</v>
      </c>
      <c r="C25" s="4">
        <v>2</v>
      </c>
      <c r="D25" s="4">
        <v>2</v>
      </c>
      <c r="E25" s="4">
        <v>9</v>
      </c>
      <c r="F25" s="4">
        <v>13</v>
      </c>
      <c r="G25" s="4">
        <v>42.5</v>
      </c>
      <c r="H25" s="4">
        <v>34.880000000000003</v>
      </c>
      <c r="I25" s="34">
        <v>25026.676214720002</v>
      </c>
      <c r="J25" s="35">
        <v>7.8718122320018056</v>
      </c>
      <c r="K25" s="35">
        <v>8.0759435054410744</v>
      </c>
      <c r="L25" s="35" t="s">
        <v>1240</v>
      </c>
      <c r="M25" s="35" t="s">
        <v>1240</v>
      </c>
      <c r="N25" s="4">
        <v>4.319</v>
      </c>
      <c r="O25" s="4">
        <v>-2.7252252252252349</v>
      </c>
      <c r="P25" s="35">
        <v>3.2368119266055047</v>
      </c>
      <c r="Q25" s="36" t="str">
        <f t="shared" si="0"/>
        <v xml:space="preserve"> </v>
      </c>
      <c r="R25" s="36" t="str">
        <f t="shared" si="1"/>
        <v xml:space="preserve"> </v>
      </c>
      <c r="S25" s="37">
        <f t="shared" si="2"/>
        <v>0.21846330303229353</v>
      </c>
      <c r="T25" s="37" t="str">
        <f t="shared" si="3"/>
        <v/>
      </c>
      <c r="U25" s="37" t="str">
        <f t="shared" si="4"/>
        <v/>
      </c>
      <c r="V25" s="37">
        <f t="shared" si="5"/>
        <v>-0.6872907484498243</v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>
        <f t="shared" si="9"/>
        <v>54</v>
      </c>
      <c r="AA25" s="1" t="str">
        <f t="shared" si="8"/>
        <v xml:space="preserve"> </v>
      </c>
      <c r="AB25" s="1" t="str">
        <f t="shared" si="10"/>
        <v xml:space="preserve"> </v>
      </c>
      <c r="AC25" s="1">
        <f t="shared" si="11"/>
        <v>60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>
        <f t="shared" si="14"/>
        <v>3.2368119268855047</v>
      </c>
      <c r="AH25" s="38" t="str">
        <f t="shared" si="15"/>
        <v xml:space="preserve"> </v>
      </c>
      <c r="AI25" s="1">
        <f t="shared" si="16"/>
        <v>113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271</v>
      </c>
      <c r="AP25" t="s">
        <v>1248</v>
      </c>
      <c r="AQ25" s="22">
        <v>68.729074844982435</v>
      </c>
      <c r="AR25" s="21" t="e">
        <v>#VALUE!</v>
      </c>
      <c r="AS25">
        <v>21.846330275229352</v>
      </c>
      <c r="AT25">
        <v>-68.729074844982435</v>
      </c>
      <c r="AU25" t="e">
        <v>#VALUE!</v>
      </c>
      <c r="AV25" t="s">
        <v>1370</v>
      </c>
    </row>
    <row r="26" spans="1:48" x14ac:dyDescent="0.25">
      <c r="A26" s="14">
        <v>2.8999999999999998E-10</v>
      </c>
      <c r="B26" t="s">
        <v>499</v>
      </c>
      <c r="C26" s="4">
        <v>0</v>
      </c>
      <c r="D26" s="4">
        <v>0</v>
      </c>
      <c r="E26" s="4">
        <v>2</v>
      </c>
      <c r="F26" s="4">
        <v>2</v>
      </c>
      <c r="G26" s="4">
        <v>194</v>
      </c>
      <c r="H26" s="4" t="s">
        <v>132</v>
      </c>
      <c r="I26" s="34" t="s">
        <v>132</v>
      </c>
      <c r="J26" s="35" t="s">
        <v>1240</v>
      </c>
      <c r="K26" s="35" t="s">
        <v>1240</v>
      </c>
      <c r="L26" s="35" t="s">
        <v>1240</v>
      </c>
      <c r="M26" s="35" t="s">
        <v>1240</v>
      </c>
      <c r="N26" s="4">
        <v>16.163</v>
      </c>
      <c r="O26" s="4">
        <v>-8.3730158730158752</v>
      </c>
      <c r="P26" s="35" t="s">
        <v>137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"/>
        <v xml:space="preserve"> </v>
      </c>
      <c r="T26" s="37" t="str">
        <f t="shared" si="3"/>
        <v xml:space="preserve"> </v>
      </c>
      <c r="U26" s="37" t="str">
        <f t="shared" si="4"/>
        <v xml:space="preserve"> </v>
      </c>
      <c r="V26" s="37" t="str">
        <f t="shared" si="5"/>
        <v xml:space="preserve"> </v>
      </c>
      <c r="W26" s="37" t="str">
        <f t="shared" si="6"/>
        <v xml:space="preserve"> </v>
      </c>
      <c r="X26" s="37" t="str">
        <f t="shared" si="7"/>
        <v xml:space="preserve"> </v>
      </c>
      <c r="Y26" s="1" t="str">
        <f t="shared" si="8"/>
        <v xml:space="preserve"> </v>
      </c>
      <c r="Z26" s="1" t="str">
        <f t="shared" si="9"/>
        <v xml:space="preserve"> 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 t="str">
        <f t="shared" si="13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499</v>
      </c>
      <c r="AP26" t="s">
        <v>1315</v>
      </c>
      <c r="AQ26" s="22" t="e">
        <v>#VALUE!</v>
      </c>
      <c r="AR26" s="21" t="e">
        <v>#VALUE!</v>
      </c>
      <c r="AS26" t="s">
        <v>137</v>
      </c>
      <c r="AT26" t="e">
        <v>#VALUE!</v>
      </c>
      <c r="AU26" t="e">
        <v>#VALUE!</v>
      </c>
      <c r="AV26" t="s">
        <v>1371</v>
      </c>
    </row>
    <row r="27" spans="1:48" x14ac:dyDescent="0.25">
      <c r="A27" s="14">
        <v>3E-10</v>
      </c>
      <c r="B27" t="s">
        <v>263</v>
      </c>
      <c r="C27" s="4">
        <v>9</v>
      </c>
      <c r="D27" s="4">
        <v>0</v>
      </c>
      <c r="E27" s="4">
        <v>8</v>
      </c>
      <c r="F27" s="4">
        <v>17</v>
      </c>
      <c r="G27" s="4">
        <v>38</v>
      </c>
      <c r="H27" s="4">
        <v>29.72</v>
      </c>
      <c r="I27" s="34">
        <v>25597.558088279999</v>
      </c>
      <c r="J27" s="35">
        <v>6.4834205933682361</v>
      </c>
      <c r="K27" s="35">
        <v>11.352177234530176</v>
      </c>
      <c r="L27" s="35" t="s">
        <v>1240</v>
      </c>
      <c r="M27" s="35" t="s">
        <v>1240</v>
      </c>
      <c r="N27" s="4">
        <v>2.6179999999999999</v>
      </c>
      <c r="O27" s="4">
        <v>-42.962962962962962</v>
      </c>
      <c r="P27" s="35">
        <v>4.3371467025572006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"/>
        <v>0.27860026947900418</v>
      </c>
      <c r="T27" s="37" t="str">
        <f t="shared" si="3"/>
        <v/>
      </c>
      <c r="U27" s="37" t="str">
        <f t="shared" si="4"/>
        <v/>
      </c>
      <c r="V27" s="37">
        <f t="shared" si="5"/>
        <v>-0.74244487273274284</v>
      </c>
      <c r="W27" s="37" t="str">
        <f t="shared" si="6"/>
        <v xml:space="preserve"> </v>
      </c>
      <c r="X27" s="37" t="str">
        <f t="shared" si="7"/>
        <v xml:space="preserve"> </v>
      </c>
      <c r="Y27" s="1" t="str">
        <f t="shared" si="8"/>
        <v xml:space="preserve"> </v>
      </c>
      <c r="Z27" s="1">
        <f t="shared" si="9"/>
        <v>32</v>
      </c>
      <c r="AA27" s="1" t="str">
        <f t="shared" si="8"/>
        <v xml:space="preserve"> </v>
      </c>
      <c r="AB27" s="1" t="str">
        <f t="shared" si="10"/>
        <v xml:space="preserve"> </v>
      </c>
      <c r="AC27" s="1">
        <f t="shared" si="11"/>
        <v>33</v>
      </c>
      <c r="AD27" s="1" t="str">
        <f t="shared" si="12"/>
        <v xml:space="preserve"> </v>
      </c>
      <c r="AE27" s="1" t="str">
        <f t="shared" si="13"/>
        <v xml:space="preserve"> </v>
      </c>
      <c r="AF27" s="1" t="str">
        <f t="shared" si="13"/>
        <v xml:space="preserve"> </v>
      </c>
      <c r="AG27" s="38">
        <f t="shared" si="14"/>
        <v>4.3371467028572006</v>
      </c>
      <c r="AH27" s="38" t="str">
        <f t="shared" si="15"/>
        <v xml:space="preserve"> </v>
      </c>
      <c r="AI27" s="1">
        <f t="shared" si="16"/>
        <v>60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263</v>
      </c>
      <c r="AP27" t="s">
        <v>1248</v>
      </c>
      <c r="AQ27" s="22">
        <v>74.244487273274288</v>
      </c>
      <c r="AR27" s="21" t="e">
        <v>#VALUE!</v>
      </c>
      <c r="AS27">
        <v>27.860026917900417</v>
      </c>
      <c r="AT27">
        <v>-74.244487273274288</v>
      </c>
      <c r="AU27" t="e">
        <v>#VALUE!</v>
      </c>
      <c r="AV27" t="s">
        <v>1372</v>
      </c>
    </row>
    <row r="28" spans="1:48" x14ac:dyDescent="0.25">
      <c r="A28" s="14">
        <v>3.1000000000000002E-10</v>
      </c>
      <c r="B28" t="s">
        <v>523</v>
      </c>
      <c r="C28" s="4">
        <v>5</v>
      </c>
      <c r="D28" s="4">
        <v>2</v>
      </c>
      <c r="E28" s="4">
        <v>8</v>
      </c>
      <c r="F28" s="4">
        <v>15</v>
      </c>
      <c r="G28" s="4">
        <v>41</v>
      </c>
      <c r="H28" s="4">
        <v>37.299999999999997</v>
      </c>
      <c r="I28" s="34">
        <v>5552.6326085000001</v>
      </c>
      <c r="J28" s="35">
        <v>14.468580294802171</v>
      </c>
      <c r="K28" s="35" t="s">
        <v>1240</v>
      </c>
      <c r="L28" s="35">
        <v>18.703561467889909</v>
      </c>
      <c r="M28" s="35">
        <v>18.697832040457328</v>
      </c>
      <c r="N28" s="4">
        <v>5.0000000000000001E-3</v>
      </c>
      <c r="O28" s="4" t="s">
        <v>132</v>
      </c>
      <c r="P28" s="35">
        <v>4.3967828418230566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"/>
        <v/>
      </c>
      <c r="T28" s="37" t="str">
        <f t="shared" si="3"/>
        <v/>
      </c>
      <c r="U28" s="37" t="str">
        <f t="shared" si="4"/>
        <v/>
      </c>
      <c r="V28" s="37">
        <f t="shared" si="5"/>
        <v>-0.42523287120751918</v>
      </c>
      <c r="W28" s="37" t="str">
        <f t="shared" si="6"/>
        <v/>
      </c>
      <c r="X28" s="37" t="str">
        <f t="shared" si="7"/>
        <v/>
      </c>
      <c r="Y28" s="1" t="str">
        <f t="shared" si="8"/>
        <v xml:space="preserve"> </v>
      </c>
      <c r="Z28" s="1">
        <f t="shared" si="9"/>
        <v>148</v>
      </c>
      <c r="AA28" s="1" t="str">
        <f t="shared" si="8"/>
        <v xml:space="preserve"> </v>
      </c>
      <c r="AB28" s="1" t="str">
        <f t="shared" si="10"/>
        <v xml:space="preserve"> </v>
      </c>
      <c r="AC28" s="1" t="str">
        <f t="shared" si="11"/>
        <v xml:space="preserve"> </v>
      </c>
      <c r="AD28" s="1" t="str">
        <f t="shared" si="12"/>
        <v xml:space="preserve"> </v>
      </c>
      <c r="AE28" s="1" t="str">
        <f t="shared" si="13"/>
        <v xml:space="preserve"> </v>
      </c>
      <c r="AF28" s="1" t="str">
        <f t="shared" si="13"/>
        <v xml:space="preserve"> </v>
      </c>
      <c r="AG28" s="38">
        <f t="shared" si="14"/>
        <v>4.3967828421330566</v>
      </c>
      <c r="AH28" s="38" t="str">
        <f t="shared" si="15"/>
        <v xml:space="preserve"> </v>
      </c>
      <c r="AI28" s="1">
        <f t="shared" si="16"/>
        <v>57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523</v>
      </c>
      <c r="AP28" t="s">
        <v>1256</v>
      </c>
      <c r="AQ28" s="22">
        <v>42.523287120751917</v>
      </c>
      <c r="AR28" s="21">
        <v>-20.37234832756354</v>
      </c>
      <c r="AS28">
        <v>9.919571045576415</v>
      </c>
      <c r="AT28">
        <v>-42.523287120751917</v>
      </c>
      <c r="AU28">
        <v>20.37234832756354</v>
      </c>
      <c r="AV28" t="s">
        <v>1373</v>
      </c>
    </row>
    <row r="29" spans="1:48" x14ac:dyDescent="0.25">
      <c r="A29" s="14">
        <v>3.2000000000000003E-10</v>
      </c>
      <c r="B29" t="s">
        <v>609</v>
      </c>
      <c r="C29" s="4">
        <v>3</v>
      </c>
      <c r="D29" s="4">
        <v>0</v>
      </c>
      <c r="E29" s="4">
        <v>0</v>
      </c>
      <c r="F29" s="4">
        <v>3</v>
      </c>
      <c r="G29" s="4">
        <v>145</v>
      </c>
      <c r="H29" s="4">
        <v>100.17</v>
      </c>
      <c r="I29" s="34">
        <v>5975.3660828399998</v>
      </c>
      <c r="J29" s="35">
        <v>11.634146341463415</v>
      </c>
      <c r="K29" s="35">
        <v>10.983552631578947</v>
      </c>
      <c r="L29" s="35" t="s">
        <v>1240</v>
      </c>
      <c r="M29" s="35" t="s">
        <v>1240</v>
      </c>
      <c r="N29" s="4">
        <v>9.120000000000001</v>
      </c>
      <c r="O29" s="4">
        <v>6.6666666666666696</v>
      </c>
      <c r="P29" s="35">
        <v>2.5756214435459719</v>
      </c>
      <c r="Q29" s="36">
        <f t="shared" si="0"/>
        <v>100.00000000032</v>
      </c>
      <c r="R29" s="36" t="str">
        <f t="shared" si="1"/>
        <v xml:space="preserve"> </v>
      </c>
      <c r="S29" s="37">
        <f t="shared" si="2"/>
        <v>0.44753918370824008</v>
      </c>
      <c r="T29" s="37" t="str">
        <f t="shared" si="3"/>
        <v/>
      </c>
      <c r="U29" s="37" t="str">
        <f t="shared" si="4"/>
        <v/>
      </c>
      <c r="V29" s="37">
        <f t="shared" si="5"/>
        <v>-0.53783130394370859</v>
      </c>
      <c r="W29" s="37" t="str">
        <f t="shared" si="6"/>
        <v xml:space="preserve"> </v>
      </c>
      <c r="X29" s="37" t="str">
        <f t="shared" si="7"/>
        <v xml:space="preserve"> </v>
      </c>
      <c r="Y29" s="1" t="str">
        <f t="shared" si="8"/>
        <v xml:space="preserve"> </v>
      </c>
      <c r="Z29" s="1">
        <f t="shared" si="9"/>
        <v>111</v>
      </c>
      <c r="AA29" s="1" t="str">
        <f t="shared" si="8"/>
        <v xml:space="preserve"> </v>
      </c>
      <c r="AB29" s="1" t="str">
        <f t="shared" si="10"/>
        <v xml:space="preserve"> </v>
      </c>
      <c r="AC29" s="1">
        <f t="shared" si="11"/>
        <v>7</v>
      </c>
      <c r="AD29" s="1" t="str">
        <f t="shared" si="12"/>
        <v xml:space="preserve"> </v>
      </c>
      <c r="AE29" s="1">
        <f t="shared" si="13"/>
        <v>3</v>
      </c>
      <c r="AF29" s="1" t="str">
        <f t="shared" si="13"/>
        <v xml:space="preserve"> </v>
      </c>
      <c r="AG29" s="38">
        <f t="shared" si="14"/>
        <v>2.5756214438659719</v>
      </c>
      <c r="AH29" s="38" t="str">
        <f t="shared" si="15"/>
        <v xml:space="preserve"> </v>
      </c>
      <c r="AI29" s="1">
        <f t="shared" si="16"/>
        <v>150</v>
      </c>
      <c r="AJ29" s="1" t="str">
        <f t="shared" si="16"/>
        <v xml:space="preserve"> </v>
      </c>
      <c r="AK29" s="25" t="str">
        <f t="shared" si="17"/>
        <v xml:space="preserve"> </v>
      </c>
      <c r="AL29" s="25" t="str">
        <f t="shared" si="18"/>
        <v xml:space="preserve"> </v>
      </c>
      <c r="AM29" s="1" t="str">
        <f t="shared" si="19"/>
        <v xml:space="preserve"> </v>
      </c>
      <c r="AN29" s="1" t="str">
        <f t="shared" si="19"/>
        <v xml:space="preserve"> </v>
      </c>
      <c r="AO29" t="s">
        <v>609</v>
      </c>
      <c r="AP29" t="s">
        <v>1248</v>
      </c>
      <c r="AQ29" s="22">
        <v>53.783130394370858</v>
      </c>
      <c r="AR29" s="21" t="e">
        <v>#VALUE!</v>
      </c>
      <c r="AS29">
        <v>44.753918338824008</v>
      </c>
      <c r="AT29">
        <v>-53.783130394370858</v>
      </c>
      <c r="AU29" t="e">
        <v>#VALUE!</v>
      </c>
      <c r="AV29" t="s">
        <v>1374</v>
      </c>
    </row>
    <row r="30" spans="1:48" x14ac:dyDescent="0.25">
      <c r="A30" s="14">
        <v>3.3000000000000005E-10</v>
      </c>
      <c r="B30" t="s">
        <v>347</v>
      </c>
      <c r="C30" s="4">
        <v>10</v>
      </c>
      <c r="D30" s="4">
        <v>1</v>
      </c>
      <c r="E30" s="4">
        <v>2</v>
      </c>
      <c r="F30" s="4">
        <v>13</v>
      </c>
      <c r="G30" s="4">
        <v>106</v>
      </c>
      <c r="H30" s="4">
        <v>98.22</v>
      </c>
      <c r="I30" s="34">
        <v>18622.511999999999</v>
      </c>
      <c r="J30" s="35">
        <v>27.050399339025059</v>
      </c>
      <c r="K30" s="35">
        <v>24.475454771991028</v>
      </c>
      <c r="L30" s="35">
        <v>18.041489591364687</v>
      </c>
      <c r="M30" s="35">
        <v>14.964253053947207</v>
      </c>
      <c r="N30" s="4">
        <v>4.0129999999999999</v>
      </c>
      <c r="O30" s="4">
        <v>9.9452054794520546</v>
      </c>
      <c r="P30" s="35">
        <v>1.8234575442883325</v>
      </c>
      <c r="Q30" s="36">
        <f t="shared" si="0"/>
        <v>76.923076923406924</v>
      </c>
      <c r="R30" s="36" t="str">
        <f t="shared" si="1"/>
        <v xml:space="preserve"> </v>
      </c>
      <c r="S30" s="37" t="str">
        <f t="shared" si="2"/>
        <v/>
      </c>
      <c r="T30" s="37" t="str">
        <f t="shared" si="3"/>
        <v/>
      </c>
      <c r="U30" s="37" t="str">
        <f t="shared" si="4"/>
        <v/>
      </c>
      <c r="V30" s="37" t="str">
        <f t="shared" si="5"/>
        <v/>
      </c>
      <c r="W30" s="37" t="str">
        <f t="shared" si="6"/>
        <v/>
      </c>
      <c r="X30" s="37" t="str">
        <f t="shared" si="7"/>
        <v/>
      </c>
      <c r="Y30" s="1" t="str">
        <f t="shared" si="8"/>
        <v xml:space="preserve"> </v>
      </c>
      <c r="Z30" s="1" t="str">
        <f t="shared" si="9"/>
        <v xml:space="preserve"> </v>
      </c>
      <c r="AA30" s="1" t="str">
        <f t="shared" si="8"/>
        <v xml:space="preserve"> </v>
      </c>
      <c r="AB30" s="1" t="str">
        <f t="shared" si="10"/>
        <v xml:space="preserve"> </v>
      </c>
      <c r="AC30" s="1" t="str">
        <f t="shared" si="11"/>
        <v xml:space="preserve"> </v>
      </c>
      <c r="AD30" s="1" t="str">
        <f t="shared" si="12"/>
        <v xml:space="preserve"> </v>
      </c>
      <c r="AE30" s="1">
        <f t="shared" si="13"/>
        <v>60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6"/>
        <v xml:space="preserve"> </v>
      </c>
      <c r="AK30" s="25" t="str">
        <f t="shared" si="17"/>
        <v xml:space="preserve"> </v>
      </c>
      <c r="AL30" s="25" t="str">
        <f t="shared" si="18"/>
        <v xml:space="preserve"> </v>
      </c>
      <c r="AM30" s="1" t="str">
        <f t="shared" si="19"/>
        <v xml:space="preserve"> </v>
      </c>
      <c r="AN30" s="1" t="str">
        <f t="shared" si="19"/>
        <v xml:space="preserve"> </v>
      </c>
      <c r="AO30" t="s">
        <v>347</v>
      </c>
      <c r="AP30" t="s">
        <v>1248</v>
      </c>
      <c r="AQ30" s="22">
        <v>-7.4582304828273216</v>
      </c>
      <c r="AR30" s="21">
        <v>-16.111387297451852</v>
      </c>
      <c r="AS30">
        <v>7.9209936876399878</v>
      </c>
      <c r="AT30">
        <v>7.4582304828273216</v>
      </c>
      <c r="AU30">
        <v>16.111387297451852</v>
      </c>
      <c r="AV30" t="s">
        <v>1375</v>
      </c>
    </row>
    <row r="31" spans="1:48" x14ac:dyDescent="0.25">
      <c r="A31" s="14">
        <v>3.4000000000000007E-10</v>
      </c>
      <c r="B31" t="s">
        <v>582</v>
      </c>
      <c r="C31" s="4">
        <v>15</v>
      </c>
      <c r="D31" s="4">
        <v>1</v>
      </c>
      <c r="E31" s="4">
        <v>6</v>
      </c>
      <c r="F31" s="4">
        <v>22</v>
      </c>
      <c r="G31" s="4">
        <v>115</v>
      </c>
      <c r="H31" s="4">
        <v>109.94</v>
      </c>
      <c r="I31" s="34">
        <v>17840.455451680002</v>
      </c>
      <c r="J31" s="35">
        <v>25.026178010471206</v>
      </c>
      <c r="K31" s="35">
        <v>22.286640989256032</v>
      </c>
      <c r="L31" s="35">
        <v>14.54405805539383</v>
      </c>
      <c r="M31" s="35">
        <v>13.090631080208027</v>
      </c>
      <c r="N31" s="4">
        <v>4.9329999999999998</v>
      </c>
      <c r="O31" s="4">
        <v>9.8663697104676977</v>
      </c>
      <c r="P31" s="35" t="s">
        <v>137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"/>
        <v/>
      </c>
      <c r="T31" s="37" t="str">
        <f t="shared" si="3"/>
        <v/>
      </c>
      <c r="U31" s="37" t="str">
        <f t="shared" si="4"/>
        <v/>
      </c>
      <c r="V31" s="37" t="str">
        <f t="shared" si="5"/>
        <v/>
      </c>
      <c r="W31" s="37" t="str">
        <f t="shared" si="6"/>
        <v/>
      </c>
      <c r="X31" s="37" t="str">
        <f t="shared" si="7"/>
        <v/>
      </c>
      <c r="Y31" s="1" t="str">
        <f t="shared" si="8"/>
        <v xml:space="preserve"> </v>
      </c>
      <c r="Z31" s="1" t="str">
        <f t="shared" si="9"/>
        <v xml:space="preserve"> </v>
      </c>
      <c r="AA31" s="1" t="str">
        <f t="shared" si="8"/>
        <v xml:space="preserve"> </v>
      </c>
      <c r="AB31" s="1" t="str">
        <f t="shared" si="10"/>
        <v xml:space="preserve"> </v>
      </c>
      <c r="AC31" s="1" t="str">
        <f t="shared" si="11"/>
        <v xml:space="preserve"> </v>
      </c>
      <c r="AD31" s="1" t="str">
        <f t="shared" si="12"/>
        <v xml:space="preserve"> </v>
      </c>
      <c r="AE31" s="1" t="str">
        <f t="shared" si="13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6"/>
        <v xml:space="preserve"> </v>
      </c>
      <c r="AK31" s="25" t="str">
        <f t="shared" si="17"/>
        <v xml:space="preserve"> </v>
      </c>
      <c r="AL31" s="25" t="str">
        <f t="shared" si="18"/>
        <v xml:space="preserve"> </v>
      </c>
      <c r="AM31" s="1" t="str">
        <f t="shared" si="19"/>
        <v xml:space="preserve"> </v>
      </c>
      <c r="AN31" s="1" t="str">
        <f t="shared" si="19"/>
        <v xml:space="preserve"> </v>
      </c>
      <c r="AO31" t="s">
        <v>582</v>
      </c>
      <c r="AP31" t="s">
        <v>1295</v>
      </c>
      <c r="AQ31" s="22">
        <v>0.58302759051226394</v>
      </c>
      <c r="AR31" s="21">
        <v>6.3973764918643266</v>
      </c>
      <c r="AS31">
        <v>4.6025104602510414</v>
      </c>
      <c r="AT31">
        <v>-0.58302759051226394</v>
      </c>
      <c r="AU31">
        <v>-6.3973764918643266</v>
      </c>
      <c r="AV31" t="s">
        <v>1376</v>
      </c>
    </row>
    <row r="32" spans="1:48" x14ac:dyDescent="0.25">
      <c r="A32" s="14">
        <v>3.5000000000000008E-10</v>
      </c>
      <c r="B32" t="s">
        <v>630</v>
      </c>
      <c r="C32" s="4">
        <v>6</v>
      </c>
      <c r="D32" s="4">
        <v>5</v>
      </c>
      <c r="E32" s="4">
        <v>12</v>
      </c>
      <c r="F32" s="4">
        <v>23</v>
      </c>
      <c r="G32" s="4">
        <v>73</v>
      </c>
      <c r="H32" s="4">
        <v>81.56</v>
      </c>
      <c r="I32" s="34">
        <v>8671.3461578400002</v>
      </c>
      <c r="J32" s="35">
        <v>13.44765045342127</v>
      </c>
      <c r="K32" s="35">
        <v>23.296201085404171</v>
      </c>
      <c r="L32" s="35">
        <v>11.036211594202898</v>
      </c>
      <c r="M32" s="35">
        <v>15.789029973294408</v>
      </c>
      <c r="N32" s="4">
        <v>3.5009999999999999</v>
      </c>
      <c r="O32" s="4">
        <v>-42.036423841059609</v>
      </c>
      <c r="P32" s="35">
        <v>1.8428151054438451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"/>
        <v/>
      </c>
      <c r="T32" s="37" t="str">
        <f t="shared" si="3"/>
        <v/>
      </c>
      <c r="U32" s="37" t="str">
        <f t="shared" si="4"/>
        <v/>
      </c>
      <c r="V32" s="37">
        <f t="shared" si="5"/>
        <v>-0.4657895050771097</v>
      </c>
      <c r="W32" s="37" t="str">
        <f t="shared" si="6"/>
        <v/>
      </c>
      <c r="X32" s="37" t="str">
        <f t="shared" si="7"/>
        <v/>
      </c>
      <c r="Y32" s="1" t="str">
        <f t="shared" si="8"/>
        <v xml:space="preserve"> </v>
      </c>
      <c r="Z32" s="1">
        <f t="shared" si="9"/>
        <v>135</v>
      </c>
      <c r="AA32" s="1" t="str">
        <f t="shared" si="8"/>
        <v xml:space="preserve"> </v>
      </c>
      <c r="AB32" s="1" t="str">
        <f t="shared" si="10"/>
        <v xml:space="preserve"> </v>
      </c>
      <c r="AC32" s="1" t="str">
        <f t="shared" si="11"/>
        <v xml:space="preserve"> </v>
      </c>
      <c r="AD32" s="1" t="str">
        <f t="shared" si="12"/>
        <v xml:space="preserve"> </v>
      </c>
      <c r="AE32" s="1" t="str">
        <f t="shared" si="13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630</v>
      </c>
      <c r="AP32" t="s">
        <v>1244</v>
      </c>
      <c r="AQ32" s="22">
        <v>46.578950507710971</v>
      </c>
      <c r="AR32" s="21">
        <v>28.973168638776915</v>
      </c>
      <c r="AS32">
        <v>-10.495340853359492</v>
      </c>
      <c r="AT32">
        <v>-46.578950507710971</v>
      </c>
      <c r="AU32">
        <v>-28.973168638776915</v>
      </c>
      <c r="AV32" t="s">
        <v>1377</v>
      </c>
    </row>
    <row r="33" spans="1:48" x14ac:dyDescent="0.25">
      <c r="A33" s="14">
        <v>3.600000000000001E-10</v>
      </c>
      <c r="B33" t="s">
        <v>663</v>
      </c>
      <c r="C33" s="4">
        <v>11</v>
      </c>
      <c r="D33" s="4">
        <v>1</v>
      </c>
      <c r="E33" s="4">
        <v>5</v>
      </c>
      <c r="F33" s="4">
        <v>17</v>
      </c>
      <c r="G33" s="4">
        <v>255</v>
      </c>
      <c r="H33" s="4">
        <v>270.24</v>
      </c>
      <c r="I33" s="34">
        <v>21284.901769920001</v>
      </c>
      <c r="J33" s="35" t="s">
        <v>1240</v>
      </c>
      <c r="K33" s="35" t="s">
        <v>1240</v>
      </c>
      <c r="L33" s="35">
        <v>32.944064453592802</v>
      </c>
      <c r="M33" s="35" t="s">
        <v>1240</v>
      </c>
      <c r="N33" s="4">
        <v>3.06</v>
      </c>
      <c r="O33" s="4">
        <v>-44.665461121157321</v>
      </c>
      <c r="P33" s="35" t="s">
        <v>137</v>
      </c>
      <c r="Q33" s="36" t="str">
        <f t="shared" si="0"/>
        <v xml:space="preserve"> </v>
      </c>
      <c r="R33" s="36" t="str">
        <f t="shared" si="1"/>
        <v xml:space="preserve"> </v>
      </c>
      <c r="S33" s="37" t="str">
        <f t="shared" si="2"/>
        <v/>
      </c>
      <c r="T33" s="37" t="str">
        <f t="shared" si="3"/>
        <v/>
      </c>
      <c r="U33" s="37" t="str">
        <f t="shared" si="4"/>
        <v xml:space="preserve"> </v>
      </c>
      <c r="V33" s="37" t="str">
        <f t="shared" si="5"/>
        <v xml:space="preserve"> </v>
      </c>
      <c r="W33" s="37" t="str">
        <f t="shared" si="6"/>
        <v/>
      </c>
      <c r="X33" s="37" t="str">
        <f t="shared" si="7"/>
        <v/>
      </c>
      <c r="Y33" s="1" t="str">
        <f t="shared" si="8"/>
        <v xml:space="preserve"> </v>
      </c>
      <c r="Z33" s="1" t="str">
        <f t="shared" si="9"/>
        <v xml:space="preserve"> </v>
      </c>
      <c r="AA33" s="1" t="str">
        <f t="shared" si="8"/>
        <v xml:space="preserve"> </v>
      </c>
      <c r="AB33" s="1" t="str">
        <f t="shared" si="10"/>
        <v xml:space="preserve"> </v>
      </c>
      <c r="AC33" s="1" t="str">
        <f t="shared" si="11"/>
        <v xml:space="preserve"> </v>
      </c>
      <c r="AD33" s="1" t="str">
        <f t="shared" si="12"/>
        <v xml:space="preserve"> </v>
      </c>
      <c r="AE33" s="1" t="str">
        <f t="shared" si="13"/>
        <v xml:space="preserve"> 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663</v>
      </c>
      <c r="AP33" t="s">
        <v>1315</v>
      </c>
      <c r="AQ33" s="22" t="e">
        <v>#VALUE!</v>
      </c>
      <c r="AR33" s="21">
        <v>-112.02135264674604</v>
      </c>
      <c r="AS33">
        <v>-5.6394316163410281</v>
      </c>
      <c r="AT33" t="e">
        <v>#VALUE!</v>
      </c>
      <c r="AU33">
        <v>112.02135264674604</v>
      </c>
      <c r="AV33" t="s">
        <v>1378</v>
      </c>
    </row>
    <row r="34" spans="1:48" x14ac:dyDescent="0.25">
      <c r="A34" s="14">
        <v>3.7000000000000012E-10</v>
      </c>
      <c r="B34" t="s">
        <v>504</v>
      </c>
      <c r="C34" s="4">
        <v>10</v>
      </c>
      <c r="D34" s="4">
        <v>0</v>
      </c>
      <c r="E34" s="4">
        <v>4</v>
      </c>
      <c r="F34" s="4">
        <v>14</v>
      </c>
      <c r="G34" s="4">
        <v>44</v>
      </c>
      <c r="H34" s="4">
        <v>34.880000000000003</v>
      </c>
      <c r="I34" s="34">
        <v>4275.7777753600003</v>
      </c>
      <c r="J34" s="35">
        <v>5.4696565783283679</v>
      </c>
      <c r="K34" s="35" t="s">
        <v>1240</v>
      </c>
      <c r="L34" s="35">
        <v>2.9110780238505347</v>
      </c>
      <c r="M34" s="35" t="s">
        <v>1240</v>
      </c>
      <c r="N34" s="4">
        <v>-7.0529999999999999</v>
      </c>
      <c r="O34" s="4" t="s">
        <v>132</v>
      </c>
      <c r="P34" s="35">
        <v>1.0607798165137614</v>
      </c>
      <c r="Q34" s="36">
        <f t="shared" si="0"/>
        <v>71.428571428941424</v>
      </c>
      <c r="R34" s="36" t="str">
        <f t="shared" si="1"/>
        <v xml:space="preserve"> </v>
      </c>
      <c r="S34" s="37">
        <f t="shared" si="2"/>
        <v>0.26146789027825673</v>
      </c>
      <c r="T34" s="37" t="str">
        <f t="shared" si="3"/>
        <v/>
      </c>
      <c r="U34" s="37" t="str">
        <f t="shared" si="4"/>
        <v/>
      </c>
      <c r="V34" s="37">
        <f t="shared" si="5"/>
        <v>-0.78271684277578357</v>
      </c>
      <c r="W34" s="37" t="str">
        <f t="shared" si="6"/>
        <v/>
      </c>
      <c r="X34" s="37">
        <f t="shared" si="7"/>
        <v>-0.81264889123002693</v>
      </c>
      <c r="Y34" s="1" t="str">
        <f t="shared" si="8"/>
        <v xml:space="preserve"> </v>
      </c>
      <c r="Z34" s="1">
        <f t="shared" si="9"/>
        <v>26</v>
      </c>
      <c r="AA34" s="1" t="str">
        <f t="shared" si="8"/>
        <v xml:space="preserve"> </v>
      </c>
      <c r="AB34" s="1">
        <f t="shared" si="10"/>
        <v>10</v>
      </c>
      <c r="AC34" s="1">
        <f t="shared" si="11"/>
        <v>40</v>
      </c>
      <c r="AD34" s="1" t="str">
        <f t="shared" si="12"/>
        <v xml:space="preserve"> </v>
      </c>
      <c r="AE34" s="1">
        <f t="shared" si="13"/>
        <v>87</v>
      </c>
      <c r="AF34" s="1" t="str">
        <f t="shared" si="13"/>
        <v xml:space="preserve"> </v>
      </c>
      <c r="AG34" s="38" t="str">
        <f t="shared" si="14"/>
        <v xml:space="preserve"> </v>
      </c>
      <c r="AH34" s="38" t="str">
        <f t="shared" si="15"/>
        <v xml:space="preserve"> </v>
      </c>
      <c r="AI34" s="1" t="str">
        <f t="shared" si="16"/>
        <v xml:space="preserve"> 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504</v>
      </c>
      <c r="AP34" t="s">
        <v>1246</v>
      </c>
      <c r="AQ34" s="22">
        <v>78.271684277578359</v>
      </c>
      <c r="AR34" s="21">
        <v>81.264889123002689</v>
      </c>
      <c r="AS34">
        <v>26.146788990825677</v>
      </c>
      <c r="AT34">
        <v>-78.271684277578359</v>
      </c>
      <c r="AU34">
        <v>-81.264889123002689</v>
      </c>
      <c r="AV34" t="s">
        <v>1379</v>
      </c>
    </row>
    <row r="35" spans="1:48" x14ac:dyDescent="0.25">
      <c r="A35" s="14">
        <v>3.8000000000000014E-10</v>
      </c>
      <c r="B35" t="s">
        <v>513</v>
      </c>
      <c r="C35" s="4">
        <v>9</v>
      </c>
      <c r="D35" s="4">
        <v>0</v>
      </c>
      <c r="E35" s="4">
        <v>9</v>
      </c>
      <c r="F35" s="4">
        <v>18</v>
      </c>
      <c r="G35" s="4">
        <v>119</v>
      </c>
      <c r="H35" s="4">
        <v>88.5</v>
      </c>
      <c r="I35" s="34">
        <v>27799.274407499997</v>
      </c>
      <c r="J35" s="35">
        <v>8.4414345669591757</v>
      </c>
      <c r="K35" s="35">
        <v>8.1424234060171123</v>
      </c>
      <c r="L35" s="35" t="s">
        <v>1240</v>
      </c>
      <c r="M35" s="35" t="s">
        <v>1240</v>
      </c>
      <c r="N35" s="4">
        <v>10.869</v>
      </c>
      <c r="O35" s="4">
        <v>4.2090124640460216</v>
      </c>
      <c r="P35" s="35">
        <v>2.3796610169491523</v>
      </c>
      <c r="Q35" s="36" t="str">
        <f t="shared" si="0"/>
        <v xml:space="preserve"> </v>
      </c>
      <c r="R35" s="36" t="str">
        <f t="shared" si="1"/>
        <v xml:space="preserve"> </v>
      </c>
      <c r="S35" s="37">
        <f t="shared" si="2"/>
        <v>0.34463276874158194</v>
      </c>
      <c r="T35" s="37" t="str">
        <f t="shared" si="3"/>
        <v/>
      </c>
      <c r="U35" s="37" t="str">
        <f t="shared" si="4"/>
        <v/>
      </c>
      <c r="V35" s="37">
        <f t="shared" si="5"/>
        <v>-0.66466239188071885</v>
      </c>
      <c r="W35" s="37" t="str">
        <f t="shared" si="6"/>
        <v xml:space="preserve"> </v>
      </c>
      <c r="X35" s="37" t="str">
        <f t="shared" si="7"/>
        <v xml:space="preserve"> </v>
      </c>
      <c r="Y35" s="1" t="str">
        <f t="shared" si="8"/>
        <v xml:space="preserve"> </v>
      </c>
      <c r="Z35" s="1">
        <f t="shared" si="9"/>
        <v>62</v>
      </c>
      <c r="AA35" s="1" t="str">
        <f t="shared" si="8"/>
        <v xml:space="preserve"> </v>
      </c>
      <c r="AB35" s="1" t="str">
        <f t="shared" si="10"/>
        <v xml:space="preserve"> </v>
      </c>
      <c r="AC35" s="1">
        <f t="shared" si="11"/>
        <v>21</v>
      </c>
      <c r="AD35" s="1" t="str">
        <f t="shared" si="12"/>
        <v xml:space="preserve"> </v>
      </c>
      <c r="AE35" s="1" t="str">
        <f t="shared" si="13"/>
        <v xml:space="preserve"> </v>
      </c>
      <c r="AF35" s="1" t="str">
        <f t="shared" si="13"/>
        <v xml:space="preserve"> </v>
      </c>
      <c r="AG35" s="38">
        <f t="shared" si="14"/>
        <v>2.3796610173291524</v>
      </c>
      <c r="AH35" s="38" t="str">
        <f t="shared" si="15"/>
        <v xml:space="preserve"> </v>
      </c>
      <c r="AI35" s="1">
        <f t="shared" si="16"/>
        <v>169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513</v>
      </c>
      <c r="AP35" t="s">
        <v>1248</v>
      </c>
      <c r="AQ35" s="22">
        <v>66.466239188071881</v>
      </c>
      <c r="AR35" s="21" t="e">
        <v>#VALUE!</v>
      </c>
      <c r="AS35">
        <v>34.463276836158194</v>
      </c>
      <c r="AT35">
        <v>-66.466239188071881</v>
      </c>
      <c r="AU35" t="e">
        <v>#VALUE!</v>
      </c>
      <c r="AV35" t="s">
        <v>1380</v>
      </c>
    </row>
    <row r="36" spans="1:48" x14ac:dyDescent="0.25">
      <c r="A36" s="14">
        <v>3.9000000000000015E-10</v>
      </c>
      <c r="B36" t="s">
        <v>585</v>
      </c>
      <c r="C36" s="4">
        <v>0</v>
      </c>
      <c r="D36" s="4">
        <v>1</v>
      </c>
      <c r="E36" s="4">
        <v>11</v>
      </c>
      <c r="F36" s="4">
        <v>12</v>
      </c>
      <c r="G36" s="4">
        <v>99.5</v>
      </c>
      <c r="H36" s="4">
        <v>101.75</v>
      </c>
      <c r="I36" s="34">
        <v>9383.4081990000013</v>
      </c>
      <c r="J36" s="35">
        <v>20.812026999386376</v>
      </c>
      <c r="K36" s="35">
        <v>24.877750611246945</v>
      </c>
      <c r="L36" s="35">
        <v>15.44937600467631</v>
      </c>
      <c r="M36" s="35">
        <v>18.04096928327645</v>
      </c>
      <c r="N36" s="4">
        <v>4.09</v>
      </c>
      <c r="O36" s="4">
        <v>-16.359918200408995</v>
      </c>
      <c r="P36" s="35">
        <v>0.96511056511056514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"/>
        <v/>
      </c>
      <c r="T36" s="37" t="str">
        <f t="shared" si="3"/>
        <v/>
      </c>
      <c r="U36" s="37" t="str">
        <f t="shared" si="4"/>
        <v/>
      </c>
      <c r="V36" s="37" t="str">
        <f t="shared" si="5"/>
        <v/>
      </c>
      <c r="W36" s="37" t="str">
        <f t="shared" si="6"/>
        <v/>
      </c>
      <c r="X36" s="37" t="str">
        <f t="shared" si="7"/>
        <v/>
      </c>
      <c r="Y36" s="1" t="str">
        <f t="shared" si="8"/>
        <v xml:space="preserve"> </v>
      </c>
      <c r="Z36" s="1" t="str">
        <f t="shared" si="9"/>
        <v xml:space="preserve"> </v>
      </c>
      <c r="AA36" s="1" t="str">
        <f t="shared" si="8"/>
        <v xml:space="preserve"> </v>
      </c>
      <c r="AB36" s="1" t="str">
        <f t="shared" si="10"/>
        <v xml:space="preserve"> </v>
      </c>
      <c r="AC36" s="1" t="str">
        <f t="shared" si="11"/>
        <v xml:space="preserve"> 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585</v>
      </c>
      <c r="AP36" t="s">
        <v>1246</v>
      </c>
      <c r="AQ36" s="22">
        <v>17.323823353378621</v>
      </c>
      <c r="AR36" s="21">
        <v>0.57093281025246689</v>
      </c>
      <c r="AS36">
        <v>-2.2113022113022129</v>
      </c>
      <c r="AT36">
        <v>-17.323823353378621</v>
      </c>
      <c r="AU36">
        <v>-0.57093281025246689</v>
      </c>
      <c r="AV36" t="s">
        <v>1381</v>
      </c>
    </row>
    <row r="37" spans="1:48" x14ac:dyDescent="0.25">
      <c r="A37" s="14">
        <v>4.0000000000000017E-10</v>
      </c>
      <c r="B37" t="s">
        <v>657</v>
      </c>
      <c r="C37" s="4">
        <v>17</v>
      </c>
      <c r="D37" s="4">
        <v>0</v>
      </c>
      <c r="E37" s="4">
        <v>8</v>
      </c>
      <c r="F37" s="4">
        <v>25</v>
      </c>
      <c r="G37" s="4">
        <v>139</v>
      </c>
      <c r="H37" s="4">
        <v>107.03</v>
      </c>
      <c r="I37" s="34">
        <v>23635.159939929999</v>
      </c>
      <c r="J37" s="35">
        <v>10.256827982750359</v>
      </c>
      <c r="K37" s="35">
        <v>9.8955251479289927</v>
      </c>
      <c r="L37" s="35">
        <v>7.4318731811484584</v>
      </c>
      <c r="M37" s="35">
        <v>7.151929352950285</v>
      </c>
      <c r="N37" s="4">
        <v>10.816000000000001</v>
      </c>
      <c r="O37" s="4">
        <v>2.7160493827160623</v>
      </c>
      <c r="P37" s="35">
        <v>0</v>
      </c>
      <c r="Q37" s="36" t="str">
        <f t="shared" si="0"/>
        <v xml:space="preserve"> </v>
      </c>
      <c r="R37" s="36" t="str">
        <f t="shared" si="1"/>
        <v xml:space="preserve"> </v>
      </c>
      <c r="S37" s="37">
        <f t="shared" si="2"/>
        <v>0.29870129910129867</v>
      </c>
      <c r="T37" s="37" t="str">
        <f t="shared" si="3"/>
        <v/>
      </c>
      <c r="U37" s="37" t="str">
        <f t="shared" si="4"/>
        <v/>
      </c>
      <c r="V37" s="37">
        <f t="shared" si="5"/>
        <v>-0.59254554005677562</v>
      </c>
      <c r="W37" s="37" t="str">
        <f t="shared" si="6"/>
        <v/>
      </c>
      <c r="X37" s="37">
        <f t="shared" si="7"/>
        <v>-0.52169963521476548</v>
      </c>
      <c r="Y37" s="1" t="str">
        <f t="shared" si="8"/>
        <v xml:space="preserve"> </v>
      </c>
      <c r="Z37" s="1">
        <f t="shared" si="9"/>
        <v>93</v>
      </c>
      <c r="AA37" s="1" t="str">
        <f t="shared" si="8"/>
        <v xml:space="preserve"> </v>
      </c>
      <c r="AB37" s="1">
        <f t="shared" si="10"/>
        <v>79</v>
      </c>
      <c r="AC37" s="1">
        <f t="shared" si="11"/>
        <v>28</v>
      </c>
      <c r="AD37" s="1" t="str">
        <f t="shared" si="12"/>
        <v xml:space="preserve"> </v>
      </c>
      <c r="AE37" s="1" t="str">
        <f t="shared" si="13"/>
        <v xml:space="preserve"> 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657</v>
      </c>
      <c r="AP37" t="s">
        <v>1315</v>
      </c>
      <c r="AQ37" s="22">
        <v>59.254554005677562</v>
      </c>
      <c r="AR37" s="21">
        <v>52.169963521476546</v>
      </c>
      <c r="AS37">
        <v>29.870129870129869</v>
      </c>
      <c r="AT37">
        <v>-59.254554005677562</v>
      </c>
      <c r="AU37">
        <v>-52.169963521476546</v>
      </c>
      <c r="AV37" t="s">
        <v>1382</v>
      </c>
    </row>
    <row r="38" spans="1:48" x14ac:dyDescent="0.25">
      <c r="A38" s="14">
        <v>4.1000000000000019E-10</v>
      </c>
      <c r="B38" t="s">
        <v>464</v>
      </c>
      <c r="C38" s="4">
        <v>23</v>
      </c>
      <c r="D38" s="4">
        <v>0</v>
      </c>
      <c r="E38" s="4">
        <v>5</v>
      </c>
      <c r="F38" s="4">
        <v>28</v>
      </c>
      <c r="G38" s="4">
        <v>70</v>
      </c>
      <c r="H38" s="4">
        <v>61.51</v>
      </c>
      <c r="I38" s="34">
        <v>56372.641312429994</v>
      </c>
      <c r="J38" s="35">
        <v>20.571906354515047</v>
      </c>
      <c r="K38" s="35">
        <v>16.148595431871883</v>
      </c>
      <c r="L38" s="35">
        <v>15.494242857142858</v>
      </c>
      <c r="M38" s="35">
        <v>12.694449511400652</v>
      </c>
      <c r="N38" s="4">
        <v>3.8090000000000002</v>
      </c>
      <c r="O38" s="4">
        <v>25.296052631578952</v>
      </c>
      <c r="P38" s="35">
        <v>1.3981466428223053</v>
      </c>
      <c r="Q38" s="36">
        <f t="shared" si="0"/>
        <v>82.142857143267136</v>
      </c>
      <c r="R38" s="36" t="str">
        <f t="shared" si="1"/>
        <v xml:space="preserve"> </v>
      </c>
      <c r="S38" s="37" t="str">
        <f t="shared" si="2"/>
        <v/>
      </c>
      <c r="T38" s="37" t="str">
        <f t="shared" si="3"/>
        <v/>
      </c>
      <c r="U38" s="37" t="str">
        <f t="shared" si="4"/>
        <v/>
      </c>
      <c r="V38" s="37" t="str">
        <f t="shared" si="5"/>
        <v/>
      </c>
      <c r="W38" s="37" t="str">
        <f t="shared" si="6"/>
        <v/>
      </c>
      <c r="X38" s="37" t="str">
        <f t="shared" si="7"/>
        <v/>
      </c>
      <c r="Y38" s="1" t="str">
        <f t="shared" si="8"/>
        <v xml:space="preserve"> </v>
      </c>
      <c r="Z38" s="1" t="str">
        <f t="shared" si="9"/>
        <v xml:space="preserve"> </v>
      </c>
      <c r="AA38" s="1" t="str">
        <f t="shared" si="8"/>
        <v xml:space="preserve"> </v>
      </c>
      <c r="AB38" s="1" t="str">
        <f t="shared" si="10"/>
        <v xml:space="preserve"> </v>
      </c>
      <c r="AC38" s="1" t="str">
        <f t="shared" si="11"/>
        <v xml:space="preserve"> </v>
      </c>
      <c r="AD38" s="1" t="str">
        <f t="shared" si="12"/>
        <v xml:space="preserve"> </v>
      </c>
      <c r="AE38" s="1">
        <f t="shared" si="13"/>
        <v>38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464</v>
      </c>
      <c r="AP38" t="s">
        <v>1295</v>
      </c>
      <c r="AQ38" s="22">
        <v>18.277707223146223</v>
      </c>
      <c r="AR38" s="21">
        <v>0.28217879927243672</v>
      </c>
      <c r="AS38">
        <v>13.802633718094626</v>
      </c>
      <c r="AT38">
        <v>-18.277707223146223</v>
      </c>
      <c r="AU38">
        <v>-0.28217879927243672</v>
      </c>
      <c r="AV38" t="s">
        <v>1383</v>
      </c>
    </row>
    <row r="39" spans="1:48" x14ac:dyDescent="0.25">
      <c r="A39" s="14">
        <v>4.200000000000002E-10</v>
      </c>
      <c r="B39" t="s">
        <v>1203</v>
      </c>
      <c r="C39" s="4">
        <v>6</v>
      </c>
      <c r="D39" s="4">
        <v>1</v>
      </c>
      <c r="E39" s="4">
        <v>7</v>
      </c>
      <c r="F39" s="4">
        <v>14</v>
      </c>
      <c r="G39" s="4">
        <v>10</v>
      </c>
      <c r="H39" s="4">
        <v>10.41</v>
      </c>
      <c r="I39" s="34">
        <v>16389.892782270002</v>
      </c>
      <c r="J39" s="35">
        <v>17.495798319327733</v>
      </c>
      <c r="K39" s="35">
        <v>16.367924528301888</v>
      </c>
      <c r="L39" s="35">
        <v>15.80161851475286</v>
      </c>
      <c r="M39" s="35">
        <v>11.877362312340399</v>
      </c>
      <c r="N39" s="4">
        <v>0.63600000000000001</v>
      </c>
      <c r="O39" s="4">
        <v>9.2783505154639254</v>
      </c>
      <c r="P39" s="35">
        <v>4.46685878962536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"/>
        <v/>
      </c>
      <c r="T39" s="37" t="str">
        <f t="shared" si="3"/>
        <v/>
      </c>
      <c r="U39" s="37" t="str">
        <f t="shared" si="4"/>
        <v/>
      </c>
      <c r="V39" s="37">
        <f t="shared" si="5"/>
        <v>-0.30497605424735919</v>
      </c>
      <c r="W39" s="37" t="str">
        <f t="shared" si="6"/>
        <v/>
      </c>
      <c r="X39" s="37" t="str">
        <f t="shared" si="7"/>
        <v/>
      </c>
      <c r="Y39" s="1" t="str">
        <f t="shared" si="8"/>
        <v xml:space="preserve"> </v>
      </c>
      <c r="Z39" s="1">
        <f t="shared" si="9"/>
        <v>201</v>
      </c>
      <c r="AA39" s="1" t="str">
        <f t="shared" si="8"/>
        <v xml:space="preserve"> </v>
      </c>
      <c r="AB39" s="1" t="str">
        <f t="shared" si="10"/>
        <v xml:space="preserve"> </v>
      </c>
      <c r="AC39" s="1" t="str">
        <f t="shared" si="11"/>
        <v xml:space="preserve"> 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>
        <f t="shared" si="14"/>
        <v>4.46685879004536</v>
      </c>
      <c r="AH39" s="38" t="str">
        <f t="shared" si="15"/>
        <v xml:space="preserve"> </v>
      </c>
      <c r="AI39" s="1">
        <f t="shared" si="16"/>
        <v>55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1203</v>
      </c>
      <c r="AP39" t="s">
        <v>1244</v>
      </c>
      <c r="AQ39" s="22">
        <v>30.497605424735919</v>
      </c>
      <c r="AR39" s="21">
        <v>-1.6960289227576864</v>
      </c>
      <c r="AS39">
        <v>-3.9385206532180583</v>
      </c>
      <c r="AT39">
        <v>-30.497605424735919</v>
      </c>
      <c r="AU39">
        <v>1.6960289227576864</v>
      </c>
      <c r="AV39" t="s">
        <v>1384</v>
      </c>
    </row>
    <row r="40" spans="1:48" x14ac:dyDescent="0.25">
      <c r="A40" s="14">
        <v>4.3000000000000022E-10</v>
      </c>
      <c r="B40" t="s">
        <v>901</v>
      </c>
      <c r="C40" s="4">
        <v>18</v>
      </c>
      <c r="D40" s="4">
        <v>4</v>
      </c>
      <c r="E40" s="4">
        <v>19</v>
      </c>
      <c r="F40" s="4">
        <v>41</v>
      </c>
      <c r="G40" s="4">
        <v>55.44000244140625</v>
      </c>
      <c r="H40" s="4">
        <v>53.59</v>
      </c>
      <c r="I40" s="34">
        <v>62764.093375230012</v>
      </c>
      <c r="J40" s="35" t="s">
        <v>1240</v>
      </c>
      <c r="K40" s="35" t="s">
        <v>1240</v>
      </c>
      <c r="L40" s="35" t="s">
        <v>1240</v>
      </c>
      <c r="M40" s="35" t="s">
        <v>1240</v>
      </c>
      <c r="N40" s="4">
        <v>1.0269999999999999</v>
      </c>
      <c r="O40" s="4">
        <v>60.468749999999986</v>
      </c>
      <c r="P40" s="35">
        <v>0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"/>
        <v/>
      </c>
      <c r="T40" s="37" t="str">
        <f t="shared" si="3"/>
        <v/>
      </c>
      <c r="U40" s="37" t="str">
        <f t="shared" si="4"/>
        <v xml:space="preserve"> </v>
      </c>
      <c r="V40" s="37" t="str">
        <f t="shared" si="5"/>
        <v xml:space="preserve"> </v>
      </c>
      <c r="W40" s="37" t="str">
        <f t="shared" si="6"/>
        <v xml:space="preserve"> </v>
      </c>
      <c r="X40" s="37" t="str">
        <f t="shared" si="7"/>
        <v xml:space="preserve"> </v>
      </c>
      <c r="Y40" s="1" t="str">
        <f t="shared" si="8"/>
        <v xml:space="preserve"> </v>
      </c>
      <c r="Z40" s="1" t="str">
        <f t="shared" si="9"/>
        <v xml:space="preserve"> </v>
      </c>
      <c r="AA40" s="1" t="str">
        <f t="shared" si="8"/>
        <v xml:space="preserve"> </v>
      </c>
      <c r="AB40" s="1" t="str">
        <f t="shared" si="10"/>
        <v xml:space="preserve"> </v>
      </c>
      <c r="AC40" s="1" t="str">
        <f t="shared" ref="AC40:AC71" si="20">IF(ISERROR((RANK(S40,S$7:S$391,0)))=TRUE," ",((RANK(S40,S$7:S$391,0))))</f>
        <v xml:space="preserve"> </v>
      </c>
      <c r="AD40" s="1" t="str">
        <f t="shared" si="12"/>
        <v xml:space="preserve"> </v>
      </c>
      <c r="AE40" s="1" t="str">
        <f t="shared" si="13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>
        <f t="shared" si="17"/>
        <v>60.468750000429985</v>
      </c>
      <c r="AL40" s="25" t="str">
        <f t="shared" si="18"/>
        <v xml:space="preserve"> </v>
      </c>
      <c r="AM40" s="1">
        <f t="shared" si="19"/>
        <v>3</v>
      </c>
      <c r="AN40" s="1" t="str">
        <f t="shared" si="19"/>
        <v xml:space="preserve"> </v>
      </c>
      <c r="AO40" t="s">
        <v>901</v>
      </c>
      <c r="AP40" t="s">
        <v>1295</v>
      </c>
      <c r="AQ40" s="22" t="e">
        <v>#VALUE!</v>
      </c>
      <c r="AR40" s="21" t="e">
        <v>#VALUE!</v>
      </c>
      <c r="AS40">
        <v>3.4521411483602327</v>
      </c>
      <c r="AT40" t="e">
        <v>#VALUE!</v>
      </c>
      <c r="AU40" t="e">
        <v>#VALUE!</v>
      </c>
      <c r="AV40" t="s">
        <v>1385</v>
      </c>
    </row>
    <row r="41" spans="1:48" x14ac:dyDescent="0.25">
      <c r="A41" s="14">
        <v>4.4000000000000024E-10</v>
      </c>
      <c r="B41" t="s">
        <v>417</v>
      </c>
      <c r="C41" s="4">
        <v>12</v>
      </c>
      <c r="D41" s="4">
        <v>0</v>
      </c>
      <c r="E41" s="4">
        <v>4</v>
      </c>
      <c r="F41" s="4">
        <v>16</v>
      </c>
      <c r="G41" s="4">
        <v>95</v>
      </c>
      <c r="H41" s="4">
        <v>88.47</v>
      </c>
      <c r="I41" s="34">
        <v>20297.85735618</v>
      </c>
      <c r="J41" s="35">
        <v>21.385061638868741</v>
      </c>
      <c r="K41" s="35">
        <v>24.823232323232322</v>
      </c>
      <c r="L41" s="35">
        <v>15.929581268347325</v>
      </c>
      <c r="M41" s="35">
        <v>18.107453050451731</v>
      </c>
      <c r="N41" s="4">
        <v>3.5640000000000001</v>
      </c>
      <c r="O41" s="4">
        <v>-14.940334128878288</v>
      </c>
      <c r="P41" s="35">
        <v>0.74714592517237488</v>
      </c>
      <c r="Q41" s="36">
        <f t="shared" si="0"/>
        <v>75.000000000439996</v>
      </c>
      <c r="R41" s="36" t="str">
        <f t="shared" si="1"/>
        <v xml:space="preserve"> </v>
      </c>
      <c r="S41" s="37" t="str">
        <f t="shared" si="2"/>
        <v/>
      </c>
      <c r="T41" s="37" t="str">
        <f t="shared" si="3"/>
        <v/>
      </c>
      <c r="U41" s="37" t="str">
        <f t="shared" si="4"/>
        <v/>
      </c>
      <c r="V41" s="37" t="str">
        <f t="shared" si="5"/>
        <v/>
      </c>
      <c r="W41" s="37" t="str">
        <f t="shared" si="6"/>
        <v/>
      </c>
      <c r="X41" s="37" t="str">
        <f t="shared" si="7"/>
        <v/>
      </c>
      <c r="Y41" s="1" t="str">
        <f t="shared" si="8"/>
        <v xml:space="preserve"> </v>
      </c>
      <c r="Z41" s="1" t="str">
        <f t="shared" si="9"/>
        <v xml:space="preserve"> </v>
      </c>
      <c r="AA41" s="1" t="str">
        <f t="shared" si="8"/>
        <v xml:space="preserve"> </v>
      </c>
      <c r="AB41" s="1" t="str">
        <f t="shared" si="10"/>
        <v xml:space="preserve"> </v>
      </c>
      <c r="AC41" s="1" t="str">
        <f t="shared" si="20"/>
        <v xml:space="preserve"> </v>
      </c>
      <c r="AD41" s="1" t="str">
        <f t="shared" si="12"/>
        <v xml:space="preserve"> </v>
      </c>
      <c r="AE41" s="1">
        <f t="shared" si="13"/>
        <v>76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417</v>
      </c>
      <c r="AP41" t="s">
        <v>1246</v>
      </c>
      <c r="AQ41" s="22">
        <v>15.047432251258963</v>
      </c>
      <c r="AR41" s="21">
        <v>-2.5195713895264538</v>
      </c>
      <c r="AS41">
        <v>7.3810331185712785</v>
      </c>
      <c r="AT41">
        <v>-15.047432251258963</v>
      </c>
      <c r="AU41">
        <v>2.5195713895264538</v>
      </c>
      <c r="AV41" t="s">
        <v>1386</v>
      </c>
    </row>
    <row r="42" spans="1:48" x14ac:dyDescent="0.25">
      <c r="A42" s="14">
        <v>4.5000000000000026E-10</v>
      </c>
      <c r="B42" t="s">
        <v>574</v>
      </c>
      <c r="C42" s="4">
        <v>3</v>
      </c>
      <c r="D42" s="4">
        <v>2</v>
      </c>
      <c r="E42" s="4">
        <v>6</v>
      </c>
      <c r="F42" s="4">
        <v>11</v>
      </c>
      <c r="G42" s="4">
        <v>72.5</v>
      </c>
      <c r="H42" s="4">
        <v>72.37</v>
      </c>
      <c r="I42" s="34">
        <v>3418.6471330899999</v>
      </c>
      <c r="J42" s="35">
        <v>5.2350983796296298</v>
      </c>
      <c r="K42" s="35">
        <v>6.0677454514966049</v>
      </c>
      <c r="L42" s="35">
        <v>7.1033624930682793</v>
      </c>
      <c r="M42" s="35">
        <v>8.4989522019387476</v>
      </c>
      <c r="N42" s="4">
        <v>11.927</v>
      </c>
      <c r="O42" s="4">
        <v>-16.125175808720119</v>
      </c>
      <c r="P42" s="35">
        <v>0.32886555202431944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"/>
        <v/>
      </c>
      <c r="T42" s="37" t="str">
        <f t="shared" si="3"/>
        <v/>
      </c>
      <c r="U42" s="37" t="str">
        <f t="shared" si="4"/>
        <v/>
      </c>
      <c r="V42" s="37">
        <f t="shared" si="5"/>
        <v>-0.79203471223179656</v>
      </c>
      <c r="W42" s="37" t="str">
        <f t="shared" si="6"/>
        <v/>
      </c>
      <c r="X42" s="37">
        <f t="shared" si="7"/>
        <v>-0.5428419203580539</v>
      </c>
      <c r="Y42" s="1" t="str">
        <f t="shared" si="8"/>
        <v xml:space="preserve"> </v>
      </c>
      <c r="Z42" s="1">
        <f t="shared" si="9"/>
        <v>19</v>
      </c>
      <c r="AA42" s="1" t="str">
        <f t="shared" si="8"/>
        <v xml:space="preserve"> </v>
      </c>
      <c r="AB42" s="1">
        <f t="shared" si="10"/>
        <v>70</v>
      </c>
      <c r="AC42" s="1" t="str">
        <f t="shared" si="20"/>
        <v xml:space="preserve"> </v>
      </c>
      <c r="AD42" s="1" t="str">
        <f t="shared" si="12"/>
        <v xml:space="preserve"> </v>
      </c>
      <c r="AE42" s="1" t="str">
        <f t="shared" si="13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574</v>
      </c>
      <c r="AP42" t="s">
        <v>1248</v>
      </c>
      <c r="AQ42" s="22">
        <v>79.203471223179662</v>
      </c>
      <c r="AR42" s="21">
        <v>54.28419203580539</v>
      </c>
      <c r="AS42">
        <v>0.17963244438301551</v>
      </c>
      <c r="AT42">
        <v>-79.203471223179662</v>
      </c>
      <c r="AU42">
        <v>-54.28419203580539</v>
      </c>
      <c r="AV42" t="s">
        <v>1387</v>
      </c>
    </row>
    <row r="43" spans="1:48" x14ac:dyDescent="0.25">
      <c r="A43" s="14">
        <v>4.6000000000000027E-10</v>
      </c>
      <c r="B43" t="s">
        <v>450</v>
      </c>
      <c r="C43" s="4">
        <v>17</v>
      </c>
      <c r="D43" s="4">
        <v>2</v>
      </c>
      <c r="E43" s="4">
        <v>12</v>
      </c>
      <c r="F43" s="4">
        <v>31</v>
      </c>
      <c r="G43" s="4">
        <v>255</v>
      </c>
      <c r="H43" s="4">
        <v>250.04</v>
      </c>
      <c r="I43" s="34">
        <v>147085.37964596</v>
      </c>
      <c r="J43" s="35">
        <v>17.136591049276948</v>
      </c>
      <c r="K43" s="35">
        <v>16.024096385542165</v>
      </c>
      <c r="L43" s="35">
        <v>13.106462694578637</v>
      </c>
      <c r="M43" s="35">
        <v>12.123898833364342</v>
      </c>
      <c r="N43" s="4">
        <v>15.604000000000001</v>
      </c>
      <c r="O43" s="4">
        <v>5.2901484480431895</v>
      </c>
      <c r="P43" s="35">
        <v>2.5251959686450167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"/>
        <v/>
      </c>
      <c r="T43" s="37" t="str">
        <f t="shared" si="3"/>
        <v/>
      </c>
      <c r="U43" s="37" t="str">
        <f t="shared" si="4"/>
        <v/>
      </c>
      <c r="V43" s="37">
        <f t="shared" si="5"/>
        <v>-0.31924563198351386</v>
      </c>
      <c r="W43" s="37" t="str">
        <f t="shared" si="6"/>
        <v/>
      </c>
      <c r="X43" s="37" t="str">
        <f t="shared" si="7"/>
        <v/>
      </c>
      <c r="Y43" s="1" t="str">
        <f t="shared" si="8"/>
        <v xml:space="preserve"> </v>
      </c>
      <c r="Z43" s="1">
        <f t="shared" si="9"/>
        <v>188</v>
      </c>
      <c r="AA43" s="1" t="str">
        <f t="shared" si="8"/>
        <v xml:space="preserve"> </v>
      </c>
      <c r="AB43" s="1" t="str">
        <f t="shared" si="10"/>
        <v xml:space="preserve"> </v>
      </c>
      <c r="AC43" s="1" t="str">
        <f t="shared" si="20"/>
        <v xml:space="preserve"> 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>
        <f t="shared" si="14"/>
        <v>2.5251959691050168</v>
      </c>
      <c r="AH43" s="38" t="str">
        <f t="shared" si="15"/>
        <v xml:space="preserve"> </v>
      </c>
      <c r="AI43" s="1">
        <f t="shared" si="16"/>
        <v>152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450</v>
      </c>
      <c r="AP43" t="s">
        <v>1315</v>
      </c>
      <c r="AQ43" s="22">
        <v>31.924563198351386</v>
      </c>
      <c r="AR43" s="21">
        <v>15.649450211793059</v>
      </c>
      <c r="AS43">
        <v>1.983682610782278</v>
      </c>
      <c r="AT43">
        <v>-31.924563198351386</v>
      </c>
      <c r="AU43">
        <v>-15.649450211793059</v>
      </c>
      <c r="AV43" t="s">
        <v>1388</v>
      </c>
    </row>
    <row r="44" spans="1:48" x14ac:dyDescent="0.25">
      <c r="A44" s="14">
        <v>4.7000000000000024E-10</v>
      </c>
      <c r="B44" t="s">
        <v>600</v>
      </c>
      <c r="C44" s="4">
        <v>10</v>
      </c>
      <c r="D44" s="4">
        <v>0</v>
      </c>
      <c r="E44" s="4">
        <v>3</v>
      </c>
      <c r="F44" s="4">
        <v>13</v>
      </c>
      <c r="G44" s="4">
        <v>164</v>
      </c>
      <c r="H44" s="4">
        <v>147.99</v>
      </c>
      <c r="I44" s="34">
        <v>18104.689331520003</v>
      </c>
      <c r="J44" s="35">
        <v>9.0652373660030641</v>
      </c>
      <c r="K44" s="35">
        <v>8.9139862667148542</v>
      </c>
      <c r="L44" s="35">
        <v>4.1657437476855996</v>
      </c>
      <c r="M44" s="35">
        <v>4.4191858673811115</v>
      </c>
      <c r="N44" s="4">
        <v>16.602</v>
      </c>
      <c r="O44" s="4">
        <v>2.3488071019049395</v>
      </c>
      <c r="P44" s="35">
        <v>2.7738360700047302</v>
      </c>
      <c r="Q44" s="36">
        <f t="shared" si="0"/>
        <v>76.923076923546915</v>
      </c>
      <c r="R44" s="36" t="str">
        <f t="shared" si="1"/>
        <v xml:space="preserve"> </v>
      </c>
      <c r="S44" s="37" t="str">
        <f t="shared" si="2"/>
        <v/>
      </c>
      <c r="T44" s="37" t="str">
        <f t="shared" si="3"/>
        <v/>
      </c>
      <c r="U44" s="37" t="str">
        <f t="shared" si="4"/>
        <v/>
      </c>
      <c r="V44" s="37">
        <f t="shared" si="5"/>
        <v>-0.63988170597831728</v>
      </c>
      <c r="W44" s="37" t="str">
        <f t="shared" si="6"/>
        <v/>
      </c>
      <c r="X44" s="37">
        <f t="shared" si="7"/>
        <v>-0.73190113642225363</v>
      </c>
      <c r="Y44" s="1" t="str">
        <f t="shared" si="8"/>
        <v xml:space="preserve"> </v>
      </c>
      <c r="Z44" s="1">
        <f t="shared" si="9"/>
        <v>71</v>
      </c>
      <c r="AA44" s="1" t="str">
        <f t="shared" si="8"/>
        <v xml:space="preserve"> </v>
      </c>
      <c r="AB44" s="1">
        <f t="shared" si="10"/>
        <v>22</v>
      </c>
      <c r="AC44" s="1" t="str">
        <f t="shared" si="20"/>
        <v xml:space="preserve"> </v>
      </c>
      <c r="AD44" s="1" t="str">
        <f t="shared" si="12"/>
        <v xml:space="preserve"> </v>
      </c>
      <c r="AE44" s="1">
        <f t="shared" si="13"/>
        <v>59</v>
      </c>
      <c r="AF44" s="1" t="str">
        <f t="shared" si="13"/>
        <v xml:space="preserve"> </v>
      </c>
      <c r="AG44" s="38">
        <f t="shared" si="14"/>
        <v>2.7738360704747302</v>
      </c>
      <c r="AH44" s="38" t="str">
        <f t="shared" si="15"/>
        <v xml:space="preserve"> </v>
      </c>
      <c r="AI44" s="1">
        <f t="shared" si="16"/>
        <v>137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600</v>
      </c>
      <c r="AP44" t="s">
        <v>1248</v>
      </c>
      <c r="AQ44" s="22">
        <v>63.988170597831726</v>
      </c>
      <c r="AR44" s="21">
        <v>73.190113642225356</v>
      </c>
      <c r="AS44">
        <v>10.8182985336847</v>
      </c>
      <c r="AT44">
        <v>-63.988170597831726</v>
      </c>
      <c r="AU44">
        <v>-73.190113642225356</v>
      </c>
      <c r="AV44" t="s">
        <v>1389</v>
      </c>
    </row>
    <row r="45" spans="1:48" x14ac:dyDescent="0.25">
      <c r="A45" s="14">
        <v>4.800000000000002E-10</v>
      </c>
      <c r="B45" t="s">
        <v>548</v>
      </c>
      <c r="C45" s="4">
        <v>18</v>
      </c>
      <c r="D45" s="4">
        <v>1</v>
      </c>
      <c r="E45" s="4">
        <v>4</v>
      </c>
      <c r="F45" s="4">
        <v>23</v>
      </c>
      <c r="G45" s="4">
        <v>275</v>
      </c>
      <c r="H45" s="4">
        <v>255.93</v>
      </c>
      <c r="I45" s="34">
        <v>113455.41642141</v>
      </c>
      <c r="J45" s="35" t="s">
        <v>1240</v>
      </c>
      <c r="K45" s="35" t="s">
        <v>1240</v>
      </c>
      <c r="L45" s="35">
        <v>29.156362960235032</v>
      </c>
      <c r="M45" s="35">
        <v>27.556002996609699</v>
      </c>
      <c r="N45" s="4">
        <v>4.1390000000000002</v>
      </c>
      <c r="O45" s="4">
        <v>-3.4522976440401143</v>
      </c>
      <c r="P45" s="35">
        <v>1.7618098698862972</v>
      </c>
      <c r="Q45" s="36">
        <f t="shared" si="0"/>
        <v>78.260869565697391</v>
      </c>
      <c r="R45" s="36" t="str">
        <f t="shared" si="1"/>
        <v xml:space="preserve"> </v>
      </c>
      <c r="S45" s="37" t="str">
        <f t="shared" si="2"/>
        <v/>
      </c>
      <c r="T45" s="37" t="str">
        <f t="shared" si="3"/>
        <v/>
      </c>
      <c r="U45" s="37" t="str">
        <f t="shared" si="4"/>
        <v xml:space="preserve"> </v>
      </c>
      <c r="V45" s="37" t="str">
        <f t="shared" si="5"/>
        <v xml:space="preserve"> </v>
      </c>
      <c r="W45" s="37" t="str">
        <f t="shared" si="6"/>
        <v/>
      </c>
      <c r="X45" s="37" t="str">
        <f t="shared" si="7"/>
        <v/>
      </c>
      <c r="Y45" s="1" t="str">
        <f t="shared" si="8"/>
        <v xml:space="preserve"> </v>
      </c>
      <c r="Z45" s="1" t="str">
        <f t="shared" si="9"/>
        <v xml:space="preserve"> </v>
      </c>
      <c r="AA45" s="1" t="str">
        <f t="shared" si="8"/>
        <v xml:space="preserve"> </v>
      </c>
      <c r="AB45" s="1" t="str">
        <f t="shared" si="10"/>
        <v xml:space="preserve"> </v>
      </c>
      <c r="AC45" s="1" t="str">
        <f t="shared" si="20"/>
        <v xml:space="preserve"> </v>
      </c>
      <c r="AD45" s="1" t="str">
        <f t="shared" si="12"/>
        <v xml:space="preserve"> </v>
      </c>
      <c r="AE45" s="1">
        <f t="shared" si="13"/>
        <v>54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6"/>
        <v xml:space="preserve"> </v>
      </c>
      <c r="AK45" s="25" t="str">
        <f t="shared" si="17"/>
        <v xml:space="preserve"> </v>
      </c>
      <c r="AL45" s="25" t="str">
        <f t="shared" si="18"/>
        <v xml:space="preserve"> </v>
      </c>
      <c r="AM45" s="1" t="str">
        <f t="shared" si="19"/>
        <v xml:space="preserve"> </v>
      </c>
      <c r="AN45" s="1" t="str">
        <f t="shared" si="19"/>
        <v xml:space="preserve"> </v>
      </c>
      <c r="AO45" t="s">
        <v>548</v>
      </c>
      <c r="AP45" t="s">
        <v>1256</v>
      </c>
      <c r="AQ45" s="22" t="e">
        <v>#VALUE!</v>
      </c>
      <c r="AR45" s="21">
        <v>-87.644469971110254</v>
      </c>
      <c r="AS45">
        <v>7.451256202867973</v>
      </c>
      <c r="AT45" t="e">
        <v>#VALUE!</v>
      </c>
      <c r="AU45">
        <v>87.644469971110254</v>
      </c>
      <c r="AV45" t="s">
        <v>1390</v>
      </c>
    </row>
    <row r="46" spans="1:48" x14ac:dyDescent="0.25">
      <c r="A46" s="14">
        <v>4.9000000000000017E-10</v>
      </c>
      <c r="B46" t="s">
        <v>550</v>
      </c>
      <c r="C46" s="4">
        <v>52</v>
      </c>
      <c r="D46" s="4">
        <v>1</v>
      </c>
      <c r="E46" s="4">
        <v>4</v>
      </c>
      <c r="F46" s="4">
        <v>57</v>
      </c>
      <c r="G46" s="4">
        <v>2815</v>
      </c>
      <c r="H46" s="4">
        <v>3104</v>
      </c>
      <c r="I46" s="34">
        <v>1548200.803328</v>
      </c>
      <c r="J46" s="35" t="s">
        <v>1240</v>
      </c>
      <c r="K46" s="35" t="s">
        <v>1240</v>
      </c>
      <c r="L46" s="35">
        <v>37.352453469141587</v>
      </c>
      <c r="M46" s="35">
        <v>34.694305559354582</v>
      </c>
      <c r="N46" s="4">
        <v>33.588000000000001</v>
      </c>
      <c r="O46" s="4">
        <v>-0.48294865337322362</v>
      </c>
      <c r="P46" s="35">
        <v>0</v>
      </c>
      <c r="Q46" s="36">
        <f t="shared" si="0"/>
        <v>91.228070175928607</v>
      </c>
      <c r="R46" s="36" t="str">
        <f t="shared" si="1"/>
        <v xml:space="preserve"> </v>
      </c>
      <c r="S46" s="37" t="str">
        <f t="shared" si="2"/>
        <v/>
      </c>
      <c r="T46" s="37" t="str">
        <f t="shared" si="3"/>
        <v/>
      </c>
      <c r="U46" s="37" t="str">
        <f t="shared" si="4"/>
        <v xml:space="preserve"> </v>
      </c>
      <c r="V46" s="37" t="str">
        <f t="shared" si="5"/>
        <v xml:space="preserve"> </v>
      </c>
      <c r="W46" s="37" t="str">
        <f t="shared" si="6"/>
        <v/>
      </c>
      <c r="X46" s="37" t="str">
        <f t="shared" si="7"/>
        <v/>
      </c>
      <c r="Y46" s="1" t="str">
        <f t="shared" si="8"/>
        <v xml:space="preserve"> </v>
      </c>
      <c r="Z46" s="1" t="str">
        <f t="shared" si="9"/>
        <v xml:space="preserve"> </v>
      </c>
      <c r="AA46" s="1" t="str">
        <f t="shared" si="8"/>
        <v xml:space="preserve"> </v>
      </c>
      <c r="AB46" s="1" t="str">
        <f t="shared" si="10"/>
        <v xml:space="preserve"> </v>
      </c>
      <c r="AC46" s="1" t="str">
        <f t="shared" si="20"/>
        <v xml:space="preserve"> </v>
      </c>
      <c r="AD46" s="1" t="str">
        <f t="shared" si="12"/>
        <v xml:space="preserve"> </v>
      </c>
      <c r="AE46" s="1">
        <f t="shared" si="13"/>
        <v>10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550</v>
      </c>
      <c r="AP46" t="s">
        <v>1250</v>
      </c>
      <c r="AQ46" s="22" t="e">
        <v>#VALUE!</v>
      </c>
      <c r="AR46" s="21">
        <v>-140.39285499692969</v>
      </c>
      <c r="AS46">
        <v>-9.3105670103092777</v>
      </c>
      <c r="AT46" t="e">
        <v>#VALUE!</v>
      </c>
      <c r="AU46">
        <v>140.39285499692969</v>
      </c>
      <c r="AV46" t="s">
        <v>1391</v>
      </c>
    </row>
    <row r="47" spans="1:48" x14ac:dyDescent="0.25">
      <c r="A47" s="14">
        <v>5.0000000000000013E-10</v>
      </c>
      <c r="B47" t="s">
        <v>902</v>
      </c>
      <c r="C47" s="4">
        <v>9</v>
      </c>
      <c r="D47" s="4">
        <v>0</v>
      </c>
      <c r="E47" s="4">
        <v>19</v>
      </c>
      <c r="F47" s="4">
        <v>28</v>
      </c>
      <c r="G47" s="4">
        <v>220</v>
      </c>
      <c r="H47" s="4">
        <v>211.3</v>
      </c>
      <c r="I47" s="34">
        <v>15996.3642308</v>
      </c>
      <c r="J47" s="35">
        <v>22.153491297966031</v>
      </c>
      <c r="K47" s="35">
        <v>25.14278914802475</v>
      </c>
      <c r="L47" s="35">
        <v>14.097115336927423</v>
      </c>
      <c r="M47" s="35">
        <v>15.621085482697898</v>
      </c>
      <c r="N47" s="4">
        <v>8.4039999999999999</v>
      </c>
      <c r="O47" s="4">
        <v>-13.627954779033921</v>
      </c>
      <c r="P47" s="35">
        <v>0</v>
      </c>
      <c r="Q47" s="36" t="str">
        <f t="shared" si="0"/>
        <v xml:space="preserve"> </v>
      </c>
      <c r="R47" s="36" t="str">
        <f t="shared" si="1"/>
        <v xml:space="preserve"> </v>
      </c>
      <c r="S47" s="37" t="str">
        <f t="shared" si="2"/>
        <v/>
      </c>
      <c r="T47" s="37" t="str">
        <f t="shared" si="3"/>
        <v/>
      </c>
      <c r="U47" s="37" t="str">
        <f t="shared" si="4"/>
        <v/>
      </c>
      <c r="V47" s="37" t="str">
        <f t="shared" si="5"/>
        <v/>
      </c>
      <c r="W47" s="37" t="str">
        <f t="shared" si="6"/>
        <v/>
      </c>
      <c r="X47" s="37" t="str">
        <f t="shared" si="7"/>
        <v/>
      </c>
      <c r="Y47" s="1" t="str">
        <f t="shared" si="8"/>
        <v xml:space="preserve"> </v>
      </c>
      <c r="Z47" s="1" t="str">
        <f t="shared" si="9"/>
        <v xml:space="preserve"> </v>
      </c>
      <c r="AA47" s="1" t="str">
        <f t="shared" si="8"/>
        <v xml:space="preserve"> </v>
      </c>
      <c r="AB47" s="1" t="str">
        <f t="shared" si="10"/>
        <v xml:space="preserve"> </v>
      </c>
      <c r="AC47" s="1" t="str">
        <f t="shared" si="20"/>
        <v xml:space="preserve"> 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902</v>
      </c>
      <c r="AP47" t="s">
        <v>1295</v>
      </c>
      <c r="AQ47" s="22">
        <v>11.994830684006352</v>
      </c>
      <c r="AR47" s="21">
        <v>9.2738096611336687</v>
      </c>
      <c r="AS47">
        <v>4.1173686701372336</v>
      </c>
      <c r="AT47">
        <v>-11.994830684006352</v>
      </c>
      <c r="AU47">
        <v>-9.2738096611336687</v>
      </c>
      <c r="AV47" t="s">
        <v>1392</v>
      </c>
    </row>
    <row r="48" spans="1:48" x14ac:dyDescent="0.25">
      <c r="A48" s="14">
        <v>5.100000000000001E-10</v>
      </c>
      <c r="B48" t="s">
        <v>569</v>
      </c>
      <c r="C48" s="4">
        <v>6</v>
      </c>
      <c r="D48" s="4">
        <v>3</v>
      </c>
      <c r="E48" s="4">
        <v>6</v>
      </c>
      <c r="F48" s="4">
        <v>15</v>
      </c>
      <c r="G48" s="4">
        <v>275</v>
      </c>
      <c r="H48" s="4">
        <v>295.56</v>
      </c>
      <c r="I48" s="34">
        <v>25298.58765528</v>
      </c>
      <c r="J48" s="35" t="s">
        <v>1240</v>
      </c>
      <c r="K48" s="35" t="s">
        <v>1240</v>
      </c>
      <c r="L48" s="35">
        <v>36.154084731058418</v>
      </c>
      <c r="M48" s="35">
        <v>37.087162563037673</v>
      </c>
      <c r="N48" s="4">
        <v>5.923</v>
      </c>
      <c r="O48" s="4">
        <v>-9.9848024316109427</v>
      </c>
      <c r="P48" s="35">
        <v>0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"/>
        <v/>
      </c>
      <c r="T48" s="37" t="str">
        <f t="shared" si="3"/>
        <v/>
      </c>
      <c r="U48" s="37" t="str">
        <f t="shared" si="4"/>
        <v xml:space="preserve"> </v>
      </c>
      <c r="V48" s="37" t="str">
        <f t="shared" si="5"/>
        <v xml:space="preserve"> </v>
      </c>
      <c r="W48" s="37" t="str">
        <f t="shared" si="6"/>
        <v/>
      </c>
      <c r="X48" s="37" t="str">
        <f t="shared" si="7"/>
        <v/>
      </c>
      <c r="Y48" s="1" t="str">
        <f t="shared" si="8"/>
        <v xml:space="preserve"> </v>
      </c>
      <c r="Z48" s="1" t="str">
        <f t="shared" si="9"/>
        <v xml:space="preserve"> </v>
      </c>
      <c r="AA48" s="1" t="str">
        <f t="shared" si="8"/>
        <v xml:space="preserve"> </v>
      </c>
      <c r="AB48" s="1" t="str">
        <f t="shared" si="10"/>
        <v xml:space="preserve"> </v>
      </c>
      <c r="AC48" s="1" t="str">
        <f t="shared" si="20"/>
        <v xml:space="preserve"> 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 t="str">
        <f t="shared" si="17"/>
        <v xml:space="preserve"> </v>
      </c>
      <c r="AL48" s="25" t="str">
        <f t="shared" si="18"/>
        <v xml:space="preserve"> </v>
      </c>
      <c r="AM48" s="1" t="str">
        <f t="shared" si="19"/>
        <v xml:space="preserve"> </v>
      </c>
      <c r="AN48" s="1" t="str">
        <f t="shared" si="19"/>
        <v xml:space="preserve"> </v>
      </c>
      <c r="AO48" t="s">
        <v>569</v>
      </c>
      <c r="AP48" t="s">
        <v>1295</v>
      </c>
      <c r="AQ48" s="22" t="e">
        <v>#VALUE!</v>
      </c>
      <c r="AR48" s="21">
        <v>-132.68039555902757</v>
      </c>
      <c r="AS48">
        <v>-6.9562863716335137</v>
      </c>
      <c r="AT48" t="e">
        <v>#VALUE!</v>
      </c>
      <c r="AU48">
        <v>132.68039555902757</v>
      </c>
      <c r="AV48" t="s">
        <v>1393</v>
      </c>
    </row>
    <row r="49" spans="1:48" x14ac:dyDescent="0.25">
      <c r="A49" s="14">
        <v>5.2000000000000007E-10</v>
      </c>
      <c r="B49" t="s">
        <v>588</v>
      </c>
      <c r="C49" s="4">
        <v>19</v>
      </c>
      <c r="D49" s="4">
        <v>0</v>
      </c>
      <c r="E49" s="4">
        <v>6</v>
      </c>
      <c r="F49" s="4">
        <v>25</v>
      </c>
      <c r="G49" s="4">
        <v>330</v>
      </c>
      <c r="H49" s="4">
        <v>257.58</v>
      </c>
      <c r="I49" s="34">
        <v>64940.064265259993</v>
      </c>
      <c r="J49" s="35">
        <v>13.258866525969012</v>
      </c>
      <c r="K49" s="35">
        <v>11.576108938924092</v>
      </c>
      <c r="L49" s="35">
        <v>8.0889441151055248</v>
      </c>
      <c r="M49" s="35">
        <v>6.2693951962756573</v>
      </c>
      <c r="N49" s="4">
        <v>22.251000000000001</v>
      </c>
      <c r="O49" s="4">
        <v>14.459876543209877</v>
      </c>
      <c r="P49" s="35">
        <v>1.3164841990837799</v>
      </c>
      <c r="Q49" s="36">
        <f t="shared" si="0"/>
        <v>76.000000000520004</v>
      </c>
      <c r="R49" s="36" t="str">
        <f t="shared" si="1"/>
        <v xml:space="preserve"> </v>
      </c>
      <c r="S49" s="37">
        <f t="shared" si="2"/>
        <v>0.28115536972568383</v>
      </c>
      <c r="T49" s="37" t="str">
        <f t="shared" si="3"/>
        <v/>
      </c>
      <c r="U49" s="37" t="str">
        <f t="shared" si="4"/>
        <v/>
      </c>
      <c r="V49" s="37">
        <f t="shared" si="5"/>
        <v>-0.47328898282358101</v>
      </c>
      <c r="W49" s="37" t="str">
        <f t="shared" si="6"/>
        <v/>
      </c>
      <c r="X49" s="37">
        <f t="shared" si="7"/>
        <v>-0.47941187548837116</v>
      </c>
      <c r="Y49" s="1" t="str">
        <f t="shared" si="8"/>
        <v xml:space="preserve"> </v>
      </c>
      <c r="Z49" s="1">
        <f t="shared" si="9"/>
        <v>132</v>
      </c>
      <c r="AA49" s="1" t="str">
        <f t="shared" si="8"/>
        <v xml:space="preserve"> </v>
      </c>
      <c r="AB49" s="1">
        <f t="shared" si="10"/>
        <v>92</v>
      </c>
      <c r="AC49" s="1">
        <f t="shared" si="20"/>
        <v>32</v>
      </c>
      <c r="AD49" s="1" t="str">
        <f t="shared" si="12"/>
        <v xml:space="preserve"> </v>
      </c>
      <c r="AE49" s="1">
        <f t="shared" si="13"/>
        <v>68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 t="str">
        <f t="shared" si="17"/>
        <v xml:space="preserve"> </v>
      </c>
      <c r="AL49" s="25" t="str">
        <f t="shared" si="18"/>
        <v xml:space="preserve"> </v>
      </c>
      <c r="AM49" s="1" t="str">
        <f t="shared" si="19"/>
        <v xml:space="preserve"> </v>
      </c>
      <c r="AN49" s="1" t="str">
        <f t="shared" si="19"/>
        <v xml:space="preserve"> </v>
      </c>
      <c r="AO49" t="s">
        <v>588</v>
      </c>
      <c r="AP49" t="s">
        <v>1315</v>
      </c>
      <c r="AQ49" s="22">
        <v>47.328898282358104</v>
      </c>
      <c r="AR49" s="21">
        <v>47.941187548837114</v>
      </c>
      <c r="AS49">
        <v>28.115536920568385</v>
      </c>
      <c r="AT49">
        <v>-47.328898282358104</v>
      </c>
      <c r="AU49">
        <v>-47.941187548837114</v>
      </c>
      <c r="AV49" t="s">
        <v>1394</v>
      </c>
    </row>
    <row r="50" spans="1:48" x14ac:dyDescent="0.25">
      <c r="A50" s="14">
        <v>5.3000000000000003E-10</v>
      </c>
      <c r="B50" t="s">
        <v>277</v>
      </c>
      <c r="C50" s="4">
        <v>6</v>
      </c>
      <c r="D50" s="4">
        <v>1</v>
      </c>
      <c r="E50" s="4">
        <v>7</v>
      </c>
      <c r="F50" s="4">
        <v>14</v>
      </c>
      <c r="G50" s="4">
        <v>202.5</v>
      </c>
      <c r="H50" s="4">
        <v>197.06</v>
      </c>
      <c r="I50" s="34">
        <v>45625.712275980004</v>
      </c>
      <c r="J50" s="35">
        <v>21.590884189766626</v>
      </c>
      <c r="K50" s="35">
        <v>20.376383000723816</v>
      </c>
      <c r="L50" s="35">
        <v>16.689664048376681</v>
      </c>
      <c r="M50" s="35">
        <v>16.148128170083524</v>
      </c>
      <c r="N50" s="4">
        <v>9.6709999999999994</v>
      </c>
      <c r="O50" s="4">
        <v>5.4634678298800381</v>
      </c>
      <c r="P50" s="35">
        <v>0.91139754389526029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"/>
        <v/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 t="str">
        <f t="shared" si="6"/>
        <v/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 t="str">
        <f t="shared" si="8"/>
        <v xml:space="preserve"> </v>
      </c>
      <c r="AB50" s="1" t="str">
        <f t="shared" si="10"/>
        <v xml:space="preserve"> </v>
      </c>
      <c r="AC50" s="1" t="str">
        <f t="shared" si="20"/>
        <v xml:space="preserve"> 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277</v>
      </c>
      <c r="AP50" t="s">
        <v>1248</v>
      </c>
      <c r="AQ50" s="22">
        <v>14.229798217995725</v>
      </c>
      <c r="AR50" s="21">
        <v>-7.411310821749062</v>
      </c>
      <c r="AS50">
        <v>2.7605805338475564</v>
      </c>
      <c r="AT50">
        <v>-14.229798217995725</v>
      </c>
      <c r="AU50">
        <v>7.411310821749062</v>
      </c>
      <c r="AV50" t="s">
        <v>1395</v>
      </c>
    </row>
    <row r="51" spans="1:48" x14ac:dyDescent="0.25">
      <c r="A51" s="14">
        <v>5.4E-10</v>
      </c>
      <c r="B51" t="s">
        <v>494</v>
      </c>
      <c r="C51" s="4">
        <v>5</v>
      </c>
      <c r="D51" s="4">
        <v>1</v>
      </c>
      <c r="E51" s="4">
        <v>7</v>
      </c>
      <c r="F51" s="4">
        <v>13</v>
      </c>
      <c r="G51" s="4">
        <v>48</v>
      </c>
      <c r="H51" s="4">
        <v>48.47</v>
      </c>
      <c r="I51" s="34">
        <v>7810.4735884900001</v>
      </c>
      <c r="J51" s="35">
        <v>21.475409836065573</v>
      </c>
      <c r="K51" s="35">
        <v>26.957730812013345</v>
      </c>
      <c r="L51" s="35">
        <v>13.538614714913688</v>
      </c>
      <c r="M51" s="35">
        <v>16.403051359516613</v>
      </c>
      <c r="N51" s="4">
        <v>1.798</v>
      </c>
      <c r="O51" s="4">
        <v>-19.009009009009013</v>
      </c>
      <c r="P51" s="35">
        <v>1.9909222199298535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"/>
        <v/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 t="str">
        <f t="shared" si="6"/>
        <v/>
      </c>
      <c r="X51" s="37" t="str">
        <f t="shared" si="7"/>
        <v/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 t="str">
        <f t="shared" si="10"/>
        <v xml:space="preserve"> </v>
      </c>
      <c r="AC51" s="1" t="str">
        <f t="shared" si="20"/>
        <v xml:space="preserve"> 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6"/>
        <v xml:space="preserve"> </v>
      </c>
      <c r="AK51" s="25" t="str">
        <f t="shared" si="17"/>
        <v xml:space="preserve"> </v>
      </c>
      <c r="AL51" s="25" t="str">
        <f t="shared" si="18"/>
        <v xml:space="preserve"> </v>
      </c>
      <c r="AM51" s="1" t="str">
        <f t="shared" si="19"/>
        <v xml:space="preserve"> </v>
      </c>
      <c r="AN51" s="1" t="str">
        <f t="shared" si="19"/>
        <v xml:space="preserve"> </v>
      </c>
      <c r="AO51" t="s">
        <v>494</v>
      </c>
      <c r="AP51" t="s">
        <v>1246</v>
      </c>
      <c r="AQ51" s="22">
        <v>14.688522304074613</v>
      </c>
      <c r="AR51" s="21">
        <v>12.868206991803266</v>
      </c>
      <c r="AS51">
        <v>-0.96967196203837647</v>
      </c>
      <c r="AT51">
        <v>-14.688522304074613</v>
      </c>
      <c r="AU51">
        <v>-12.868206991803266</v>
      </c>
      <c r="AV51" t="s">
        <v>1396</v>
      </c>
    </row>
    <row r="52" spans="1:48" x14ac:dyDescent="0.25">
      <c r="A52" s="14">
        <v>5.4999999999999996E-10</v>
      </c>
      <c r="B52" t="s">
        <v>278</v>
      </c>
      <c r="C52" s="4">
        <v>6</v>
      </c>
      <c r="D52" s="4">
        <v>1</v>
      </c>
      <c r="E52" s="4">
        <v>24</v>
      </c>
      <c r="F52" s="4">
        <v>31</v>
      </c>
      <c r="G52" s="4">
        <v>13.5</v>
      </c>
      <c r="H52" s="4">
        <v>12.53</v>
      </c>
      <c r="I52" s="34">
        <v>4729.1481934900003</v>
      </c>
      <c r="J52" s="35" t="s">
        <v>1240</v>
      </c>
      <c r="K52" s="35" t="s">
        <v>1240</v>
      </c>
      <c r="L52" s="35">
        <v>3.9703131973008574</v>
      </c>
      <c r="M52" s="35">
        <v>6.6803639005316837</v>
      </c>
      <c r="N52" s="4">
        <v>-2.6790000000000003</v>
      </c>
      <c r="O52" s="4" t="s">
        <v>132</v>
      </c>
      <c r="P52" s="35">
        <v>2.5937749401436552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"/>
        <v/>
      </c>
      <c r="T52" s="37" t="str">
        <f t="shared" si="3"/>
        <v/>
      </c>
      <c r="U52" s="37" t="str">
        <f t="shared" si="4"/>
        <v xml:space="preserve"> </v>
      </c>
      <c r="V52" s="37" t="str">
        <f t="shared" si="5"/>
        <v xml:space="preserve"> </v>
      </c>
      <c r="W52" s="37" t="str">
        <f t="shared" si="6"/>
        <v/>
      </c>
      <c r="X52" s="37">
        <f t="shared" si="7"/>
        <v>-0.74447865238099031</v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>
        <f t="shared" si="10"/>
        <v>20</v>
      </c>
      <c r="AC52" s="1" t="str">
        <f t="shared" si="20"/>
        <v xml:space="preserve"> </v>
      </c>
      <c r="AD52" s="1" t="str">
        <f t="shared" si="12"/>
        <v xml:space="preserve"> </v>
      </c>
      <c r="AE52" s="1" t="str">
        <f t="shared" si="13"/>
        <v xml:space="preserve"> </v>
      </c>
      <c r="AF52" s="1" t="str">
        <f t="shared" si="13"/>
        <v xml:space="preserve"> </v>
      </c>
      <c r="AG52" s="38">
        <f t="shared" si="14"/>
        <v>2.5937749406936552</v>
      </c>
      <c r="AH52" s="38" t="str">
        <f t="shared" si="15"/>
        <v xml:space="preserve"> </v>
      </c>
      <c r="AI52" s="1">
        <f t="shared" si="16"/>
        <v>149</v>
      </c>
      <c r="AJ52" s="1" t="str">
        <f t="shared" si="16"/>
        <v xml:space="preserve"> </v>
      </c>
      <c r="AK52" s="25" t="str">
        <f t="shared" si="17"/>
        <v xml:space="preserve"> </v>
      </c>
      <c r="AL52" s="25" t="str">
        <f t="shared" si="18"/>
        <v xml:space="preserve"> </v>
      </c>
      <c r="AM52" s="1" t="str">
        <f t="shared" si="19"/>
        <v xml:space="preserve"> </v>
      </c>
      <c r="AN52" s="1" t="str">
        <f t="shared" si="19"/>
        <v xml:space="preserve"> </v>
      </c>
      <c r="AO52" t="s">
        <v>278</v>
      </c>
      <c r="AP52" t="s">
        <v>1297</v>
      </c>
      <c r="AQ52" s="22" t="e">
        <v>#VALUE!</v>
      </c>
      <c r="AR52" s="21">
        <v>74.447865238099027</v>
      </c>
      <c r="AS52">
        <v>7.7414205905826039</v>
      </c>
      <c r="AT52" t="e">
        <v>#VALUE!</v>
      </c>
      <c r="AU52">
        <v>-74.447865238099027</v>
      </c>
      <c r="AV52" t="s">
        <v>1397</v>
      </c>
    </row>
    <row r="53" spans="1:48" x14ac:dyDescent="0.25">
      <c r="A53" s="14">
        <v>5.5999999999999993E-10</v>
      </c>
      <c r="B53" t="s">
        <v>276</v>
      </c>
      <c r="C53" s="4">
        <v>0</v>
      </c>
      <c r="D53" s="4">
        <v>0</v>
      </c>
      <c r="E53" s="4">
        <v>0</v>
      </c>
      <c r="F53" s="4">
        <v>0</v>
      </c>
      <c r="G53" s="4" t="s">
        <v>132</v>
      </c>
      <c r="H53" s="4" t="s">
        <v>132</v>
      </c>
      <c r="I53" s="34" t="s">
        <v>132</v>
      </c>
      <c r="J53" s="35" t="s">
        <v>1240</v>
      </c>
      <c r="K53" s="35" t="s">
        <v>1240</v>
      </c>
      <c r="L53" s="35" t="s">
        <v>1240</v>
      </c>
      <c r="M53" s="35" t="s">
        <v>1240</v>
      </c>
      <c r="N53" s="4">
        <v>1.7010000000000001</v>
      </c>
      <c r="O53" s="4">
        <v>-24.734513274336287</v>
      </c>
      <c r="P53" s="35" t="s">
        <v>137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"/>
        <v xml:space="preserve"> </v>
      </c>
      <c r="T53" s="37" t="str">
        <f t="shared" si="3"/>
        <v xml:space="preserve"> </v>
      </c>
      <c r="U53" s="37" t="str">
        <f t="shared" si="4"/>
        <v xml:space="preserve"> </v>
      </c>
      <c r="V53" s="37" t="str">
        <f t="shared" si="5"/>
        <v xml:space="preserve"> </v>
      </c>
      <c r="W53" s="37" t="str">
        <f t="shared" si="6"/>
        <v xml:space="preserve"> </v>
      </c>
      <c r="X53" s="37" t="str">
        <f t="shared" si="7"/>
        <v xml:space="preserve"> </v>
      </c>
      <c r="Y53" s="1" t="str">
        <f t="shared" si="8"/>
        <v xml:space="preserve"> </v>
      </c>
      <c r="Z53" s="1" t="str">
        <f t="shared" si="9"/>
        <v xml:space="preserve"> </v>
      </c>
      <c r="AA53" s="1" t="str">
        <f t="shared" si="8"/>
        <v xml:space="preserve"> </v>
      </c>
      <c r="AB53" s="1" t="str">
        <f t="shared" si="10"/>
        <v xml:space="preserve"> </v>
      </c>
      <c r="AC53" s="1" t="str">
        <f t="shared" si="20"/>
        <v xml:space="preserve"> </v>
      </c>
      <c r="AD53" s="1" t="str">
        <f t="shared" si="12"/>
        <v xml:space="preserve"> </v>
      </c>
      <c r="AE53" s="1" t="str">
        <f t="shared" si="13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276</v>
      </c>
      <c r="AP53" t="s">
        <v>1297</v>
      </c>
      <c r="AQ53" s="22" t="e">
        <v>#VALUE!</v>
      </c>
      <c r="AR53" s="21" t="e">
        <v>#VALUE!</v>
      </c>
      <c r="AS53" t="s">
        <v>137</v>
      </c>
      <c r="AT53" t="e">
        <v>#VALUE!</v>
      </c>
      <c r="AU53" t="e">
        <v>#VALUE!</v>
      </c>
      <c r="AV53" t="s">
        <v>1398</v>
      </c>
    </row>
    <row r="54" spans="1:48" x14ac:dyDescent="0.25">
      <c r="A54" s="14">
        <v>5.6999999999999989E-10</v>
      </c>
      <c r="B54" t="s">
        <v>272</v>
      </c>
      <c r="C54" s="4">
        <v>16</v>
      </c>
      <c r="D54" s="4">
        <v>0</v>
      </c>
      <c r="E54" s="4">
        <v>11</v>
      </c>
      <c r="F54" s="4">
        <v>27</v>
      </c>
      <c r="G54" s="4">
        <v>262</v>
      </c>
      <c r="H54" s="4">
        <v>274.35000000000002</v>
      </c>
      <c r="I54" s="34">
        <v>60591.472404450004</v>
      </c>
      <c r="J54" s="35">
        <v>33.250515089080118</v>
      </c>
      <c r="K54" s="35">
        <v>32.730851825340018</v>
      </c>
      <c r="L54" s="35">
        <v>18.074069110347907</v>
      </c>
      <c r="M54" s="35">
        <v>17.084331960949012</v>
      </c>
      <c r="N54" s="4">
        <v>8.3819999999999997</v>
      </c>
      <c r="O54" s="4">
        <v>2.0950060901339684</v>
      </c>
      <c r="P54" s="35">
        <v>1.8239475123018043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"/>
        <v/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 t="str">
        <f t="shared" si="6"/>
        <v/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 t="str">
        <f t="shared" si="8"/>
        <v xml:space="preserve"> </v>
      </c>
      <c r="AB54" s="1" t="str">
        <f t="shared" si="10"/>
        <v xml:space="preserve"> </v>
      </c>
      <c r="AC54" s="1" t="str">
        <f t="shared" si="20"/>
        <v xml:space="preserve"> </v>
      </c>
      <c r="AD54" s="1" t="str">
        <f t="shared" si="12"/>
        <v xml:space="preserve"> </v>
      </c>
      <c r="AE54" s="1" t="str">
        <f t="shared" si="13"/>
        <v xml:space="preserve"> </v>
      </c>
      <c r="AF54" s="1" t="str">
        <f t="shared" si="13"/>
        <v xml:space="preserve"> 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272</v>
      </c>
      <c r="AP54" t="s">
        <v>1244</v>
      </c>
      <c r="AQ54" s="22">
        <v>-32.088309282752235</v>
      </c>
      <c r="AR54" s="21">
        <v>-16.321062508995119</v>
      </c>
      <c r="AS54">
        <v>-4.5015491160925958</v>
      </c>
      <c r="AT54">
        <v>32.088309282752235</v>
      </c>
      <c r="AU54">
        <v>16.321062508995119</v>
      </c>
      <c r="AV54" t="s">
        <v>1399</v>
      </c>
    </row>
    <row r="55" spans="1:48" x14ac:dyDescent="0.25">
      <c r="A55" s="14">
        <v>5.7999999999999986E-10</v>
      </c>
      <c r="B55" t="s">
        <v>553</v>
      </c>
      <c r="C55" s="4">
        <v>10</v>
      </c>
      <c r="D55" s="4">
        <v>0</v>
      </c>
      <c r="E55" s="4">
        <v>6</v>
      </c>
      <c r="F55" s="4">
        <v>16</v>
      </c>
      <c r="G55" s="4">
        <v>98</v>
      </c>
      <c r="H55" s="4">
        <v>94.46</v>
      </c>
      <c r="I55" s="34">
        <v>27950.182095739998</v>
      </c>
      <c r="J55" s="35">
        <v>25.75947641123534</v>
      </c>
      <c r="K55" s="35">
        <v>31.402925531914892</v>
      </c>
      <c r="L55" s="35">
        <v>15.989574126761546</v>
      </c>
      <c r="M55" s="35">
        <v>18.553108090886965</v>
      </c>
      <c r="N55" s="4">
        <v>3.008</v>
      </c>
      <c r="O55" s="4">
        <v>-19.572192513368989</v>
      </c>
      <c r="P55" s="35">
        <v>1.0374761803938175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"/>
        <v/>
      </c>
      <c r="T55" s="37" t="str">
        <f t="shared" si="3"/>
        <v/>
      </c>
      <c r="U55" s="37" t="str">
        <f t="shared" si="4"/>
        <v/>
      </c>
      <c r="V55" s="37" t="str">
        <f t="shared" si="5"/>
        <v/>
      </c>
      <c r="W55" s="37" t="str">
        <f t="shared" si="6"/>
        <v/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 t="str">
        <f t="shared" si="8"/>
        <v xml:space="preserve"> </v>
      </c>
      <c r="AB55" s="1" t="str">
        <f t="shared" si="10"/>
        <v xml:space="preserve"> </v>
      </c>
      <c r="AC55" s="1" t="str">
        <f t="shared" si="20"/>
        <v xml:space="preserve"> </v>
      </c>
      <c r="AD55" s="1" t="str">
        <f t="shared" si="12"/>
        <v xml:space="preserve"> </v>
      </c>
      <c r="AE55" s="1" t="str">
        <f t="shared" si="13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553</v>
      </c>
      <c r="AP55" t="s">
        <v>1295</v>
      </c>
      <c r="AQ55" s="22">
        <v>-2.330014378828249</v>
      </c>
      <c r="AR55" s="21">
        <v>-2.9056733232464271</v>
      </c>
      <c r="AS55">
        <v>3.7476180393817504</v>
      </c>
      <c r="AT55">
        <v>2.330014378828249</v>
      </c>
      <c r="AU55">
        <v>2.9056733232464271</v>
      </c>
      <c r="AV55" t="s">
        <v>1400</v>
      </c>
    </row>
    <row r="56" spans="1:48" x14ac:dyDescent="0.25">
      <c r="A56" s="14">
        <v>5.8999999999999982E-10</v>
      </c>
      <c r="B56" t="s">
        <v>903</v>
      </c>
      <c r="C56" s="4">
        <v>19</v>
      </c>
      <c r="D56" s="4">
        <v>0</v>
      </c>
      <c r="E56" s="4">
        <v>4</v>
      </c>
      <c r="F56" s="4">
        <v>23</v>
      </c>
      <c r="G56" s="4">
        <v>83.5</v>
      </c>
      <c r="H56" s="4">
        <v>76.680000000000007</v>
      </c>
      <c r="I56" s="34">
        <v>20703.868149959999</v>
      </c>
      <c r="J56" s="35">
        <v>16.416184971098268</v>
      </c>
      <c r="K56" s="35" t="s">
        <v>1240</v>
      </c>
      <c r="L56" s="35">
        <v>11.090395945377686</v>
      </c>
      <c r="M56" s="35">
        <v>17.719844633167934</v>
      </c>
      <c r="N56" s="4">
        <v>0.90400000000000003</v>
      </c>
      <c r="O56" s="4">
        <v>-81.166666666666671</v>
      </c>
      <c r="P56" s="35">
        <v>0.20605112154407929</v>
      </c>
      <c r="Q56" s="36">
        <f t="shared" si="0"/>
        <v>82.608695652763913</v>
      </c>
      <c r="R56" s="36" t="str">
        <f t="shared" si="1"/>
        <v xml:space="preserve"> </v>
      </c>
      <c r="S56" s="37" t="str">
        <f t="shared" si="2"/>
        <v/>
      </c>
      <c r="T56" s="37" t="str">
        <f t="shared" si="3"/>
        <v/>
      </c>
      <c r="U56" s="37" t="str">
        <f t="shared" si="4"/>
        <v/>
      </c>
      <c r="V56" s="37">
        <f t="shared" si="5"/>
        <v>-0.34786390168812087</v>
      </c>
      <c r="W56" s="37" t="str">
        <f t="shared" si="6"/>
        <v/>
      </c>
      <c r="X56" s="37" t="str">
        <f t="shared" si="7"/>
        <v/>
      </c>
      <c r="Y56" s="1" t="str">
        <f t="shared" si="8"/>
        <v xml:space="preserve"> </v>
      </c>
      <c r="Z56" s="1">
        <f t="shared" si="9"/>
        <v>170</v>
      </c>
      <c r="AA56" s="1" t="str">
        <f t="shared" si="8"/>
        <v xml:space="preserve"> </v>
      </c>
      <c r="AB56" s="1" t="str">
        <f t="shared" si="10"/>
        <v xml:space="preserve"> </v>
      </c>
      <c r="AC56" s="1" t="str">
        <f t="shared" si="20"/>
        <v xml:space="preserve"> </v>
      </c>
      <c r="AD56" s="1" t="str">
        <f t="shared" si="12"/>
        <v xml:space="preserve"> </v>
      </c>
      <c r="AE56" s="1">
        <f t="shared" si="13"/>
        <v>35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>
        <f t="shared" si="18"/>
        <v>-81.166666666076665</v>
      </c>
      <c r="AM56" s="1" t="str">
        <f t="shared" si="19"/>
        <v xml:space="preserve"> </v>
      </c>
      <c r="AN56" s="1">
        <f t="shared" si="19"/>
        <v>37</v>
      </c>
      <c r="AO56" t="s">
        <v>903</v>
      </c>
      <c r="AP56" t="s">
        <v>1250</v>
      </c>
      <c r="AQ56" s="22">
        <v>34.78639016881209</v>
      </c>
      <c r="AR56" s="21">
        <v>28.624449085834446</v>
      </c>
      <c r="AS56">
        <v>8.8941053729786113</v>
      </c>
      <c r="AT56">
        <v>-34.78639016881209</v>
      </c>
      <c r="AU56">
        <v>-28.624449085834446</v>
      </c>
      <c r="AV56" t="s">
        <v>1401</v>
      </c>
    </row>
    <row r="57" spans="1:48" x14ac:dyDescent="0.25">
      <c r="A57" s="14">
        <v>5.9999999999999979E-10</v>
      </c>
      <c r="B57" t="s">
        <v>648</v>
      </c>
      <c r="C57" s="4">
        <v>9</v>
      </c>
      <c r="D57" s="4">
        <v>0</v>
      </c>
      <c r="E57" s="4">
        <v>1</v>
      </c>
      <c r="F57" s="4">
        <v>10</v>
      </c>
      <c r="G57" s="4">
        <v>175</v>
      </c>
      <c r="H57" s="4">
        <v>160.84</v>
      </c>
      <c r="I57" s="34">
        <v>21394.063921320001</v>
      </c>
      <c r="J57" s="35" t="s">
        <v>1240</v>
      </c>
      <c r="K57" s="35" t="s">
        <v>1240</v>
      </c>
      <c r="L57" s="35">
        <v>29.786050898203591</v>
      </c>
      <c r="M57" s="35">
        <v>25.69575807145932</v>
      </c>
      <c r="N57" s="4">
        <v>1.8380000000000001</v>
      </c>
      <c r="O57" s="4">
        <v>-55.13790578472053</v>
      </c>
      <c r="P57" s="35">
        <v>2.6032081571748322</v>
      </c>
      <c r="Q57" s="36">
        <f t="shared" si="0"/>
        <v>90.000000000599996</v>
      </c>
      <c r="R57" s="36" t="str">
        <f t="shared" si="1"/>
        <v xml:space="preserve"> </v>
      </c>
      <c r="S57" s="37" t="str">
        <f t="shared" si="2"/>
        <v/>
      </c>
      <c r="T57" s="37" t="str">
        <f t="shared" si="3"/>
        <v/>
      </c>
      <c r="U57" s="37" t="str">
        <f t="shared" si="4"/>
        <v xml:space="preserve"> </v>
      </c>
      <c r="V57" s="37" t="str">
        <f t="shared" si="5"/>
        <v xml:space="preserve"> </v>
      </c>
      <c r="W57" s="37" t="str">
        <f t="shared" si="6"/>
        <v/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 t="str">
        <f t="shared" si="8"/>
        <v xml:space="preserve"> </v>
      </c>
      <c r="AB57" s="1" t="str">
        <f t="shared" si="10"/>
        <v xml:space="preserve"> </v>
      </c>
      <c r="AC57" s="1" t="str">
        <f t="shared" si="20"/>
        <v xml:space="preserve"> </v>
      </c>
      <c r="AD57" s="1" t="str">
        <f t="shared" si="12"/>
        <v xml:space="preserve"> </v>
      </c>
      <c r="AE57" s="1">
        <f t="shared" si="13"/>
        <v>13</v>
      </c>
      <c r="AF57" s="1" t="str">
        <f t="shared" si="13"/>
        <v xml:space="preserve"> </v>
      </c>
      <c r="AG57" s="38">
        <f t="shared" si="14"/>
        <v>2.6032081577748323</v>
      </c>
      <c r="AH57" s="38" t="str">
        <f t="shared" si="15"/>
        <v xml:space="preserve"> </v>
      </c>
      <c r="AI57" s="1">
        <f t="shared" si="16"/>
        <v>148</v>
      </c>
      <c r="AJ57" s="1" t="str">
        <f t="shared" si="16"/>
        <v xml:space="preserve"> </v>
      </c>
      <c r="AK57" s="25" t="str">
        <f t="shared" si="17"/>
        <v xml:space="preserve"> </v>
      </c>
      <c r="AL57" s="25">
        <f t="shared" si="18"/>
        <v>-55.137905784120534</v>
      </c>
      <c r="AM57" s="1" t="str">
        <f t="shared" si="19"/>
        <v xml:space="preserve"> </v>
      </c>
      <c r="AN57" s="1">
        <f t="shared" si="19"/>
        <v>6</v>
      </c>
      <c r="AO57" t="s">
        <v>648</v>
      </c>
      <c r="AP57" t="s">
        <v>1256</v>
      </c>
      <c r="AQ57" s="22" t="e">
        <v>#VALUE!</v>
      </c>
      <c r="AR57" s="21">
        <v>-91.697014505847349</v>
      </c>
      <c r="AS57">
        <v>8.8037801541904983</v>
      </c>
      <c r="AT57" t="e">
        <v>#VALUE!</v>
      </c>
      <c r="AU57">
        <v>91.697014505847349</v>
      </c>
      <c r="AV57" t="s">
        <v>1402</v>
      </c>
    </row>
    <row r="58" spans="1:48" x14ac:dyDescent="0.25">
      <c r="A58" s="14">
        <v>6.0999999999999975E-10</v>
      </c>
      <c r="B58" t="s">
        <v>554</v>
      </c>
      <c r="C58" s="4">
        <v>2</v>
      </c>
      <c r="D58" s="4">
        <v>0</v>
      </c>
      <c r="E58" s="4">
        <v>1</v>
      </c>
      <c r="F58" s="4">
        <v>3</v>
      </c>
      <c r="G58" s="4">
        <v>16</v>
      </c>
      <c r="H58" s="4">
        <v>14.94</v>
      </c>
      <c r="I58" s="34">
        <v>1629.2499823799999</v>
      </c>
      <c r="J58" s="35" t="s">
        <v>1240</v>
      </c>
      <c r="K58" s="35">
        <v>17.172413793103448</v>
      </c>
      <c r="L58" s="35" t="s">
        <v>1240</v>
      </c>
      <c r="M58" s="35">
        <v>4.2671052631578945</v>
      </c>
      <c r="N58" s="4">
        <v>0.87</v>
      </c>
      <c r="O58" s="4">
        <v>-67.884828349944627</v>
      </c>
      <c r="P58" s="35" t="s">
        <v>137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"/>
        <v/>
      </c>
      <c r="T58" s="37" t="str">
        <f t="shared" si="3"/>
        <v/>
      </c>
      <c r="U58" s="37" t="str">
        <f t="shared" si="4"/>
        <v xml:space="preserve"> </v>
      </c>
      <c r="V58" s="37" t="str">
        <f t="shared" si="5"/>
        <v xml:space="preserve"> </v>
      </c>
      <c r="W58" s="37" t="str">
        <f t="shared" si="6"/>
        <v xml:space="preserve"> </v>
      </c>
      <c r="X58" s="37" t="str">
        <f t="shared" si="7"/>
        <v xml:space="preserve"> </v>
      </c>
      <c r="Y58" s="1" t="str">
        <f t="shared" si="8"/>
        <v xml:space="preserve"> </v>
      </c>
      <c r="Z58" s="1" t="str">
        <f t="shared" si="9"/>
        <v xml:space="preserve"> </v>
      </c>
      <c r="AA58" s="1" t="str">
        <f t="shared" si="8"/>
        <v xml:space="preserve"> </v>
      </c>
      <c r="AB58" s="1" t="str">
        <f t="shared" si="10"/>
        <v xml:space="preserve"> </v>
      </c>
      <c r="AC58" s="1" t="str">
        <f t="shared" si="20"/>
        <v xml:space="preserve"> </v>
      </c>
      <c r="AD58" s="1" t="str">
        <f t="shared" si="12"/>
        <v xml:space="preserve"> </v>
      </c>
      <c r="AE58" s="1" t="str">
        <f t="shared" si="13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6"/>
        <v xml:space="preserve"> </v>
      </c>
      <c r="AK58" s="25" t="str">
        <f t="shared" si="17"/>
        <v xml:space="preserve"> </v>
      </c>
      <c r="AL58" s="25">
        <f t="shared" si="18"/>
        <v>-67.884828349334626</v>
      </c>
      <c r="AM58" s="1" t="str">
        <f t="shared" si="19"/>
        <v xml:space="preserve"> </v>
      </c>
      <c r="AN58" s="1">
        <f t="shared" si="19"/>
        <v>22</v>
      </c>
      <c r="AO58" t="s">
        <v>554</v>
      </c>
      <c r="AP58" t="s">
        <v>1244</v>
      </c>
      <c r="AQ58" s="22" t="e">
        <v>#VALUE!</v>
      </c>
      <c r="AR58" s="21" t="e">
        <v>#VALUE!</v>
      </c>
      <c r="AS58">
        <v>7.0950468540829981</v>
      </c>
      <c r="AT58" t="e">
        <v>#VALUE!</v>
      </c>
      <c r="AU58" t="e">
        <v>#VALUE!</v>
      </c>
      <c r="AV58" t="s">
        <v>1403</v>
      </c>
    </row>
    <row r="59" spans="1:48" x14ac:dyDescent="0.25">
      <c r="A59" s="14">
        <v>6.1999999999999972E-10</v>
      </c>
      <c r="B59" t="s">
        <v>1204</v>
      </c>
      <c r="C59" s="4">
        <v>7</v>
      </c>
      <c r="D59" s="4">
        <v>1</v>
      </c>
      <c r="E59" s="4">
        <v>4</v>
      </c>
      <c r="F59" s="4">
        <v>12</v>
      </c>
      <c r="G59" s="4">
        <v>108.5</v>
      </c>
      <c r="H59" s="4">
        <v>99.69</v>
      </c>
      <c r="I59" s="34">
        <v>12193.23473097</v>
      </c>
      <c r="J59" s="35">
        <v>23.017778803971368</v>
      </c>
      <c r="K59" s="35">
        <v>21.356041131105396</v>
      </c>
      <c r="L59" s="35">
        <v>14.322438002095703</v>
      </c>
      <c r="M59" s="35">
        <v>12.983161209277364</v>
      </c>
      <c r="N59" s="4">
        <v>4.6680000000000001</v>
      </c>
      <c r="O59" s="4">
        <v>7.3103448275861975</v>
      </c>
      <c r="P59" s="35">
        <v>2.3071521717323709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"/>
        <v/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 t="str">
        <f t="shared" si="6"/>
        <v/>
      </c>
      <c r="X59" s="37" t="str">
        <f t="shared" si="7"/>
        <v/>
      </c>
      <c r="Y59" s="1" t="str">
        <f t="shared" si="8"/>
        <v xml:space="preserve"> </v>
      </c>
      <c r="Z59" s="1" t="str">
        <f t="shared" si="9"/>
        <v xml:space="preserve"> </v>
      </c>
      <c r="AA59" s="1" t="str">
        <f t="shared" si="8"/>
        <v xml:space="preserve"> </v>
      </c>
      <c r="AB59" s="1" t="str">
        <f t="shared" si="10"/>
        <v xml:space="preserve"> </v>
      </c>
      <c r="AC59" s="1" t="str">
        <f t="shared" si="20"/>
        <v xml:space="preserve"> </v>
      </c>
      <c r="AD59" s="1" t="str">
        <f t="shared" si="12"/>
        <v xml:space="preserve"> </v>
      </c>
      <c r="AE59" s="1" t="str">
        <f t="shared" si="13"/>
        <v xml:space="preserve"> </v>
      </c>
      <c r="AF59" s="1" t="str">
        <f t="shared" si="13"/>
        <v xml:space="preserve"> </v>
      </c>
      <c r="AG59" s="38">
        <f t="shared" si="14"/>
        <v>2.3071521723523709</v>
      </c>
      <c r="AH59" s="38" t="str">
        <f t="shared" si="15"/>
        <v xml:space="preserve"> </v>
      </c>
      <c r="AI59" s="1">
        <f t="shared" si="16"/>
        <v>175</v>
      </c>
      <c r="AJ59" s="1" t="str">
        <f t="shared" si="16"/>
        <v xml:space="preserve"> </v>
      </c>
      <c r="AK59" s="25" t="str">
        <f t="shared" si="17"/>
        <v xml:space="preserve"> </v>
      </c>
      <c r="AL59" s="25" t="str">
        <f t="shared" si="18"/>
        <v xml:space="preserve"> </v>
      </c>
      <c r="AM59" s="1" t="str">
        <f t="shared" si="19"/>
        <v xml:space="preserve"> </v>
      </c>
      <c r="AN59" s="1" t="str">
        <f t="shared" si="19"/>
        <v xml:space="preserve"> </v>
      </c>
      <c r="AO59" t="s">
        <v>1204</v>
      </c>
      <c r="AP59" t="s">
        <v>1252</v>
      </c>
      <c r="AQ59" s="22">
        <v>8.5614319803590906</v>
      </c>
      <c r="AR59" s="21">
        <v>7.8236784449856049</v>
      </c>
      <c r="AS59">
        <v>8.8373959273748692</v>
      </c>
      <c r="AT59">
        <v>-8.5614319803590906</v>
      </c>
      <c r="AU59">
        <v>-7.8236784449856049</v>
      </c>
      <c r="AV59" t="s">
        <v>1404</v>
      </c>
    </row>
    <row r="60" spans="1:48" x14ac:dyDescent="0.25">
      <c r="A60" s="14">
        <v>6.2999999999999969E-10</v>
      </c>
      <c r="B60" t="s">
        <v>545</v>
      </c>
      <c r="C60" s="4">
        <v>31</v>
      </c>
      <c r="D60" s="4">
        <v>2</v>
      </c>
      <c r="E60" s="4">
        <v>3</v>
      </c>
      <c r="F60" s="4">
        <v>36</v>
      </c>
      <c r="G60" s="4">
        <v>81.5</v>
      </c>
      <c r="H60" s="4">
        <v>77.95</v>
      </c>
      <c r="I60" s="34">
        <v>60059.341217250003</v>
      </c>
      <c r="J60" s="35">
        <v>35.223678264798913</v>
      </c>
      <c r="K60" s="35">
        <v>28.335150854234826</v>
      </c>
      <c r="L60" s="35">
        <v>25.393102329638275</v>
      </c>
      <c r="M60" s="35">
        <v>19.87893226413761</v>
      </c>
      <c r="N60" s="4">
        <v>2.7509999999999999</v>
      </c>
      <c r="O60" s="4">
        <v>22.266666666666662</v>
      </c>
      <c r="P60" s="35">
        <v>0.50673508659397049</v>
      </c>
      <c r="Q60" s="36">
        <f t="shared" si="0"/>
        <v>86.11111111174111</v>
      </c>
      <c r="R60" s="36" t="str">
        <f t="shared" si="1"/>
        <v xml:space="preserve"> </v>
      </c>
      <c r="S60" s="37" t="str">
        <f t="shared" si="2"/>
        <v/>
      </c>
      <c r="T60" s="37" t="str">
        <f t="shared" si="3"/>
        <v/>
      </c>
      <c r="U60" s="37" t="str">
        <f t="shared" si="4"/>
        <v/>
      </c>
      <c r="V60" s="37" t="str">
        <f t="shared" si="5"/>
        <v/>
      </c>
      <c r="W60" s="37" t="str">
        <f t="shared" si="6"/>
        <v/>
      </c>
      <c r="X60" s="37" t="str">
        <f t="shared" si="7"/>
        <v/>
      </c>
      <c r="Y60" s="1" t="str">
        <f t="shared" si="8"/>
        <v xml:space="preserve"> </v>
      </c>
      <c r="Z60" s="1" t="str">
        <f t="shared" si="9"/>
        <v xml:space="preserve"> </v>
      </c>
      <c r="AA60" s="1" t="str">
        <f t="shared" si="8"/>
        <v xml:space="preserve"> </v>
      </c>
      <c r="AB60" s="1" t="str">
        <f t="shared" si="10"/>
        <v xml:space="preserve"> </v>
      </c>
      <c r="AC60" s="1" t="str">
        <f t="shared" si="20"/>
        <v xml:space="preserve"> </v>
      </c>
      <c r="AD60" s="1" t="str">
        <f t="shared" si="12"/>
        <v xml:space="preserve"> </v>
      </c>
      <c r="AE60" s="1">
        <f t="shared" si="13"/>
        <v>26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545</v>
      </c>
      <c r="AP60" t="s">
        <v>1264</v>
      </c>
      <c r="AQ60" s="22">
        <v>-39.926737864127105</v>
      </c>
      <c r="AR60" s="21">
        <v>-63.424883757474305</v>
      </c>
      <c r="AS60">
        <v>4.5542014111610074</v>
      </c>
      <c r="AT60">
        <v>39.926737864127105</v>
      </c>
      <c r="AU60">
        <v>63.424883757474305</v>
      </c>
      <c r="AV60" t="s">
        <v>1405</v>
      </c>
    </row>
    <row r="61" spans="1:48" x14ac:dyDescent="0.25">
      <c r="A61" s="14">
        <v>6.3999999999999965E-10</v>
      </c>
      <c r="B61" t="s">
        <v>520</v>
      </c>
      <c r="C61" s="4">
        <v>11</v>
      </c>
      <c r="D61" s="4">
        <v>1</v>
      </c>
      <c r="E61" s="4">
        <v>10</v>
      </c>
      <c r="F61" s="4">
        <v>22</v>
      </c>
      <c r="G61" s="4">
        <v>177</v>
      </c>
      <c r="H61" s="4">
        <v>152.13999999999999</v>
      </c>
      <c r="I61" s="34">
        <v>21410.866371880002</v>
      </c>
      <c r="J61" s="35">
        <v>24.046151414572464</v>
      </c>
      <c r="K61" s="35">
        <v>36.060677885754913</v>
      </c>
      <c r="L61" s="35">
        <v>19.226852449865909</v>
      </c>
      <c r="M61" s="35">
        <v>19.1164889613773</v>
      </c>
      <c r="N61" s="4">
        <v>4.2190000000000003</v>
      </c>
      <c r="O61" s="4">
        <v>-5.0202611436289928</v>
      </c>
      <c r="P61" s="35">
        <v>4.1573550677008022</v>
      </c>
      <c r="Q61" s="36" t="str">
        <f t="shared" si="0"/>
        <v xml:space="preserve"> </v>
      </c>
      <c r="R61" s="36" t="str">
        <f t="shared" si="1"/>
        <v xml:space="preserve"> </v>
      </c>
      <c r="S61" s="37">
        <f t="shared" si="2"/>
        <v>0.1634021302574577</v>
      </c>
      <c r="T61" s="37" t="str">
        <f t="shared" si="3"/>
        <v/>
      </c>
      <c r="U61" s="37" t="str">
        <f t="shared" si="4"/>
        <v/>
      </c>
      <c r="V61" s="37" t="str">
        <f t="shared" si="5"/>
        <v/>
      </c>
      <c r="W61" s="37" t="str">
        <f t="shared" si="6"/>
        <v/>
      </c>
      <c r="X61" s="37" t="str">
        <f t="shared" si="7"/>
        <v/>
      </c>
      <c r="Y61" s="1" t="str">
        <f t="shared" si="8"/>
        <v xml:space="preserve"> </v>
      </c>
      <c r="Z61" s="1" t="str">
        <f t="shared" si="9"/>
        <v xml:space="preserve"> </v>
      </c>
      <c r="AA61" s="1" t="str">
        <f t="shared" si="8"/>
        <v xml:space="preserve"> </v>
      </c>
      <c r="AB61" s="1" t="str">
        <f t="shared" si="10"/>
        <v xml:space="preserve"> </v>
      </c>
      <c r="AC61" s="1">
        <f t="shared" si="20"/>
        <v>101</v>
      </c>
      <c r="AD61" s="1" t="str">
        <f t="shared" si="12"/>
        <v xml:space="preserve"> </v>
      </c>
      <c r="AE61" s="1" t="str">
        <f t="shared" si="13"/>
        <v xml:space="preserve"> </v>
      </c>
      <c r="AF61" s="1" t="str">
        <f t="shared" si="13"/>
        <v xml:space="preserve"> </v>
      </c>
      <c r="AG61" s="38">
        <f t="shared" si="14"/>
        <v>4.1573550683408023</v>
      </c>
      <c r="AH61" s="38" t="str">
        <f t="shared" si="15"/>
        <v xml:space="preserve"> </v>
      </c>
      <c r="AI61" s="1">
        <f t="shared" si="16"/>
        <v>67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520</v>
      </c>
      <c r="AP61" t="s">
        <v>1256</v>
      </c>
      <c r="AQ61" s="22">
        <v>4.4762020498429367</v>
      </c>
      <c r="AR61" s="21">
        <v>-23.740143518186898</v>
      </c>
      <c r="AS61">
        <v>16.34021296174577</v>
      </c>
      <c r="AT61">
        <v>-4.4762020498429367</v>
      </c>
      <c r="AU61">
        <v>23.740143518186898</v>
      </c>
      <c r="AV61" t="s">
        <v>1406</v>
      </c>
    </row>
    <row r="62" spans="1:48" x14ac:dyDescent="0.25">
      <c r="A62" s="14">
        <v>6.4999999999999962E-10</v>
      </c>
      <c r="B62" t="s">
        <v>226</v>
      </c>
      <c r="C62" s="4">
        <v>26</v>
      </c>
      <c r="D62" s="4">
        <v>0</v>
      </c>
      <c r="E62" s="4">
        <v>6</v>
      </c>
      <c r="F62" s="4">
        <v>32</v>
      </c>
      <c r="G62" s="4">
        <v>350</v>
      </c>
      <c r="H62" s="4">
        <v>311.31</v>
      </c>
      <c r="I62" s="34">
        <v>125204.30045073001</v>
      </c>
      <c r="J62" s="35">
        <v>14.621671128645907</v>
      </c>
      <c r="K62" s="35">
        <v>14.1190076647467</v>
      </c>
      <c r="L62" s="35">
        <v>13.920964938582186</v>
      </c>
      <c r="M62" s="35">
        <v>13.379839387280249</v>
      </c>
      <c r="N62" s="4">
        <v>22.048999999999999</v>
      </c>
      <c r="O62" s="4">
        <v>3.5650540159699409</v>
      </c>
      <c r="P62" s="35">
        <v>4.174616941312518</v>
      </c>
      <c r="Q62" s="36">
        <f t="shared" si="0"/>
        <v>81.250000000650004</v>
      </c>
      <c r="R62" s="36" t="str">
        <f t="shared" si="1"/>
        <v xml:space="preserve"> </v>
      </c>
      <c r="S62" s="37" t="str">
        <f t="shared" si="2"/>
        <v/>
      </c>
      <c r="T62" s="37" t="str">
        <f t="shared" si="3"/>
        <v/>
      </c>
      <c r="U62" s="37" t="str">
        <f t="shared" si="4"/>
        <v/>
      </c>
      <c r="V62" s="37">
        <f t="shared" si="5"/>
        <v>-0.41915130845430137</v>
      </c>
      <c r="W62" s="37" t="str">
        <f t="shared" si="6"/>
        <v/>
      </c>
      <c r="X62" s="37" t="str">
        <f t="shared" si="7"/>
        <v/>
      </c>
      <c r="Y62" s="1" t="str">
        <f t="shared" si="8"/>
        <v xml:space="preserve"> </v>
      </c>
      <c r="Z62" s="1">
        <f t="shared" si="9"/>
        <v>149</v>
      </c>
      <c r="AA62" s="1" t="str">
        <f t="shared" si="8"/>
        <v xml:space="preserve"> </v>
      </c>
      <c r="AB62" s="1" t="str">
        <f t="shared" si="10"/>
        <v xml:space="preserve"> </v>
      </c>
      <c r="AC62" s="1" t="str">
        <f t="shared" si="20"/>
        <v xml:space="preserve"> </v>
      </c>
      <c r="AD62" s="1" t="str">
        <f t="shared" si="12"/>
        <v xml:space="preserve"> </v>
      </c>
      <c r="AE62" s="1">
        <f t="shared" si="13"/>
        <v>42</v>
      </c>
      <c r="AF62" s="1" t="str">
        <f t="shared" si="13"/>
        <v xml:space="preserve"> </v>
      </c>
      <c r="AG62" s="38">
        <f t="shared" si="14"/>
        <v>4.1746169419625181</v>
      </c>
      <c r="AH62" s="38" t="str">
        <f t="shared" si="15"/>
        <v xml:space="preserve"> </v>
      </c>
      <c r="AI62" s="1">
        <f t="shared" si="16"/>
        <v>65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226</v>
      </c>
      <c r="AP62" t="s">
        <v>1295</v>
      </c>
      <c r="AQ62" s="22">
        <v>41.915130845430134</v>
      </c>
      <c r="AR62" s="21">
        <v>10.407478088082945</v>
      </c>
      <c r="AS62">
        <v>12.428126304969322</v>
      </c>
      <c r="AT62">
        <v>-41.915130845430134</v>
      </c>
      <c r="AU62">
        <v>-10.407478088082945</v>
      </c>
      <c r="AV62" t="s">
        <v>1407</v>
      </c>
    </row>
    <row r="63" spans="1:48" x14ac:dyDescent="0.25">
      <c r="A63" s="14">
        <v>6.5999999999999958E-10</v>
      </c>
      <c r="B63" t="s">
        <v>283</v>
      </c>
      <c r="C63" s="4">
        <v>7</v>
      </c>
      <c r="D63" s="4">
        <v>2</v>
      </c>
      <c r="E63" s="4">
        <v>6</v>
      </c>
      <c r="F63" s="4">
        <v>15</v>
      </c>
      <c r="G63" s="4">
        <v>125.5</v>
      </c>
      <c r="H63" s="4">
        <v>112.15</v>
      </c>
      <c r="I63" s="34">
        <v>9346.5849252500011</v>
      </c>
      <c r="J63" s="35">
        <v>17.093430879439111</v>
      </c>
      <c r="K63" s="35">
        <v>19.467106405137997</v>
      </c>
      <c r="L63" s="35">
        <v>11.368044776119403</v>
      </c>
      <c r="M63" s="35">
        <v>12.579009083402147</v>
      </c>
      <c r="N63" s="4">
        <v>5.7610000000000001</v>
      </c>
      <c r="O63" s="4">
        <v>-12.712121212121216</v>
      </c>
      <c r="P63" s="35">
        <v>2.0427998216674097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"/>
        <v/>
      </c>
      <c r="T63" s="37" t="str">
        <f t="shared" si="3"/>
        <v/>
      </c>
      <c r="U63" s="37" t="str">
        <f t="shared" si="4"/>
        <v/>
      </c>
      <c r="V63" s="37">
        <f t="shared" si="5"/>
        <v>-0.32096017801294019</v>
      </c>
      <c r="W63" s="37" t="str">
        <f t="shared" si="6"/>
        <v/>
      </c>
      <c r="X63" s="37" t="str">
        <f t="shared" si="7"/>
        <v/>
      </c>
      <c r="Y63" s="1" t="str">
        <f t="shared" si="8"/>
        <v xml:space="preserve"> </v>
      </c>
      <c r="Z63" s="1">
        <f t="shared" si="9"/>
        <v>186</v>
      </c>
      <c r="AA63" s="1" t="str">
        <f t="shared" si="8"/>
        <v xml:space="preserve"> </v>
      </c>
      <c r="AB63" s="1" t="str">
        <f t="shared" si="10"/>
        <v xml:space="preserve"> </v>
      </c>
      <c r="AC63" s="1" t="str">
        <f t="shared" si="20"/>
        <v xml:space="preserve"> 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>
        <f t="shared" si="14"/>
        <v>2.0427998223274098</v>
      </c>
      <c r="AH63" s="38" t="str">
        <f t="shared" si="15"/>
        <v xml:space="preserve"> </v>
      </c>
      <c r="AI63" s="1">
        <f t="shared" si="16"/>
        <v>186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283</v>
      </c>
      <c r="AP63" t="s">
        <v>1244</v>
      </c>
      <c r="AQ63" s="22">
        <v>32.096017801294018</v>
      </c>
      <c r="AR63" s="21">
        <v>26.837557224401532</v>
      </c>
      <c r="AS63">
        <v>11.903700401248329</v>
      </c>
      <c r="AT63">
        <v>-32.096017801294018</v>
      </c>
      <c r="AU63">
        <v>-26.837557224401532</v>
      </c>
      <c r="AV63" t="s">
        <v>1408</v>
      </c>
    </row>
    <row r="64" spans="1:48" x14ac:dyDescent="0.25">
      <c r="A64" s="14">
        <v>6.6999999999999955E-10</v>
      </c>
      <c r="B64" t="s">
        <v>246</v>
      </c>
      <c r="C64" s="4">
        <v>8</v>
      </c>
      <c r="D64" s="4">
        <v>2</v>
      </c>
      <c r="E64" s="4">
        <v>6</v>
      </c>
      <c r="F64" s="4">
        <v>16</v>
      </c>
      <c r="G64" s="4">
        <v>133</v>
      </c>
      <c r="H64" s="4">
        <v>132.97</v>
      </c>
      <c r="I64" s="34">
        <v>24070.617938339998</v>
      </c>
      <c r="J64" s="35">
        <v>36.803210628286742</v>
      </c>
      <c r="K64" s="35">
        <v>34.600572469424925</v>
      </c>
      <c r="L64" s="35">
        <v>18.402020940110674</v>
      </c>
      <c r="M64" s="35">
        <v>17.49566343671993</v>
      </c>
      <c r="N64" s="4">
        <v>3.843</v>
      </c>
      <c r="O64" s="4">
        <v>6.454293628808867</v>
      </c>
      <c r="P64" s="35">
        <v>1.6229224637136195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 t="str">
        <f t="shared" si="5"/>
        <v/>
      </c>
      <c r="W64" s="37" t="str">
        <f t="shared" si="6"/>
        <v/>
      </c>
      <c r="X64" s="37" t="str">
        <f t="shared" si="7"/>
        <v/>
      </c>
      <c r="Y64" s="1" t="str">
        <f t="shared" si="8"/>
        <v xml:space="preserve"> </v>
      </c>
      <c r="Z64" s="1" t="str">
        <f t="shared" si="9"/>
        <v xml:space="preserve"> </v>
      </c>
      <c r="AA64" s="1" t="str">
        <f t="shared" si="8"/>
        <v xml:space="preserve"> </v>
      </c>
      <c r="AB64" s="1" t="str">
        <f t="shared" si="10"/>
        <v xml:space="preserve"> 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246</v>
      </c>
      <c r="AP64" t="s">
        <v>1252</v>
      </c>
      <c r="AQ64" s="22">
        <v>-46.201460489973471</v>
      </c>
      <c r="AR64" s="21">
        <v>-18.431694323937876</v>
      </c>
      <c r="AS64">
        <v>2.2561480033100878E-2</v>
      </c>
      <c r="AT64">
        <v>46.201460489973471</v>
      </c>
      <c r="AU64">
        <v>18.431694323937876</v>
      </c>
      <c r="AV64" t="s">
        <v>1409</v>
      </c>
    </row>
    <row r="65" spans="1:48" x14ac:dyDescent="0.25">
      <c r="A65" s="14">
        <v>6.7999999999999951E-10</v>
      </c>
      <c r="B65" t="s">
        <v>224</v>
      </c>
      <c r="C65" s="4">
        <v>14</v>
      </c>
      <c r="D65" s="4">
        <v>2</v>
      </c>
      <c r="E65" s="4">
        <v>14</v>
      </c>
      <c r="F65" s="4">
        <v>30</v>
      </c>
      <c r="G65" s="4">
        <v>107</v>
      </c>
      <c r="H65" s="4">
        <v>93.56</v>
      </c>
      <c r="I65" s="34">
        <v>75313.133446439999</v>
      </c>
      <c r="J65" s="35">
        <v>11.520748676271396</v>
      </c>
      <c r="K65" s="35">
        <v>30.898282694848085</v>
      </c>
      <c r="L65" s="35" t="s">
        <v>1240</v>
      </c>
      <c r="M65" s="35" t="s">
        <v>1240</v>
      </c>
      <c r="N65" s="4">
        <v>3.028</v>
      </c>
      <c r="O65" s="4">
        <v>-63.073170731707307</v>
      </c>
      <c r="P65" s="35">
        <v>1.8576314664386491</v>
      </c>
      <c r="Q65" s="36" t="str">
        <f t="shared" si="0"/>
        <v xml:space="preserve"> </v>
      </c>
      <c r="R65" s="36" t="str">
        <f t="shared" si="1"/>
        <v xml:space="preserve"> </v>
      </c>
      <c r="S65" s="37" t="str">
        <f t="shared" si="2"/>
        <v/>
      </c>
      <c r="T65" s="37" t="str">
        <f t="shared" si="3"/>
        <v/>
      </c>
      <c r="U65" s="37" t="str">
        <f t="shared" si="4"/>
        <v/>
      </c>
      <c r="V65" s="37">
        <f t="shared" si="5"/>
        <v>-0.54233604795495083</v>
      </c>
      <c r="W65" s="37" t="str">
        <f t="shared" si="6"/>
        <v xml:space="preserve"> </v>
      </c>
      <c r="X65" s="37" t="str">
        <f t="shared" si="7"/>
        <v xml:space="preserve"> </v>
      </c>
      <c r="Y65" s="1" t="str">
        <f t="shared" si="8"/>
        <v xml:space="preserve"> </v>
      </c>
      <c r="Z65" s="1">
        <f t="shared" si="9"/>
        <v>108</v>
      </c>
      <c r="AA65" s="1" t="str">
        <f t="shared" si="8"/>
        <v xml:space="preserve"> </v>
      </c>
      <c r="AB65" s="1" t="str">
        <f t="shared" si="10"/>
        <v xml:space="preserve"> </v>
      </c>
      <c r="AC65" s="1" t="str">
        <f t="shared" si="20"/>
        <v xml:space="preserve"> 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6"/>
        <v xml:space="preserve"> </v>
      </c>
      <c r="AK65" s="25" t="str">
        <f t="shared" si="17"/>
        <v xml:space="preserve"> </v>
      </c>
      <c r="AL65" s="25">
        <f t="shared" si="18"/>
        <v>-63.073170731027311</v>
      </c>
      <c r="AM65" s="1" t="str">
        <f t="shared" si="19"/>
        <v xml:space="preserve"> </v>
      </c>
      <c r="AN65" s="1">
        <f t="shared" si="19"/>
        <v>17</v>
      </c>
      <c r="AO65" t="s">
        <v>224</v>
      </c>
      <c r="AP65" t="s">
        <v>1248</v>
      </c>
      <c r="AQ65" s="22">
        <v>54.233604795495083</v>
      </c>
      <c r="AR65" s="21" t="e">
        <v>#VALUE!</v>
      </c>
      <c r="AS65">
        <v>14.365113296280452</v>
      </c>
      <c r="AT65">
        <v>-54.233604795495083</v>
      </c>
      <c r="AU65" t="e">
        <v>#VALUE!</v>
      </c>
      <c r="AV65" t="s">
        <v>1410</v>
      </c>
    </row>
    <row r="66" spans="1:48" x14ac:dyDescent="0.25">
      <c r="A66" s="14">
        <v>6.8999999999999948E-10</v>
      </c>
      <c r="B66" t="s">
        <v>282</v>
      </c>
      <c r="C66" s="4">
        <v>12</v>
      </c>
      <c r="D66" s="4">
        <v>0</v>
      </c>
      <c r="E66" s="4">
        <v>10</v>
      </c>
      <c r="F66" s="4">
        <v>22</v>
      </c>
      <c r="G66" s="4">
        <v>1257.5</v>
      </c>
      <c r="H66" s="4">
        <v>1108.33</v>
      </c>
      <c r="I66" s="34">
        <v>25889.897202079999</v>
      </c>
      <c r="J66" s="35">
        <v>17.723638340742635</v>
      </c>
      <c r="K66" s="35">
        <v>17.648285855320772</v>
      </c>
      <c r="L66" s="35">
        <v>12.017024876216215</v>
      </c>
      <c r="M66" s="35">
        <v>12.195759496162173</v>
      </c>
      <c r="N66" s="4">
        <v>62.801000000000002</v>
      </c>
      <c r="O66" s="4">
        <v>-0.98383918013402005</v>
      </c>
      <c r="P66" s="35">
        <v>0</v>
      </c>
      <c r="Q66" s="36" t="str">
        <f t="shared" si="0"/>
        <v xml:space="preserve"> </v>
      </c>
      <c r="R66" s="36" t="str">
        <f t="shared" si="1"/>
        <v xml:space="preserve"> </v>
      </c>
      <c r="S66" s="37" t="str">
        <f t="shared" si="2"/>
        <v/>
      </c>
      <c r="T66" s="37" t="str">
        <f t="shared" si="3"/>
        <v/>
      </c>
      <c r="U66" s="37" t="str">
        <f t="shared" si="4"/>
        <v/>
      </c>
      <c r="V66" s="37" t="str">
        <f t="shared" si="5"/>
        <v/>
      </c>
      <c r="W66" s="37" t="str">
        <f t="shared" si="6"/>
        <v/>
      </c>
      <c r="X66" s="37" t="str">
        <f t="shared" si="7"/>
        <v/>
      </c>
      <c r="Y66" s="1" t="str">
        <f t="shared" si="8"/>
        <v xml:space="preserve"> </v>
      </c>
      <c r="Z66" s="1" t="str">
        <f t="shared" si="9"/>
        <v xml:space="preserve"> </v>
      </c>
      <c r="AA66" s="1" t="str">
        <f t="shared" si="8"/>
        <v xml:space="preserve"> </v>
      </c>
      <c r="AB66" s="1" t="str">
        <f t="shared" si="10"/>
        <v xml:space="preserve"> </v>
      </c>
      <c r="AC66" s="1" t="str">
        <f t="shared" si="20"/>
        <v xml:space="preserve"> </v>
      </c>
      <c r="AD66" s="1" t="str">
        <f t="shared" si="12"/>
        <v xml:space="preserve"> </v>
      </c>
      <c r="AE66" s="1" t="str">
        <f t="shared" si="13"/>
        <v xml:space="preserve"> 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6"/>
        <v xml:space="preserve"> </v>
      </c>
      <c r="AK66" s="25" t="str">
        <f t="shared" si="17"/>
        <v xml:space="preserve"> </v>
      </c>
      <c r="AL66" s="25" t="str">
        <f t="shared" si="18"/>
        <v xml:space="preserve"> </v>
      </c>
      <c r="AM66" s="1" t="str">
        <f t="shared" si="19"/>
        <v xml:space="preserve"> </v>
      </c>
      <c r="AN66" s="1" t="str">
        <f t="shared" si="19"/>
        <v xml:space="preserve"> </v>
      </c>
      <c r="AO66" t="s">
        <v>282</v>
      </c>
      <c r="AP66" t="s">
        <v>1250</v>
      </c>
      <c r="AQ66" s="22">
        <v>29.592506567319298</v>
      </c>
      <c r="AR66" s="21">
        <v>22.66085222623181</v>
      </c>
      <c r="AS66">
        <v>13.458987846579994</v>
      </c>
      <c r="AT66">
        <v>-29.592506567319298</v>
      </c>
      <c r="AU66">
        <v>-22.66085222623181</v>
      </c>
      <c r="AV66" t="s">
        <v>1411</v>
      </c>
    </row>
    <row r="67" spans="1:48" x14ac:dyDescent="0.25">
      <c r="A67" s="14">
        <v>6.9999999999999944E-10</v>
      </c>
      <c r="B67" t="s">
        <v>227</v>
      </c>
      <c r="C67" s="4">
        <v>10</v>
      </c>
      <c r="D67" s="4">
        <v>4</v>
      </c>
      <c r="E67" s="4">
        <v>14</v>
      </c>
      <c r="F67" s="4">
        <v>28</v>
      </c>
      <c r="G67" s="4">
        <v>156</v>
      </c>
      <c r="H67" s="4">
        <v>175.65</v>
      </c>
      <c r="I67" s="34">
        <v>99123.746673599991</v>
      </c>
      <c r="J67" s="35" t="s">
        <v>1240</v>
      </c>
      <c r="K67" s="35" t="s">
        <v>1240</v>
      </c>
      <c r="L67" s="35" t="s">
        <v>1240</v>
      </c>
      <c r="M67" s="35" t="s">
        <v>1240</v>
      </c>
      <c r="N67" s="4">
        <v>-4.944</v>
      </c>
      <c r="O67" s="4">
        <v>-42.478386167146965</v>
      </c>
      <c r="P67" s="35">
        <v>1.1727867919157415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"/>
        <v/>
      </c>
      <c r="T67" s="37" t="str">
        <f t="shared" si="3"/>
        <v/>
      </c>
      <c r="U67" s="37" t="str">
        <f t="shared" si="4"/>
        <v xml:space="preserve"> </v>
      </c>
      <c r="V67" s="37" t="str">
        <f t="shared" si="5"/>
        <v xml:space="preserve"> </v>
      </c>
      <c r="W67" s="37" t="str">
        <f t="shared" si="6"/>
        <v xml:space="preserve"> </v>
      </c>
      <c r="X67" s="37" t="str">
        <f t="shared" si="7"/>
        <v xml:space="preserve"> </v>
      </c>
      <c r="Y67" s="1" t="str">
        <f t="shared" si="8"/>
        <v xml:space="preserve"> </v>
      </c>
      <c r="Z67" s="1" t="str">
        <f t="shared" si="9"/>
        <v xml:space="preserve"> </v>
      </c>
      <c r="AA67" s="1" t="str">
        <f t="shared" si="8"/>
        <v xml:space="preserve"> </v>
      </c>
      <c r="AB67" s="1" t="str">
        <f t="shared" si="10"/>
        <v xml:space="preserve"> </v>
      </c>
      <c r="AC67" s="1" t="str">
        <f t="shared" si="20"/>
        <v xml:space="preserve"> 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6"/>
        <v xml:space="preserve"> </v>
      </c>
      <c r="AK67" s="25" t="str">
        <f t="shared" si="17"/>
        <v xml:space="preserve"> </v>
      </c>
      <c r="AL67" s="25" t="str">
        <f t="shared" si="18"/>
        <v xml:space="preserve"> </v>
      </c>
      <c r="AM67" s="1" t="str">
        <f t="shared" si="19"/>
        <v xml:space="preserve"> </v>
      </c>
      <c r="AN67" s="1" t="str">
        <f t="shared" si="19"/>
        <v xml:space="preserve"> </v>
      </c>
      <c r="AO67" t="s">
        <v>227</v>
      </c>
      <c r="AP67" t="s">
        <v>1246</v>
      </c>
      <c r="AQ67" s="22" t="e">
        <v>#VALUE!</v>
      </c>
      <c r="AR67" s="21" t="e">
        <v>#VALUE!</v>
      </c>
      <c r="AS67">
        <v>-11.187019641332196</v>
      </c>
      <c r="AT67" t="e">
        <v>#VALUE!</v>
      </c>
      <c r="AU67" t="e">
        <v>#VALUE!</v>
      </c>
      <c r="AV67" t="s">
        <v>1412</v>
      </c>
    </row>
    <row r="68" spans="1:48" x14ac:dyDescent="0.25">
      <c r="A68" s="14">
        <v>7.0999999999999941E-10</v>
      </c>
      <c r="B68" t="s">
        <v>247</v>
      </c>
      <c r="C68" s="4">
        <v>16</v>
      </c>
      <c r="D68" s="4">
        <v>0</v>
      </c>
      <c r="E68" s="4">
        <v>13</v>
      </c>
      <c r="F68" s="4">
        <v>29</v>
      </c>
      <c r="G68" s="4">
        <v>27.5</v>
      </c>
      <c r="H68" s="4">
        <v>24.19</v>
      </c>
      <c r="I68" s="34">
        <v>209863.02883212001</v>
      </c>
      <c r="J68" s="35">
        <v>8.4491791826755165</v>
      </c>
      <c r="K68" s="35">
        <v>16.648313833448039</v>
      </c>
      <c r="L68" s="35" t="s">
        <v>1240</v>
      </c>
      <c r="M68" s="35" t="s">
        <v>1240</v>
      </c>
      <c r="N68" s="4">
        <v>1.4530000000000001</v>
      </c>
      <c r="O68" s="4">
        <v>-50.578231292517003</v>
      </c>
      <c r="P68" s="35">
        <v>3.0095080611823066</v>
      </c>
      <c r="Q68" s="36" t="str">
        <f t="shared" si="0"/>
        <v xml:space="preserve"> </v>
      </c>
      <c r="R68" s="36" t="str">
        <f t="shared" si="1"/>
        <v xml:space="preserve"> </v>
      </c>
      <c r="S68" s="37" t="str">
        <f t="shared" si="2"/>
        <v/>
      </c>
      <c r="T68" s="37" t="str">
        <f t="shared" si="3"/>
        <v/>
      </c>
      <c r="U68" s="37" t="str">
        <f t="shared" si="4"/>
        <v/>
      </c>
      <c r="V68" s="37">
        <f t="shared" si="5"/>
        <v>-0.66435473553516289</v>
      </c>
      <c r="W68" s="37" t="str">
        <f t="shared" si="6"/>
        <v xml:space="preserve"> </v>
      </c>
      <c r="X68" s="37" t="str">
        <f t="shared" si="7"/>
        <v xml:space="preserve"> </v>
      </c>
      <c r="Y68" s="1" t="str">
        <f t="shared" si="8"/>
        <v xml:space="preserve"> </v>
      </c>
      <c r="Z68" s="1">
        <f t="shared" si="9"/>
        <v>63</v>
      </c>
      <c r="AA68" s="1" t="str">
        <f t="shared" si="8"/>
        <v xml:space="preserve"> </v>
      </c>
      <c r="AB68" s="1" t="str">
        <f t="shared" si="10"/>
        <v xml:space="preserve"> </v>
      </c>
      <c r="AC68" s="1" t="str">
        <f t="shared" si="20"/>
        <v xml:space="preserve"> </v>
      </c>
      <c r="AD68" s="1" t="str">
        <f t="shared" si="12"/>
        <v xml:space="preserve"> </v>
      </c>
      <c r="AE68" s="1" t="str">
        <f t="shared" si="13"/>
        <v xml:space="preserve"> </v>
      </c>
      <c r="AF68" s="1" t="str">
        <f t="shared" si="13"/>
        <v xml:space="preserve"> </v>
      </c>
      <c r="AG68" s="38">
        <f t="shared" si="14"/>
        <v>3.0095080618923067</v>
      </c>
      <c r="AH68" s="38" t="str">
        <f t="shared" si="15"/>
        <v xml:space="preserve"> </v>
      </c>
      <c r="AI68" s="1">
        <f t="shared" si="16"/>
        <v>128</v>
      </c>
      <c r="AJ68" s="1" t="str">
        <f t="shared" si="16"/>
        <v xml:space="preserve"> </v>
      </c>
      <c r="AK68" s="25" t="str">
        <f t="shared" si="17"/>
        <v xml:space="preserve"> </v>
      </c>
      <c r="AL68" s="25">
        <f t="shared" si="18"/>
        <v>-50.578231291807001</v>
      </c>
      <c r="AM68" s="1" t="str">
        <f t="shared" si="19"/>
        <v xml:space="preserve"> </v>
      </c>
      <c r="AN68" s="1">
        <f t="shared" si="19"/>
        <v>1</v>
      </c>
      <c r="AO68" t="s">
        <v>247</v>
      </c>
      <c r="AP68" t="s">
        <v>1248</v>
      </c>
      <c r="AQ68" s="22">
        <v>66.435473553516289</v>
      </c>
      <c r="AR68" s="21" t="e">
        <v>#VALUE!</v>
      </c>
      <c r="AS68">
        <v>13.683340223232744</v>
      </c>
      <c r="AT68">
        <v>-66.435473553516289</v>
      </c>
      <c r="AU68" t="e">
        <v>#VALUE!</v>
      </c>
      <c r="AV68" t="s">
        <v>1413</v>
      </c>
    </row>
    <row r="69" spans="1:48" x14ac:dyDescent="0.25">
      <c r="A69" s="14">
        <v>7.1999999999999937E-10</v>
      </c>
      <c r="B69" t="s">
        <v>286</v>
      </c>
      <c r="C69" s="4">
        <v>15</v>
      </c>
      <c r="D69" s="4">
        <v>1</v>
      </c>
      <c r="E69" s="4">
        <v>4</v>
      </c>
      <c r="F69" s="4">
        <v>20</v>
      </c>
      <c r="G69" s="4">
        <v>98</v>
      </c>
      <c r="H69" s="4">
        <v>83.46</v>
      </c>
      <c r="I69" s="34">
        <v>42331.420688699996</v>
      </c>
      <c r="J69" s="35">
        <v>24.670410877919004</v>
      </c>
      <c r="K69" s="35">
        <v>25.336976320582878</v>
      </c>
      <c r="L69" s="35">
        <v>16.43809436766383</v>
      </c>
      <c r="M69" s="35">
        <v>15.823357322774163</v>
      </c>
      <c r="N69" s="4">
        <v>3.294</v>
      </c>
      <c r="O69" s="4">
        <v>-0.48338368580060465</v>
      </c>
      <c r="P69" s="35">
        <v>0.95135394200814771</v>
      </c>
      <c r="Q69" s="36">
        <f t="shared" si="0"/>
        <v>75.000000000719993</v>
      </c>
      <c r="R69" s="36" t="str">
        <f t="shared" si="1"/>
        <v xml:space="preserve"> </v>
      </c>
      <c r="S69" s="37">
        <f t="shared" si="2"/>
        <v>0.17421519362678189</v>
      </c>
      <c r="T69" s="37" t="str">
        <f t="shared" si="3"/>
        <v/>
      </c>
      <c r="U69" s="37" t="str">
        <f t="shared" si="4"/>
        <v/>
      </c>
      <c r="V69" s="37" t="str">
        <f t="shared" si="5"/>
        <v/>
      </c>
      <c r="W69" s="37" t="str">
        <f t="shared" si="6"/>
        <v/>
      </c>
      <c r="X69" s="37" t="str">
        <f t="shared" si="7"/>
        <v/>
      </c>
      <c r="Y69" s="1" t="str">
        <f t="shared" si="8"/>
        <v xml:space="preserve"> </v>
      </c>
      <c r="Z69" s="1" t="str">
        <f t="shared" si="9"/>
        <v xml:space="preserve"> </v>
      </c>
      <c r="AA69" s="1" t="str">
        <f t="shared" si="8"/>
        <v xml:space="preserve"> </v>
      </c>
      <c r="AB69" s="1" t="str">
        <f t="shared" si="10"/>
        <v xml:space="preserve"> </v>
      </c>
      <c r="AC69" s="1">
        <f t="shared" si="20"/>
        <v>95</v>
      </c>
      <c r="AD69" s="1" t="str">
        <f t="shared" si="12"/>
        <v xml:space="preserve"> </v>
      </c>
      <c r="AE69" s="1">
        <f t="shared" si="13"/>
        <v>75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286</v>
      </c>
      <c r="AP69" t="s">
        <v>1315</v>
      </c>
      <c r="AQ69" s="22">
        <v>1.9963193518969247</v>
      </c>
      <c r="AR69" s="21">
        <v>-5.7922591086617459</v>
      </c>
      <c r="AS69">
        <v>17.421519290678191</v>
      </c>
      <c r="AT69">
        <v>-1.9963193518969247</v>
      </c>
      <c r="AU69">
        <v>5.7922591086617459</v>
      </c>
      <c r="AV69" t="s">
        <v>1414</v>
      </c>
    </row>
    <row r="70" spans="1:48" x14ac:dyDescent="0.25">
      <c r="A70" s="14">
        <v>7.2999999999999934E-10</v>
      </c>
      <c r="B70" t="s">
        <v>419</v>
      </c>
      <c r="C70" s="4">
        <v>16</v>
      </c>
      <c r="D70" s="4">
        <v>0</v>
      </c>
      <c r="E70" s="4">
        <v>10</v>
      </c>
      <c r="F70" s="4">
        <v>26</v>
      </c>
      <c r="G70" s="4">
        <v>42</v>
      </c>
      <c r="H70" s="4" t="s">
        <v>132</v>
      </c>
      <c r="I70" s="34" t="s">
        <v>132</v>
      </c>
      <c r="J70" s="35" t="s">
        <v>1240</v>
      </c>
      <c r="K70" s="35" t="s">
        <v>1240</v>
      </c>
      <c r="L70" s="35" t="s">
        <v>1240</v>
      </c>
      <c r="M70" s="35" t="s">
        <v>1240</v>
      </c>
      <c r="N70" s="4">
        <v>3.028</v>
      </c>
      <c r="O70" s="4">
        <v>-30.70938215102975</v>
      </c>
      <c r="P70" s="35" t="s">
        <v>137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"/>
        <v xml:space="preserve"> </v>
      </c>
      <c r="T70" s="37" t="str">
        <f t="shared" si="3"/>
        <v xml:space="preserve"> </v>
      </c>
      <c r="U70" s="37" t="str">
        <f t="shared" si="4"/>
        <v xml:space="preserve"> </v>
      </c>
      <c r="V70" s="37" t="str">
        <f t="shared" si="5"/>
        <v xml:space="preserve"> </v>
      </c>
      <c r="W70" s="37" t="str">
        <f t="shared" si="6"/>
        <v xml:space="preserve"> </v>
      </c>
      <c r="X70" s="37" t="str">
        <f t="shared" si="7"/>
        <v xml:space="preserve"> </v>
      </c>
      <c r="Y70" s="1" t="str">
        <f t="shared" si="8"/>
        <v xml:space="preserve"> </v>
      </c>
      <c r="Z70" s="1" t="str">
        <f t="shared" si="9"/>
        <v xml:space="preserve"> </v>
      </c>
      <c r="AA70" s="1" t="str">
        <f t="shared" si="8"/>
        <v xml:space="preserve"> </v>
      </c>
      <c r="AB70" s="1" t="str">
        <f t="shared" si="10"/>
        <v xml:space="preserve"> </v>
      </c>
      <c r="AC70" s="1" t="str">
        <f t="shared" si="20"/>
        <v xml:space="preserve"> 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419</v>
      </c>
      <c r="AP70" t="s">
        <v>1248</v>
      </c>
      <c r="AQ70" s="22" t="e">
        <v>#VALUE!</v>
      </c>
      <c r="AR70" s="21" t="e">
        <v>#VALUE!</v>
      </c>
      <c r="AS70" t="s">
        <v>137</v>
      </c>
      <c r="AT70" t="e">
        <v>#VALUE!</v>
      </c>
      <c r="AU70" t="e">
        <v>#VALUE!</v>
      </c>
      <c r="AV70" t="s">
        <v>1415</v>
      </c>
    </row>
    <row r="71" spans="1:48" x14ac:dyDescent="0.25">
      <c r="A71" s="14">
        <v>7.3999999999999931E-10</v>
      </c>
      <c r="B71" t="s">
        <v>289</v>
      </c>
      <c r="C71" s="4">
        <v>10</v>
      </c>
      <c r="D71" s="4">
        <v>3</v>
      </c>
      <c r="E71" s="4">
        <v>13</v>
      </c>
      <c r="F71" s="4">
        <v>26</v>
      </c>
      <c r="G71" s="4">
        <v>84</v>
      </c>
      <c r="H71" s="4">
        <v>85.6</v>
      </c>
      <c r="I71" s="34">
        <v>22111.254252000002</v>
      </c>
      <c r="J71" s="35">
        <v>16.48372809551319</v>
      </c>
      <c r="K71" s="35">
        <v>14.401076716016149</v>
      </c>
      <c r="L71" s="35">
        <v>7.7885569411057691</v>
      </c>
      <c r="M71" s="35">
        <v>7.1502770801875686</v>
      </c>
      <c r="N71" s="4">
        <v>5.077</v>
      </c>
      <c r="O71" s="4">
        <v>-16.359143327841849</v>
      </c>
      <c r="P71" s="35">
        <v>2.3364485981308412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/>
      </c>
      <c r="V71" s="37">
        <f t="shared" si="5"/>
        <v>-0.34518073810892824</v>
      </c>
      <c r="W71" s="37" t="str">
        <f t="shared" si="6"/>
        <v/>
      </c>
      <c r="X71" s="37">
        <f t="shared" si="7"/>
        <v>-0.49874418800217091</v>
      </c>
      <c r="Y71" s="1" t="str">
        <f t="shared" si="8"/>
        <v xml:space="preserve"> </v>
      </c>
      <c r="Z71" s="1">
        <f t="shared" si="9"/>
        <v>172</v>
      </c>
      <c r="AA71" s="1" t="str">
        <f t="shared" si="8"/>
        <v xml:space="preserve"> </v>
      </c>
      <c r="AB71" s="1">
        <f t="shared" si="10"/>
        <v>85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>
        <f t="shared" si="14"/>
        <v>2.3364485988708412</v>
      </c>
      <c r="AH71" s="38" t="str">
        <f t="shared" si="15"/>
        <v xml:space="preserve"> </v>
      </c>
      <c r="AI71" s="1">
        <f t="shared" si="16"/>
        <v>172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289</v>
      </c>
      <c r="AP71" t="s">
        <v>1250</v>
      </c>
      <c r="AQ71" s="22">
        <v>34.518073810892822</v>
      </c>
      <c r="AR71" s="21">
        <v>49.874418800217093</v>
      </c>
      <c r="AS71">
        <v>-1.869158878504662</v>
      </c>
      <c r="AT71">
        <v>-34.518073810892822</v>
      </c>
      <c r="AU71">
        <v>-49.874418800217093</v>
      </c>
      <c r="AV71" t="s">
        <v>1416</v>
      </c>
    </row>
    <row r="72" spans="1:48" x14ac:dyDescent="0.25">
      <c r="A72" s="14">
        <v>7.4999999999999927E-10</v>
      </c>
      <c r="B72" t="s">
        <v>287</v>
      </c>
      <c r="C72" s="4">
        <v>13</v>
      </c>
      <c r="D72" s="4">
        <v>0</v>
      </c>
      <c r="E72" s="4">
        <v>6</v>
      </c>
      <c r="F72" s="4">
        <v>19</v>
      </c>
      <c r="G72" s="4">
        <v>278</v>
      </c>
      <c r="H72" s="4">
        <v>257.41000000000003</v>
      </c>
      <c r="I72" s="34">
        <v>74592.385377090002</v>
      </c>
      <c r="J72" s="35">
        <v>22.04041441904273</v>
      </c>
      <c r="K72" s="35">
        <v>24.774783445620791</v>
      </c>
      <c r="L72" s="35">
        <v>18.316245104594515</v>
      </c>
      <c r="M72" s="35">
        <v>19.752488159494376</v>
      </c>
      <c r="N72" s="4">
        <v>10.39</v>
      </c>
      <c r="O72" s="4">
        <v>-11.044520547945199</v>
      </c>
      <c r="P72" s="35">
        <v>1.3643603589604132</v>
      </c>
      <c r="Q72" s="36" t="str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35" si="23">IF(ISERROR((IF((G72/H72-1)&gt;($S$5/100),(G72/H72-1)+A72,"")))=TRUE," ",((IF((G72/H72-1)&gt;($S$5/100),(G72/H72-1)+A72,""))))</f>
        <v/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 t="str">
        <f t="shared" ref="X72:X135" si="28">IF(ISERROR((IF(((L72/$L$6-1))&lt;($X$5/100),((L72/$L$6-1)),"")))=TRUE," ",((IF(((L72/$L$6-1))&lt;($X$5/100),((L72/$L$6-1)),""))))</f>
        <v/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 t="str">
        <f t="shared" ref="AB72:AB135" si="31">IF(ISERROR((RANK(X72,X$7:X$391,1)))=TRUE," ",((RANK(X72,X$7:X$391,1))))</f>
        <v xml:space="preserve"> </v>
      </c>
      <c r="AC72" s="1" t="str">
        <f t="shared" ref="AC72:AC105" si="32">IF(ISERROR((RANK(S72,S$7:S$391,0)))=TRUE," ",((RANK(S72,S$7:S$391,0))))</f>
        <v xml:space="preserve"> </v>
      </c>
      <c r="AD72" s="1" t="str">
        <f t="shared" ref="AD72:AD135" si="33">IF(ISERROR((RANK(T72,T$7:T$391,1)))=TRUE," ",((RANK(T72,T$7:T$391,1))))</f>
        <v xml:space="preserve"> </v>
      </c>
      <c r="AE72" s="1" t="str">
        <f t="shared" ref="AE72:AF105" si="34">IF(ISERROR((RANK(Q72,Q$7:Q$391,0)))=TRUE," ",((RANK(Q72,Q$7:Q$391,0))))</f>
        <v xml:space="preserve"> </v>
      </c>
      <c r="AF72" s="1" t="str">
        <f t="shared" si="34"/>
        <v xml:space="preserve"> </v>
      </c>
      <c r="AG72" s="38" t="str">
        <f t="shared" ref="AG72:AG135" si="35">IF(ISERROR((IF((AND(P72&gt;$AG$6,P72&lt;$AG$5))=TRUE,P72+A72," ")))=TRUE," ",((IF((AND(P72&gt;$AG$6,P72&lt;$AG$5))=TRUE,P72+A72," "))))</f>
        <v xml:space="preserve"> </v>
      </c>
      <c r="AH72" s="38" t="str">
        <f t="shared" ref="AH72:AH135" si="36">IF(ISERROR(((IF(P72&lt;$AH$5,P72+A72," "))))=TRUE," ",((IF(P72&lt;$AH$5,P72+A72," "))))</f>
        <v xml:space="preserve"> </v>
      </c>
      <c r="AI72" s="1" t="str">
        <f t="shared" ref="AI72:AJ105" si="37">IF(ISERROR((RANK(AG72,AG$7:AG$391,0)))=TRUE," ",((RANK(AG72,AG$7:AG$391,0))))</f>
        <v xml:space="preserve"> 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287</v>
      </c>
      <c r="AP72" t="s">
        <v>1315</v>
      </c>
      <c r="AQ72" s="22">
        <v>12.444030755522073</v>
      </c>
      <c r="AR72" s="21">
        <v>-17.879658351079719</v>
      </c>
      <c r="AS72">
        <v>7.9989122411716629</v>
      </c>
      <c r="AT72">
        <v>-12.444030755522073</v>
      </c>
      <c r="AU72">
        <v>17.879658351079719</v>
      </c>
      <c r="AV72" t="s">
        <v>1417</v>
      </c>
    </row>
    <row r="73" spans="1:48" x14ac:dyDescent="0.25">
      <c r="A73" s="14">
        <v>7.5999999999999924E-10</v>
      </c>
      <c r="B73" t="s">
        <v>332</v>
      </c>
      <c r="C73" s="4">
        <v>0</v>
      </c>
      <c r="D73" s="4">
        <v>6</v>
      </c>
      <c r="E73" s="4">
        <v>8</v>
      </c>
      <c r="F73" s="4">
        <v>14</v>
      </c>
      <c r="G73" s="4">
        <v>20.5</v>
      </c>
      <c r="H73" s="4">
        <v>20.86</v>
      </c>
      <c r="I73" s="34">
        <v>10332.08908424</v>
      </c>
      <c r="J73" s="35">
        <v>8.5282093213409649</v>
      </c>
      <c r="K73" s="35">
        <v>9.1251093613298337</v>
      </c>
      <c r="L73" s="35">
        <v>3.7896231289895139</v>
      </c>
      <c r="M73" s="35">
        <v>4.5896654044750438</v>
      </c>
      <c r="N73" s="4">
        <v>2.286</v>
      </c>
      <c r="O73" s="4">
        <v>-2.7234042553191515</v>
      </c>
      <c r="P73" s="35">
        <v>5.1821668264621286</v>
      </c>
      <c r="Q73" s="36" t="str">
        <f t="shared" si="21"/>
        <v xml:space="preserve"> </v>
      </c>
      <c r="R73" s="36" t="str">
        <f t="shared" si="22"/>
        <v xml:space="preserve"> </v>
      </c>
      <c r="S73" s="37" t="str">
        <f t="shared" si="23"/>
        <v/>
      </c>
      <c r="T73" s="37" t="str">
        <f t="shared" si="24"/>
        <v/>
      </c>
      <c r="U73" s="37" t="str">
        <f t="shared" si="25"/>
        <v/>
      </c>
      <c r="V73" s="37">
        <f t="shared" si="26"/>
        <v>-0.66121524811046162</v>
      </c>
      <c r="W73" s="37" t="str">
        <f t="shared" si="27"/>
        <v/>
      </c>
      <c r="X73" s="37">
        <f t="shared" si="28"/>
        <v>-0.75610750065111498</v>
      </c>
      <c r="Y73" s="1" t="str">
        <f t="shared" si="29"/>
        <v xml:space="preserve"> </v>
      </c>
      <c r="Z73" s="1">
        <f t="shared" si="30"/>
        <v>65</v>
      </c>
      <c r="AA73" s="1" t="str">
        <f t="shared" si="29"/>
        <v xml:space="preserve"> </v>
      </c>
      <c r="AB73" s="1">
        <f t="shared" si="31"/>
        <v>19</v>
      </c>
      <c r="AC73" s="1" t="str">
        <f t="shared" si="32"/>
        <v xml:space="preserve"> </v>
      </c>
      <c r="AD73" s="1" t="str">
        <f t="shared" si="33"/>
        <v xml:space="preserve"> </v>
      </c>
      <c r="AE73" s="1" t="str">
        <f t="shared" si="34"/>
        <v xml:space="preserve"> </v>
      </c>
      <c r="AF73" s="1" t="str">
        <f t="shared" si="34"/>
        <v xml:space="preserve"> </v>
      </c>
      <c r="AG73" s="38">
        <f t="shared" si="35"/>
        <v>5.1821668272221286</v>
      </c>
      <c r="AH73" s="38" t="str">
        <f t="shared" si="36"/>
        <v xml:space="preserve"> </v>
      </c>
      <c r="AI73" s="1">
        <f t="shared" si="37"/>
        <v>40</v>
      </c>
      <c r="AJ73" s="1" t="str">
        <f t="shared" si="37"/>
        <v xml:space="preserve"> </v>
      </c>
      <c r="AK73" s="25" t="str">
        <f t="shared" si="38"/>
        <v xml:space="preserve"> </v>
      </c>
      <c r="AL73" s="25" t="str">
        <f t="shared" si="39"/>
        <v xml:space="preserve"> </v>
      </c>
      <c r="AM73" s="1" t="str">
        <f t="shared" si="40"/>
        <v xml:space="preserve"> </v>
      </c>
      <c r="AN73" s="1" t="str">
        <f t="shared" si="40"/>
        <v xml:space="preserve"> </v>
      </c>
      <c r="AO73" t="s">
        <v>332</v>
      </c>
      <c r="AP73" t="s">
        <v>1248</v>
      </c>
      <c r="AQ73" s="22">
        <v>66.121524811046157</v>
      </c>
      <c r="AR73" s="21">
        <v>75.610750065111503</v>
      </c>
      <c r="AS73">
        <v>-1.7257909875359467</v>
      </c>
      <c r="AT73">
        <v>-66.121524811046157</v>
      </c>
      <c r="AU73">
        <v>-75.610750065111503</v>
      </c>
      <c r="AV73" t="s">
        <v>1418</v>
      </c>
    </row>
    <row r="74" spans="1:48" x14ac:dyDescent="0.25">
      <c r="A74" s="14">
        <v>7.699999999999992E-10</v>
      </c>
      <c r="B74" t="s">
        <v>294</v>
      </c>
      <c r="C74" s="4">
        <v>1</v>
      </c>
      <c r="D74" s="4">
        <v>5</v>
      </c>
      <c r="E74" s="4">
        <v>12</v>
      </c>
      <c r="F74" s="4">
        <v>18</v>
      </c>
      <c r="G74" s="4">
        <v>60</v>
      </c>
      <c r="H74" s="4">
        <v>64.680000000000007</v>
      </c>
      <c r="I74" s="34">
        <v>30143.48043168</v>
      </c>
      <c r="J74" s="35">
        <v>37.846693973083674</v>
      </c>
      <c r="K74" s="35">
        <v>37.258064516129039</v>
      </c>
      <c r="L74" s="35">
        <v>27.111215184758432</v>
      </c>
      <c r="M74" s="35">
        <v>27.302483492758608</v>
      </c>
      <c r="N74" s="4">
        <v>1.641</v>
      </c>
      <c r="O74" s="4">
        <v>-4.5930232558139519</v>
      </c>
      <c r="P74" s="35">
        <v>1.0482374768089056</v>
      </c>
      <c r="Q74" s="36" t="str">
        <f t="shared" si="21"/>
        <v xml:space="preserve"> </v>
      </c>
      <c r="R74" s="36" t="str">
        <f t="shared" si="22"/>
        <v xml:space="preserve"> </v>
      </c>
      <c r="S74" s="37" t="str">
        <f t="shared" si="23"/>
        <v/>
      </c>
      <c r="T74" s="37" t="str">
        <f t="shared" si="24"/>
        <v/>
      </c>
      <c r="U74" s="37" t="str">
        <f t="shared" si="25"/>
        <v/>
      </c>
      <c r="V74" s="37" t="str">
        <f t="shared" si="26"/>
        <v/>
      </c>
      <c r="W74" s="37" t="str">
        <f t="shared" si="27"/>
        <v/>
      </c>
      <c r="X74" s="37" t="str">
        <f t="shared" si="28"/>
        <v/>
      </c>
      <c r="Y74" s="1" t="str">
        <f t="shared" si="29"/>
        <v xml:space="preserve"> </v>
      </c>
      <c r="Z74" s="1" t="str">
        <f t="shared" si="30"/>
        <v xml:space="preserve"> </v>
      </c>
      <c r="AA74" s="1" t="str">
        <f t="shared" si="29"/>
        <v xml:space="preserve"> </v>
      </c>
      <c r="AB74" s="1" t="str">
        <f t="shared" si="31"/>
        <v xml:space="preserve"> </v>
      </c>
      <c r="AC74" s="1" t="str">
        <f t="shared" si="32"/>
        <v xml:space="preserve"> </v>
      </c>
      <c r="AD74" s="1" t="str">
        <f t="shared" si="33"/>
        <v xml:space="preserve"> 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 t="str">
        <f t="shared" si="39"/>
        <v xml:space="preserve"> </v>
      </c>
      <c r="AM74" s="1" t="str">
        <f t="shared" si="40"/>
        <v xml:space="preserve"> </v>
      </c>
      <c r="AN74" s="1" t="str">
        <f t="shared" si="40"/>
        <v xml:space="preserve"> </v>
      </c>
      <c r="AO74" t="s">
        <v>294</v>
      </c>
      <c r="AP74" t="s">
        <v>1241</v>
      </c>
      <c r="AQ74" s="22">
        <v>-50.346718102063925</v>
      </c>
      <c r="AR74" s="21">
        <v>-74.48231147880125</v>
      </c>
      <c r="AS74">
        <v>-7.2356215213358226</v>
      </c>
      <c r="AT74">
        <v>50.346718102063925</v>
      </c>
      <c r="AU74">
        <v>74.48231147880125</v>
      </c>
      <c r="AV74" t="s">
        <v>1419</v>
      </c>
    </row>
    <row r="75" spans="1:48" x14ac:dyDescent="0.25">
      <c r="A75" s="14">
        <v>7.7999999999999917E-10</v>
      </c>
      <c r="B75" t="s">
        <v>248</v>
      </c>
      <c r="C75" s="4">
        <v>25</v>
      </c>
      <c r="D75" s="4">
        <v>0</v>
      </c>
      <c r="E75" s="4">
        <v>4</v>
      </c>
      <c r="F75" s="4">
        <v>29</v>
      </c>
      <c r="G75" s="4">
        <v>19</v>
      </c>
      <c r="H75" s="4" t="s">
        <v>132</v>
      </c>
      <c r="I75" s="34" t="s">
        <v>132</v>
      </c>
      <c r="J75" s="35" t="s">
        <v>1240</v>
      </c>
      <c r="K75" s="35" t="s">
        <v>1240</v>
      </c>
      <c r="L75" s="35" t="s">
        <v>1240</v>
      </c>
      <c r="M75" s="35" t="s">
        <v>1240</v>
      </c>
      <c r="N75" s="4">
        <v>0.23300000000000001</v>
      </c>
      <c r="O75" s="4">
        <v>-72.555948174322737</v>
      </c>
      <c r="P75" s="35" t="s">
        <v>137</v>
      </c>
      <c r="Q75" s="36">
        <f t="shared" si="21"/>
        <v>86.206896552504148</v>
      </c>
      <c r="R75" s="36" t="str">
        <f t="shared" si="22"/>
        <v xml:space="preserve"> </v>
      </c>
      <c r="S75" s="37" t="str">
        <f t="shared" si="23"/>
        <v xml:space="preserve"> </v>
      </c>
      <c r="T75" s="37" t="str">
        <f t="shared" si="24"/>
        <v xml:space="preserve"> </v>
      </c>
      <c r="U75" s="37" t="str">
        <f t="shared" si="25"/>
        <v xml:space="preserve"> </v>
      </c>
      <c r="V75" s="37" t="str">
        <f t="shared" si="26"/>
        <v xml:space="preserve"> </v>
      </c>
      <c r="W75" s="37" t="str">
        <f t="shared" si="27"/>
        <v xml:space="preserve"> </v>
      </c>
      <c r="X75" s="37" t="str">
        <f t="shared" si="28"/>
        <v xml:space="preserve"> </v>
      </c>
      <c r="Y75" s="1" t="str">
        <f t="shared" si="29"/>
        <v xml:space="preserve"> </v>
      </c>
      <c r="Z75" s="1" t="str">
        <f t="shared" si="30"/>
        <v xml:space="preserve"> </v>
      </c>
      <c r="AA75" s="1" t="str">
        <f t="shared" si="29"/>
        <v xml:space="preserve"> </v>
      </c>
      <c r="AB75" s="1" t="str">
        <f t="shared" si="31"/>
        <v xml:space="preserve"> </v>
      </c>
      <c r="AC75" s="1" t="str">
        <f t="shared" si="32"/>
        <v xml:space="preserve"> </v>
      </c>
      <c r="AD75" s="1" t="str">
        <f t="shared" si="33"/>
        <v xml:space="preserve"> </v>
      </c>
      <c r="AE75" s="1">
        <f t="shared" si="34"/>
        <v>25</v>
      </c>
      <c r="AF75" s="1" t="str">
        <f t="shared" si="34"/>
        <v xml:space="preserve"> </v>
      </c>
      <c r="AG75" s="38" t="str">
        <f t="shared" si="35"/>
        <v xml:space="preserve"> </v>
      </c>
      <c r="AH75" s="38" t="str">
        <f t="shared" si="36"/>
        <v xml:space="preserve"> </v>
      </c>
      <c r="AI75" s="1" t="str">
        <f t="shared" si="37"/>
        <v xml:space="preserve"> </v>
      </c>
      <c r="AJ75" s="1" t="str">
        <f t="shared" si="37"/>
        <v xml:space="preserve"> </v>
      </c>
      <c r="AK75" s="25" t="str">
        <f t="shared" si="38"/>
        <v xml:space="preserve"> </v>
      </c>
      <c r="AL75" s="25">
        <f t="shared" si="39"/>
        <v>-72.555948173542731</v>
      </c>
      <c r="AM75" s="1" t="str">
        <f t="shared" si="40"/>
        <v xml:space="preserve"> </v>
      </c>
      <c r="AN75" s="1">
        <f t="shared" si="40"/>
        <v>28</v>
      </c>
      <c r="AO75" t="s">
        <v>248</v>
      </c>
      <c r="AP75" t="s">
        <v>1297</v>
      </c>
      <c r="AQ75" s="22" t="e">
        <v>#VALUE!</v>
      </c>
      <c r="AR75" s="21" t="e">
        <v>#VALUE!</v>
      </c>
      <c r="AS75" t="s">
        <v>137</v>
      </c>
      <c r="AT75" t="e">
        <v>#VALUE!</v>
      </c>
      <c r="AU75" t="e">
        <v>#VALUE!</v>
      </c>
      <c r="AV75" t="s">
        <v>1420</v>
      </c>
    </row>
    <row r="76" spans="1:48" x14ac:dyDescent="0.25">
      <c r="A76" s="14">
        <v>7.8999999999999913E-10</v>
      </c>
      <c r="B76" t="s">
        <v>481</v>
      </c>
      <c r="C76" s="4">
        <v>10</v>
      </c>
      <c r="D76" s="4">
        <v>5</v>
      </c>
      <c r="E76" s="4">
        <v>19</v>
      </c>
      <c r="F76" s="4">
        <v>34</v>
      </c>
      <c r="G76" s="4">
        <v>303</v>
      </c>
      <c r="H76" s="4">
        <v>276.52</v>
      </c>
      <c r="I76" s="34">
        <v>45124.603628719997</v>
      </c>
      <c r="J76" s="35">
        <v>8.3392140896890741</v>
      </c>
      <c r="K76" s="35">
        <v>8.3903267894529225</v>
      </c>
      <c r="L76" s="35">
        <v>5.716913986204168</v>
      </c>
      <c r="M76" s="35">
        <v>6.1754091443221881</v>
      </c>
      <c r="N76" s="4">
        <v>32.957000000000001</v>
      </c>
      <c r="O76" s="4">
        <v>-1.8260351504319321</v>
      </c>
      <c r="P76" s="35">
        <v>0</v>
      </c>
      <c r="Q76" s="36" t="str">
        <f t="shared" si="21"/>
        <v xml:space="preserve"> </v>
      </c>
      <c r="R76" s="36" t="str">
        <f t="shared" si="22"/>
        <v xml:space="preserve"> </v>
      </c>
      <c r="S76" s="37" t="str">
        <f t="shared" si="23"/>
        <v/>
      </c>
      <c r="T76" s="37" t="str">
        <f t="shared" si="24"/>
        <v/>
      </c>
      <c r="U76" s="37" t="str">
        <f t="shared" si="25"/>
        <v/>
      </c>
      <c r="V76" s="37">
        <f t="shared" si="26"/>
        <v>-0.66872311995681355</v>
      </c>
      <c r="W76" s="37" t="str">
        <f t="shared" si="27"/>
        <v/>
      </c>
      <c r="X76" s="37">
        <f t="shared" si="28"/>
        <v>-0.63207094922134943</v>
      </c>
      <c r="Y76" s="1" t="str">
        <f t="shared" si="29"/>
        <v xml:space="preserve"> </v>
      </c>
      <c r="Z76" s="1">
        <f t="shared" si="30"/>
        <v>60</v>
      </c>
      <c r="AA76" s="1" t="str">
        <f t="shared" si="29"/>
        <v xml:space="preserve"> </v>
      </c>
      <c r="AB76" s="1">
        <f t="shared" si="31"/>
        <v>41</v>
      </c>
      <c r="AC76" s="1" t="str">
        <f t="shared" si="32"/>
        <v xml:space="preserve"> </v>
      </c>
      <c r="AD76" s="1" t="str">
        <f t="shared" si="33"/>
        <v xml:space="preserve"> </v>
      </c>
      <c r="AE76" s="1" t="str">
        <f t="shared" si="34"/>
        <v xml:space="preserve"> 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481</v>
      </c>
      <c r="AP76" t="s">
        <v>1315</v>
      </c>
      <c r="AQ76" s="22">
        <v>66.872311995681358</v>
      </c>
      <c r="AR76" s="21">
        <v>63.207094922134942</v>
      </c>
      <c r="AS76">
        <v>9.5761608563575962</v>
      </c>
      <c r="AT76">
        <v>-66.872311995681358</v>
      </c>
      <c r="AU76">
        <v>-63.207094922134942</v>
      </c>
      <c r="AV76" t="s">
        <v>1421</v>
      </c>
    </row>
    <row r="77" spans="1:48" x14ac:dyDescent="0.25">
      <c r="A77" s="14">
        <v>7.999999999999991E-10</v>
      </c>
      <c r="B77" t="s">
        <v>285</v>
      </c>
      <c r="C77" s="4">
        <v>10</v>
      </c>
      <c r="D77" s="4">
        <v>1</v>
      </c>
      <c r="E77" s="4">
        <v>8</v>
      </c>
      <c r="F77" s="4">
        <v>19</v>
      </c>
      <c r="G77" s="4">
        <v>44</v>
      </c>
      <c r="H77" s="4">
        <v>38.86</v>
      </c>
      <c r="I77" s="34">
        <v>34408.308024059996</v>
      </c>
      <c r="J77" s="35">
        <v>9.4366197183098581</v>
      </c>
      <c r="K77" s="35">
        <v>10.253298153034301</v>
      </c>
      <c r="L77" s="35" t="s">
        <v>1240</v>
      </c>
      <c r="M77" s="35" t="s">
        <v>1240</v>
      </c>
      <c r="N77" s="4">
        <v>3.79</v>
      </c>
      <c r="O77" s="4">
        <v>-5.7213930348258808</v>
      </c>
      <c r="P77" s="35">
        <v>3.193515182707154</v>
      </c>
      <c r="Q77" s="36" t="str">
        <f t="shared" si="21"/>
        <v xml:space="preserve"> </v>
      </c>
      <c r="R77" s="36" t="str">
        <f t="shared" si="22"/>
        <v xml:space="preserve"> </v>
      </c>
      <c r="S77" s="37" t="str">
        <f t="shared" si="23"/>
        <v/>
      </c>
      <c r="T77" s="37" t="str">
        <f t="shared" si="24"/>
        <v/>
      </c>
      <c r="U77" s="37" t="str">
        <f t="shared" si="25"/>
        <v/>
      </c>
      <c r="V77" s="37">
        <f t="shared" si="26"/>
        <v>-0.62512847076309319</v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>
        <f t="shared" si="30"/>
        <v>77</v>
      </c>
      <c r="AA77" s="1" t="str">
        <f t="shared" si="29"/>
        <v xml:space="preserve"> </v>
      </c>
      <c r="AB77" s="1" t="str">
        <f t="shared" si="31"/>
        <v xml:space="preserve"> </v>
      </c>
      <c r="AC77" s="1" t="str">
        <f t="shared" si="32"/>
        <v xml:space="preserve"> 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>
        <f t="shared" si="35"/>
        <v>3.193515183507154</v>
      </c>
      <c r="AH77" s="38" t="str">
        <f t="shared" si="36"/>
        <v xml:space="preserve"> </v>
      </c>
      <c r="AI77" s="1">
        <f t="shared" si="37"/>
        <v>117</v>
      </c>
      <c r="AJ77" s="1" t="str">
        <f t="shared" si="37"/>
        <v xml:space="preserve"> </v>
      </c>
      <c r="AK77" s="25" t="str">
        <f t="shared" si="38"/>
        <v xml:space="preserve"> </v>
      </c>
      <c r="AL77" s="25" t="str">
        <f t="shared" si="39"/>
        <v xml:space="preserve"> </v>
      </c>
      <c r="AM77" s="1" t="str">
        <f t="shared" si="40"/>
        <v xml:space="preserve"> </v>
      </c>
      <c r="AN77" s="1" t="str">
        <f t="shared" si="40"/>
        <v xml:space="preserve"> </v>
      </c>
      <c r="AO77" t="s">
        <v>285</v>
      </c>
      <c r="AP77" t="s">
        <v>1248</v>
      </c>
      <c r="AQ77" s="22">
        <v>62.51284707630932</v>
      </c>
      <c r="AR77" s="21" t="e">
        <v>#VALUE!</v>
      </c>
      <c r="AS77">
        <v>13.226968605249612</v>
      </c>
      <c r="AT77">
        <v>-62.51284707630932</v>
      </c>
      <c r="AU77" t="e">
        <v>#VALUE!</v>
      </c>
      <c r="AV77" t="s">
        <v>1422</v>
      </c>
    </row>
    <row r="78" spans="1:48" x14ac:dyDescent="0.25">
      <c r="A78" s="14">
        <v>8.0999999999999906E-10</v>
      </c>
      <c r="B78" t="s">
        <v>904</v>
      </c>
      <c r="C78" s="4">
        <v>16</v>
      </c>
      <c r="D78" s="4">
        <v>1</v>
      </c>
      <c r="E78" s="4">
        <v>17</v>
      </c>
      <c r="F78" s="4">
        <v>34</v>
      </c>
      <c r="G78" s="4">
        <v>1637.5</v>
      </c>
      <c r="H78" s="4">
        <v>1686.76</v>
      </c>
      <c r="I78" s="34">
        <v>69040.623438360009</v>
      </c>
      <c r="J78" s="35">
        <v>16.603439281038675</v>
      </c>
      <c r="K78" s="35" t="s">
        <v>1240</v>
      </c>
      <c r="L78" s="35">
        <v>11.726686767185274</v>
      </c>
      <c r="M78" s="35" t="s">
        <v>1240</v>
      </c>
      <c r="N78" s="4">
        <v>15.449</v>
      </c>
      <c r="O78" s="4">
        <v>-84.938091059764062</v>
      </c>
      <c r="P78" s="35">
        <v>0</v>
      </c>
      <c r="Q78" s="36" t="str">
        <f t="shared" si="21"/>
        <v xml:space="preserve"> </v>
      </c>
      <c r="R78" s="36" t="str">
        <f t="shared" si="22"/>
        <v xml:space="preserve"> </v>
      </c>
      <c r="S78" s="37" t="str">
        <f t="shared" si="23"/>
        <v/>
      </c>
      <c r="T78" s="37" t="str">
        <f t="shared" si="24"/>
        <v/>
      </c>
      <c r="U78" s="37" t="str">
        <f t="shared" si="25"/>
        <v/>
      </c>
      <c r="V78" s="37">
        <f t="shared" si="26"/>
        <v>-0.34042518829084789</v>
      </c>
      <c r="W78" s="37" t="str">
        <f t="shared" si="27"/>
        <v/>
      </c>
      <c r="X78" s="37" t="str">
        <f t="shared" si="28"/>
        <v/>
      </c>
      <c r="Y78" s="1" t="str">
        <f t="shared" si="29"/>
        <v xml:space="preserve"> </v>
      </c>
      <c r="Z78" s="1">
        <f t="shared" si="30"/>
        <v>176</v>
      </c>
      <c r="AA78" s="1" t="str">
        <f t="shared" si="29"/>
        <v xml:space="preserve"> </v>
      </c>
      <c r="AB78" s="1" t="str">
        <f t="shared" si="31"/>
        <v xml:space="preserve"> </v>
      </c>
      <c r="AC78" s="1" t="str">
        <f t="shared" si="32"/>
        <v xml:space="preserve"> </v>
      </c>
      <c r="AD78" s="1" t="str">
        <f t="shared" si="33"/>
        <v xml:space="preserve"> </v>
      </c>
      <c r="AE78" s="1" t="str">
        <f t="shared" si="34"/>
        <v xml:space="preserve"> </v>
      </c>
      <c r="AF78" s="1" t="str">
        <f t="shared" si="34"/>
        <v xml:space="preserve"> </v>
      </c>
      <c r="AG78" s="38" t="str">
        <f t="shared" si="35"/>
        <v xml:space="preserve"> </v>
      </c>
      <c r="AH78" s="38" t="str">
        <f t="shared" si="36"/>
        <v xml:space="preserve"> </v>
      </c>
      <c r="AI78" s="1" t="str">
        <f t="shared" si="37"/>
        <v xml:space="preserve"> </v>
      </c>
      <c r="AJ78" s="1" t="str">
        <f t="shared" si="37"/>
        <v xml:space="preserve"> </v>
      </c>
      <c r="AK78" s="25" t="str">
        <f t="shared" si="38"/>
        <v xml:space="preserve"> </v>
      </c>
      <c r="AL78" s="25">
        <f t="shared" si="39"/>
        <v>-84.938091058954058</v>
      </c>
      <c r="AM78" s="1" t="str">
        <f t="shared" si="40"/>
        <v xml:space="preserve"> </v>
      </c>
      <c r="AN78" s="1">
        <f t="shared" si="40"/>
        <v>40</v>
      </c>
      <c r="AO78" t="s">
        <v>904</v>
      </c>
      <c r="AP78" t="s">
        <v>1250</v>
      </c>
      <c r="AQ78" s="22">
        <v>34.042518829084791</v>
      </c>
      <c r="AR78" s="21">
        <v>24.52940972278337</v>
      </c>
      <c r="AS78">
        <v>-2.9203917569778692</v>
      </c>
      <c r="AT78">
        <v>-34.042518829084791</v>
      </c>
      <c r="AU78">
        <v>-24.52940972278337</v>
      </c>
      <c r="AV78" t="s">
        <v>1423</v>
      </c>
    </row>
    <row r="79" spans="1:48" x14ac:dyDescent="0.25">
      <c r="A79" s="14">
        <v>8.1999999999999903E-10</v>
      </c>
      <c r="B79" t="s">
        <v>591</v>
      </c>
      <c r="C79" s="4">
        <v>14</v>
      </c>
      <c r="D79" s="4">
        <v>0</v>
      </c>
      <c r="E79" s="4">
        <v>4</v>
      </c>
      <c r="F79" s="4">
        <v>18</v>
      </c>
      <c r="G79" s="4">
        <v>605</v>
      </c>
      <c r="H79" s="4">
        <v>552.55999999999995</v>
      </c>
      <c r="I79" s="34">
        <v>84763.585333199982</v>
      </c>
      <c r="J79" s="35">
        <v>19.833452979181622</v>
      </c>
      <c r="K79" s="35">
        <v>19.770295896096457</v>
      </c>
      <c r="L79" s="35">
        <v>14.988809732152387</v>
      </c>
      <c r="M79" s="35">
        <v>16.402762518684604</v>
      </c>
      <c r="N79" s="4">
        <v>27.949000000000002</v>
      </c>
      <c r="O79" s="4">
        <v>-1.8644662921348272</v>
      </c>
      <c r="P79" s="35">
        <v>2.6277689300709426</v>
      </c>
      <c r="Q79" s="36">
        <f t="shared" si="21"/>
        <v>77.777777778597766</v>
      </c>
      <c r="R79" s="36" t="str">
        <f t="shared" si="22"/>
        <v xml:space="preserve"> </v>
      </c>
      <c r="S79" s="37" t="str">
        <f t="shared" si="23"/>
        <v/>
      </c>
      <c r="T79" s="37" t="str">
        <f t="shared" si="24"/>
        <v/>
      </c>
      <c r="U79" s="37" t="str">
        <f t="shared" si="25"/>
        <v/>
      </c>
      <c r="V79" s="37" t="str">
        <f t="shared" si="26"/>
        <v/>
      </c>
      <c r="W79" s="37" t="str">
        <f t="shared" si="27"/>
        <v/>
      </c>
      <c r="X79" s="37" t="str">
        <f t="shared" si="28"/>
        <v/>
      </c>
      <c r="Y79" s="1" t="str">
        <f t="shared" si="29"/>
        <v xml:space="preserve"> </v>
      </c>
      <c r="Z79" s="1" t="str">
        <f t="shared" si="30"/>
        <v xml:space="preserve"> </v>
      </c>
      <c r="AA79" s="1" t="str">
        <f t="shared" si="29"/>
        <v xml:space="preserve"> </v>
      </c>
      <c r="AB79" s="1" t="str">
        <f t="shared" si="31"/>
        <v xml:space="preserve"> </v>
      </c>
      <c r="AC79" s="1" t="str">
        <f t="shared" si="32"/>
        <v xml:space="preserve"> </v>
      </c>
      <c r="AD79" s="1" t="str">
        <f t="shared" si="33"/>
        <v xml:space="preserve"> </v>
      </c>
      <c r="AE79" s="1">
        <f t="shared" si="34"/>
        <v>57</v>
      </c>
      <c r="AF79" s="1" t="str">
        <f t="shared" si="34"/>
        <v xml:space="preserve"> </v>
      </c>
      <c r="AG79" s="38">
        <f t="shared" si="35"/>
        <v>2.6277689308909427</v>
      </c>
      <c r="AH79" s="38" t="str">
        <f t="shared" si="36"/>
        <v xml:space="preserve"> </v>
      </c>
      <c r="AI79" s="1">
        <f t="shared" si="37"/>
        <v>146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591</v>
      </c>
      <c r="AP79" t="s">
        <v>1248</v>
      </c>
      <c r="AQ79" s="22">
        <v>21.21122742788938</v>
      </c>
      <c r="AR79" s="21">
        <v>3.5350444250032309</v>
      </c>
      <c r="AS79">
        <v>9.4903720862892893</v>
      </c>
      <c r="AT79">
        <v>-21.21122742788938</v>
      </c>
      <c r="AU79">
        <v>-3.5350444250032309</v>
      </c>
      <c r="AV79" t="s">
        <v>1424</v>
      </c>
    </row>
    <row r="80" spans="1:48" x14ac:dyDescent="0.25">
      <c r="A80" s="14">
        <v>8.2999999999999899E-10</v>
      </c>
      <c r="B80" t="s">
        <v>284</v>
      </c>
      <c r="C80" s="4">
        <v>9</v>
      </c>
      <c r="D80" s="4">
        <v>1</v>
      </c>
      <c r="E80" s="4">
        <v>6</v>
      </c>
      <c r="F80" s="4">
        <v>16</v>
      </c>
      <c r="G80" s="4">
        <v>80</v>
      </c>
      <c r="H80" s="4">
        <v>71.63</v>
      </c>
      <c r="I80" s="34">
        <v>23351.605204720003</v>
      </c>
      <c r="J80" s="35">
        <v>28.709418837675347</v>
      </c>
      <c r="K80" s="35">
        <v>26.908339594290005</v>
      </c>
      <c r="L80" s="35">
        <v>16.374361099230111</v>
      </c>
      <c r="M80" s="35">
        <v>16.309338250995683</v>
      </c>
      <c r="N80" s="4">
        <v>2.6619999999999999</v>
      </c>
      <c r="O80" s="4">
        <v>5.2173913043478128</v>
      </c>
      <c r="P80" s="35">
        <v>0.83065754572106665</v>
      </c>
      <c r="Q80" s="36" t="str">
        <f t="shared" si="21"/>
        <v xml:space="preserve"> </v>
      </c>
      <c r="R80" s="36" t="str">
        <f t="shared" si="22"/>
        <v xml:space="preserve"> </v>
      </c>
      <c r="S80" s="37" t="str">
        <f t="shared" si="23"/>
        <v/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 t="str">
        <f t="shared" si="27"/>
        <v/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 t="str">
        <f t="shared" si="29"/>
        <v xml:space="preserve"> </v>
      </c>
      <c r="AB80" s="1" t="str">
        <f t="shared" si="31"/>
        <v xml:space="preserve"> </v>
      </c>
      <c r="AC80" s="1" t="str">
        <f t="shared" si="32"/>
        <v xml:space="preserve"> 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 t="str">
        <f t="shared" si="35"/>
        <v xml:space="preserve"> </v>
      </c>
      <c r="AH80" s="38" t="str">
        <f t="shared" si="36"/>
        <v xml:space="preserve"> </v>
      </c>
      <c r="AI80" s="1" t="str">
        <f t="shared" si="37"/>
        <v xml:space="preserve"> 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284</v>
      </c>
      <c r="AP80" t="s">
        <v>1244</v>
      </c>
      <c r="AQ80" s="22">
        <v>-14.048717278498124</v>
      </c>
      <c r="AR80" s="21">
        <v>-5.3820846506512421</v>
      </c>
      <c r="AS80">
        <v>11.685048164177037</v>
      </c>
      <c r="AT80">
        <v>14.048717278498124</v>
      </c>
      <c r="AU80">
        <v>5.3820846506512421</v>
      </c>
      <c r="AV80" t="s">
        <v>1425</v>
      </c>
    </row>
    <row r="81" spans="1:48" x14ac:dyDescent="0.25">
      <c r="A81" s="14">
        <v>8.3999999999999896E-10</v>
      </c>
      <c r="B81" t="s">
        <v>292</v>
      </c>
      <c r="C81" s="4">
        <v>13</v>
      </c>
      <c r="D81" s="4">
        <v>0</v>
      </c>
      <c r="E81" s="4">
        <v>5</v>
      </c>
      <c r="F81" s="4">
        <v>18</v>
      </c>
      <c r="G81" s="4">
        <v>73</v>
      </c>
      <c r="H81" s="4">
        <v>57.75</v>
      </c>
      <c r="I81" s="34">
        <v>130670.33335125</v>
      </c>
      <c r="J81" s="35">
        <v>13.278914693032881</v>
      </c>
      <c r="K81" s="35">
        <v>9.3055107960038672</v>
      </c>
      <c r="L81" s="35">
        <v>19.949560395291751</v>
      </c>
      <c r="M81" s="35">
        <v>7.7532062409487654</v>
      </c>
      <c r="N81" s="4">
        <v>6.2060000000000004</v>
      </c>
      <c r="O81" s="4">
        <v>32.324093816631127</v>
      </c>
      <c r="P81" s="35">
        <v>3.127272727272727</v>
      </c>
      <c r="Q81" s="36">
        <f t="shared" si="21"/>
        <v>72.222222223062232</v>
      </c>
      <c r="R81" s="36" t="str">
        <f t="shared" si="22"/>
        <v xml:space="preserve"> </v>
      </c>
      <c r="S81" s="37">
        <f t="shared" si="23"/>
        <v>0.26406926490926413</v>
      </c>
      <c r="T81" s="37" t="str">
        <f t="shared" si="24"/>
        <v/>
      </c>
      <c r="U81" s="37" t="str">
        <f t="shared" si="25"/>
        <v/>
      </c>
      <c r="V81" s="37">
        <f t="shared" si="26"/>
        <v>-0.47249256553964114</v>
      </c>
      <c r="W81" s="37" t="str">
        <f t="shared" si="27"/>
        <v/>
      </c>
      <c r="X81" s="37" t="str">
        <f t="shared" si="28"/>
        <v/>
      </c>
      <c r="Y81" s="1" t="str">
        <f t="shared" si="29"/>
        <v xml:space="preserve"> </v>
      </c>
      <c r="Z81" s="1">
        <f t="shared" si="30"/>
        <v>133</v>
      </c>
      <c r="AA81" s="1" t="str">
        <f t="shared" si="29"/>
        <v xml:space="preserve"> </v>
      </c>
      <c r="AB81" s="1" t="str">
        <f t="shared" si="31"/>
        <v xml:space="preserve"> </v>
      </c>
      <c r="AC81" s="1">
        <f t="shared" si="32"/>
        <v>37</v>
      </c>
      <c r="AD81" s="1" t="str">
        <f t="shared" si="33"/>
        <v xml:space="preserve"> </v>
      </c>
      <c r="AE81" s="1">
        <f t="shared" si="34"/>
        <v>84</v>
      </c>
      <c r="AF81" s="1" t="str">
        <f t="shared" si="34"/>
        <v xml:space="preserve"> </v>
      </c>
      <c r="AG81" s="38">
        <f t="shared" si="35"/>
        <v>3.1272727281127271</v>
      </c>
      <c r="AH81" s="38" t="str">
        <f t="shared" si="36"/>
        <v xml:space="preserve"> </v>
      </c>
      <c r="AI81" s="1">
        <f t="shared" si="37"/>
        <v>121</v>
      </c>
      <c r="AJ81" s="1" t="str">
        <f t="shared" si="37"/>
        <v xml:space="preserve"> </v>
      </c>
      <c r="AK81" s="25" t="str">
        <f t="shared" si="38"/>
        <v xml:space="preserve"> </v>
      </c>
      <c r="AL81" s="25" t="str">
        <f t="shared" si="39"/>
        <v xml:space="preserve"> </v>
      </c>
      <c r="AM81" s="1" t="str">
        <f t="shared" si="40"/>
        <v xml:space="preserve"> </v>
      </c>
      <c r="AN81" s="1" t="str">
        <f t="shared" si="40"/>
        <v xml:space="preserve"> </v>
      </c>
      <c r="AO81" t="s">
        <v>292</v>
      </c>
      <c r="AP81" t="s">
        <v>1315</v>
      </c>
      <c r="AQ81" s="22">
        <v>47.249256553964116</v>
      </c>
      <c r="AR81" s="21">
        <v>-28.391346054946954</v>
      </c>
      <c r="AS81">
        <v>26.406926406926413</v>
      </c>
      <c r="AT81">
        <v>-47.249256553964116</v>
      </c>
      <c r="AU81">
        <v>28.391346054946954</v>
      </c>
      <c r="AV81" t="s">
        <v>1426</v>
      </c>
    </row>
    <row r="82" spans="1:48" x14ac:dyDescent="0.25">
      <c r="A82" s="14">
        <v>8.4999999999999893E-10</v>
      </c>
      <c r="B82" t="s">
        <v>905</v>
      </c>
      <c r="C82" s="4">
        <v>4</v>
      </c>
      <c r="D82" s="4">
        <v>1</v>
      </c>
      <c r="E82" s="4">
        <v>4</v>
      </c>
      <c r="F82" s="4">
        <v>9</v>
      </c>
      <c r="G82" s="4">
        <v>130.5</v>
      </c>
      <c r="H82" s="4">
        <v>125.12</v>
      </c>
      <c r="I82" s="34">
        <v>14365.962972480002</v>
      </c>
      <c r="J82" s="35">
        <v>26.913314691331468</v>
      </c>
      <c r="K82" s="35">
        <v>25.904761904761905</v>
      </c>
      <c r="L82" s="35">
        <v>16.810103730092205</v>
      </c>
      <c r="M82" s="35">
        <v>17.060360484900045</v>
      </c>
      <c r="N82" s="4">
        <v>4.83</v>
      </c>
      <c r="O82" s="4">
        <v>3.6480686695278952</v>
      </c>
      <c r="P82" s="35">
        <v>1.7263427109974423</v>
      </c>
      <c r="Q82" s="36" t="str">
        <f t="shared" si="21"/>
        <v xml:space="preserve"> </v>
      </c>
      <c r="R82" s="36" t="str">
        <f t="shared" si="22"/>
        <v xml:space="preserve"> </v>
      </c>
      <c r="S82" s="37" t="str">
        <f t="shared" si="23"/>
        <v/>
      </c>
      <c r="T82" s="37" t="str">
        <f t="shared" si="24"/>
        <v/>
      </c>
      <c r="U82" s="37" t="str">
        <f t="shared" si="25"/>
        <v/>
      </c>
      <c r="V82" s="37" t="str">
        <f t="shared" si="26"/>
        <v/>
      </c>
      <c r="W82" s="37" t="str">
        <f t="shared" si="27"/>
        <v/>
      </c>
      <c r="X82" s="37" t="str">
        <f t="shared" si="28"/>
        <v/>
      </c>
      <c r="Y82" s="1" t="str">
        <f t="shared" si="29"/>
        <v xml:space="preserve"> </v>
      </c>
      <c r="Z82" s="1" t="str">
        <f t="shared" si="30"/>
        <v xml:space="preserve"> </v>
      </c>
      <c r="AA82" s="1" t="str">
        <f t="shared" si="29"/>
        <v xml:space="preserve"> </v>
      </c>
      <c r="AB82" s="1" t="str">
        <f t="shared" si="31"/>
        <v xml:space="preserve"> </v>
      </c>
      <c r="AC82" s="1" t="str">
        <f t="shared" si="32"/>
        <v xml:space="preserve"> </v>
      </c>
      <c r="AD82" s="1" t="str">
        <f t="shared" si="33"/>
        <v xml:space="preserve"> </v>
      </c>
      <c r="AE82" s="1" t="str">
        <f t="shared" si="34"/>
        <v xml:space="preserve"> 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905</v>
      </c>
      <c r="AP82" t="s">
        <v>1295</v>
      </c>
      <c r="AQ82" s="22">
        <v>-6.9136590891524241</v>
      </c>
      <c r="AR82" s="21">
        <v>-8.1864363156188382</v>
      </c>
      <c r="AS82">
        <v>4.2998721227621495</v>
      </c>
      <c r="AT82">
        <v>6.9136590891524241</v>
      </c>
      <c r="AU82">
        <v>8.1864363156188382</v>
      </c>
      <c r="AV82" t="s">
        <v>1427</v>
      </c>
    </row>
    <row r="83" spans="1:48" x14ac:dyDescent="0.25">
      <c r="A83" s="14">
        <v>8.5999999999999889E-10</v>
      </c>
      <c r="B83" t="s">
        <v>288</v>
      </c>
      <c r="C83" s="4">
        <v>2</v>
      </c>
      <c r="D83" s="4">
        <v>0</v>
      </c>
      <c r="E83" s="4">
        <v>1</v>
      </c>
      <c r="F83" s="4">
        <v>3</v>
      </c>
      <c r="G83" s="4">
        <v>228</v>
      </c>
      <c r="H83" s="4">
        <v>184.13</v>
      </c>
      <c r="I83" s="34">
        <v>447317.60131309996</v>
      </c>
      <c r="J83" s="35">
        <v>17.742339564463286</v>
      </c>
      <c r="K83" s="35">
        <v>19.684626897583918</v>
      </c>
      <c r="L83" s="35" t="s">
        <v>1240</v>
      </c>
      <c r="M83" s="35" t="s">
        <v>1240</v>
      </c>
      <c r="N83" s="4">
        <v>9.354000000000001</v>
      </c>
      <c r="O83" s="4">
        <v>-99.936242568875102</v>
      </c>
      <c r="P83" s="35" t="s">
        <v>137</v>
      </c>
      <c r="Q83" s="36" t="str">
        <f t="shared" si="21"/>
        <v xml:space="preserve"> </v>
      </c>
      <c r="R83" s="36" t="str">
        <f t="shared" si="22"/>
        <v xml:space="preserve"> </v>
      </c>
      <c r="S83" s="37">
        <f t="shared" si="23"/>
        <v>0.23825558115652959</v>
      </c>
      <c r="T83" s="37" t="str">
        <f t="shared" si="24"/>
        <v/>
      </c>
      <c r="U83" s="37" t="str">
        <f t="shared" si="25"/>
        <v/>
      </c>
      <c r="V83" s="37" t="str">
        <f t="shared" si="26"/>
        <v/>
      </c>
      <c r="W83" s="37" t="str">
        <f t="shared" si="27"/>
        <v xml:space="preserve"> </v>
      </c>
      <c r="X83" s="37" t="str">
        <f t="shared" si="28"/>
        <v xml:space="preserve"> </v>
      </c>
      <c r="Y83" s="1" t="str">
        <f t="shared" si="29"/>
        <v xml:space="preserve"> </v>
      </c>
      <c r="Z83" s="1" t="str">
        <f t="shared" si="30"/>
        <v xml:space="preserve"> </v>
      </c>
      <c r="AA83" s="1" t="str">
        <f t="shared" si="29"/>
        <v xml:space="preserve"> </v>
      </c>
      <c r="AB83" s="1" t="str">
        <f t="shared" si="31"/>
        <v xml:space="preserve"> </v>
      </c>
      <c r="AC83" s="1">
        <f t="shared" si="32"/>
        <v>49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 t="str">
        <f t="shared" si="35"/>
        <v xml:space="preserve"> </v>
      </c>
      <c r="AH83" s="38" t="str">
        <f t="shared" si="36"/>
        <v xml:space="preserve"> </v>
      </c>
      <c r="AI83" s="1" t="str">
        <f t="shared" si="37"/>
        <v xml:space="preserve"> </v>
      </c>
      <c r="AJ83" s="1" t="str">
        <f t="shared" si="37"/>
        <v xml:space="preserve"> </v>
      </c>
      <c r="AK83" s="25" t="str">
        <f t="shared" si="38"/>
        <v xml:space="preserve"> </v>
      </c>
      <c r="AL83" s="25">
        <f t="shared" si="39"/>
        <v>-99.936242568015103</v>
      </c>
      <c r="AM83" s="1" t="str">
        <f t="shared" si="40"/>
        <v xml:space="preserve"> </v>
      </c>
      <c r="AN83" s="1">
        <f t="shared" si="40"/>
        <v>46</v>
      </c>
      <c r="AO83" t="s">
        <v>288</v>
      </c>
      <c r="AP83" t="s">
        <v>1248</v>
      </c>
      <c r="AQ83" s="22">
        <v>29.518215597204655</v>
      </c>
      <c r="AR83" s="21" t="e">
        <v>#VALUE!</v>
      </c>
      <c r="AS83">
        <v>23.82555802965296</v>
      </c>
      <c r="AT83">
        <v>-29.518215597204655</v>
      </c>
      <c r="AU83" t="e">
        <v>#VALUE!</v>
      </c>
      <c r="AV83" t="s">
        <v>1428</v>
      </c>
    </row>
    <row r="84" spans="1:48" x14ac:dyDescent="0.25">
      <c r="A84" s="14">
        <v>8.6999999999999886E-10</v>
      </c>
      <c r="B84" t="s">
        <v>291</v>
      </c>
      <c r="C84" s="4">
        <v>23</v>
      </c>
      <c r="D84" s="4">
        <v>1</v>
      </c>
      <c r="E84" s="4">
        <v>2</v>
      </c>
      <c r="F84" s="4">
        <v>26</v>
      </c>
      <c r="G84" s="4">
        <v>43</v>
      </c>
      <c r="H84" s="4">
        <v>34.44</v>
      </c>
      <c r="I84" s="34">
        <v>49204.203175679992</v>
      </c>
      <c r="J84" s="35">
        <v>21.978302488832163</v>
      </c>
      <c r="K84" s="35">
        <v>36.444444444444443</v>
      </c>
      <c r="L84" s="35">
        <v>18.025196316437391</v>
      </c>
      <c r="M84" s="35">
        <v>25.208419819359236</v>
      </c>
      <c r="N84" s="4">
        <v>0.94500000000000006</v>
      </c>
      <c r="O84" s="4">
        <v>-40.189873417721515</v>
      </c>
      <c r="P84" s="35">
        <v>0</v>
      </c>
      <c r="Q84" s="36">
        <f t="shared" si="21"/>
        <v>88.46153846240847</v>
      </c>
      <c r="R84" s="36" t="str">
        <f t="shared" si="22"/>
        <v xml:space="preserve"> </v>
      </c>
      <c r="S84" s="37">
        <f t="shared" si="23"/>
        <v>0.24854820063771213</v>
      </c>
      <c r="T84" s="37" t="str">
        <f t="shared" si="24"/>
        <v/>
      </c>
      <c r="U84" s="37" t="str">
        <f t="shared" si="25"/>
        <v/>
      </c>
      <c r="V84" s="37" t="str">
        <f t="shared" si="26"/>
        <v/>
      </c>
      <c r="W84" s="37" t="str">
        <f t="shared" si="27"/>
        <v/>
      </c>
      <c r="X84" s="37" t="str">
        <f t="shared" si="28"/>
        <v/>
      </c>
      <c r="Y84" s="1" t="str">
        <f t="shared" si="29"/>
        <v xml:space="preserve"> </v>
      </c>
      <c r="Z84" s="1" t="str">
        <f t="shared" si="30"/>
        <v xml:space="preserve"> </v>
      </c>
      <c r="AA84" s="1" t="str">
        <f t="shared" si="29"/>
        <v xml:space="preserve"> </v>
      </c>
      <c r="AB84" s="1" t="str">
        <f t="shared" si="31"/>
        <v xml:space="preserve"> </v>
      </c>
      <c r="AC84" s="1">
        <f t="shared" si="32"/>
        <v>45</v>
      </c>
      <c r="AD84" s="1" t="str">
        <f t="shared" si="33"/>
        <v xml:space="preserve"> </v>
      </c>
      <c r="AE84" s="1">
        <f t="shared" si="34"/>
        <v>22</v>
      </c>
      <c r="AF84" s="1" t="str">
        <f t="shared" si="34"/>
        <v xml:space="preserve"> </v>
      </c>
      <c r="AG84" s="38" t="str">
        <f t="shared" si="35"/>
        <v xml:space="preserve"> </v>
      </c>
      <c r="AH84" s="38" t="str">
        <f t="shared" si="36"/>
        <v xml:space="preserve"> </v>
      </c>
      <c r="AI84" s="1" t="str">
        <f t="shared" si="37"/>
        <v xml:space="preserve"> 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291</v>
      </c>
      <c r="AP84" t="s">
        <v>1315</v>
      </c>
      <c r="AQ84" s="22">
        <v>12.690771590237638</v>
      </c>
      <c r="AR84" s="21">
        <v>-16.006527067045329</v>
      </c>
      <c r="AS84">
        <v>24.854819976771214</v>
      </c>
      <c r="AT84">
        <v>-12.690771590237638</v>
      </c>
      <c r="AU84">
        <v>16.006527067045329</v>
      </c>
      <c r="AV84" t="s">
        <v>1429</v>
      </c>
    </row>
    <row r="85" spans="1:48" x14ac:dyDescent="0.25">
      <c r="A85" s="14">
        <v>8.7999999999999882E-10</v>
      </c>
      <c r="B85" t="s">
        <v>516</v>
      </c>
      <c r="C85" s="4">
        <v>10</v>
      </c>
      <c r="D85" s="4">
        <v>0</v>
      </c>
      <c r="E85" s="4">
        <v>7</v>
      </c>
      <c r="F85" s="4">
        <v>17</v>
      </c>
      <c r="G85" s="4">
        <v>35</v>
      </c>
      <c r="H85" s="4">
        <v>35.25</v>
      </c>
      <c r="I85" s="34">
        <v>7307.6753850000005</v>
      </c>
      <c r="J85" s="35">
        <v>8.8679245283018862</v>
      </c>
      <c r="K85" s="35">
        <v>19.792251544076361</v>
      </c>
      <c r="L85" s="35">
        <v>5.1759664417387565</v>
      </c>
      <c r="M85" s="35">
        <v>8.3114461119491008</v>
      </c>
      <c r="N85" s="4">
        <v>1.7810000000000001</v>
      </c>
      <c r="O85" s="4">
        <v>-56.876513317191282</v>
      </c>
      <c r="P85" s="35">
        <v>1.8524822695035461</v>
      </c>
      <c r="Q85" s="36" t="str">
        <f t="shared" si="21"/>
        <v xml:space="preserve"> </v>
      </c>
      <c r="R85" s="36" t="str">
        <f t="shared" si="22"/>
        <v xml:space="preserve"> </v>
      </c>
      <c r="S85" s="37" t="str">
        <f t="shared" si="23"/>
        <v/>
      </c>
      <c r="T85" s="37" t="str">
        <f t="shared" si="24"/>
        <v/>
      </c>
      <c r="U85" s="37" t="str">
        <f t="shared" si="25"/>
        <v/>
      </c>
      <c r="V85" s="37">
        <f t="shared" si="26"/>
        <v>-0.64771999632116084</v>
      </c>
      <c r="W85" s="37" t="str">
        <f t="shared" si="27"/>
        <v/>
      </c>
      <c r="X85" s="37">
        <f t="shared" si="28"/>
        <v>-0.66688524186883247</v>
      </c>
      <c r="Y85" s="1" t="str">
        <f t="shared" si="29"/>
        <v xml:space="preserve"> </v>
      </c>
      <c r="Z85" s="1">
        <f t="shared" si="30"/>
        <v>67</v>
      </c>
      <c r="AA85" s="1" t="str">
        <f t="shared" si="29"/>
        <v xml:space="preserve"> </v>
      </c>
      <c r="AB85" s="1">
        <f t="shared" si="31"/>
        <v>36</v>
      </c>
      <c r="AC85" s="1" t="str">
        <f t="shared" si="32"/>
        <v xml:space="preserve"> 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 t="str">
        <f t="shared" si="35"/>
        <v xml:space="preserve"> </v>
      </c>
      <c r="AH85" s="38" t="str">
        <f t="shared" si="36"/>
        <v xml:space="preserve"> </v>
      </c>
      <c r="AI85" s="1" t="str">
        <f t="shared" si="37"/>
        <v xml:space="preserve"> </v>
      </c>
      <c r="AJ85" s="1" t="str">
        <f t="shared" si="37"/>
        <v xml:space="preserve"> </v>
      </c>
      <c r="AK85" s="25" t="str">
        <f t="shared" si="38"/>
        <v xml:space="preserve"> </v>
      </c>
      <c r="AL85" s="25">
        <f t="shared" si="39"/>
        <v>-56.876513316311282</v>
      </c>
      <c r="AM85" s="1" t="str">
        <f t="shared" si="40"/>
        <v xml:space="preserve"> </v>
      </c>
      <c r="AN85" s="1">
        <f t="shared" si="40"/>
        <v>11</v>
      </c>
      <c r="AO85" t="s">
        <v>516</v>
      </c>
      <c r="AP85" t="s">
        <v>1250</v>
      </c>
      <c r="AQ85" s="22">
        <v>64.771999632116078</v>
      </c>
      <c r="AR85" s="21">
        <v>66.688524186883242</v>
      </c>
      <c r="AS85">
        <v>-0.70921985815602939</v>
      </c>
      <c r="AT85">
        <v>-64.771999632116078</v>
      </c>
      <c r="AU85">
        <v>-66.688524186883242</v>
      </c>
      <c r="AV85" t="s">
        <v>1430</v>
      </c>
    </row>
    <row r="86" spans="1:48" x14ac:dyDescent="0.25">
      <c r="A86" s="14">
        <v>8.8999999999999879E-10</v>
      </c>
      <c r="B86" t="s">
        <v>552</v>
      </c>
      <c r="C86" s="4">
        <v>14</v>
      </c>
      <c r="D86" s="4">
        <v>0</v>
      </c>
      <c r="E86" s="4">
        <v>7</v>
      </c>
      <c r="F86" s="4">
        <v>21</v>
      </c>
      <c r="G86" s="4">
        <v>110</v>
      </c>
      <c r="H86" s="4">
        <v>90.22</v>
      </c>
      <c r="I86" s="34">
        <v>14017.403901020001</v>
      </c>
      <c r="J86" s="35">
        <v>28.149765990639626</v>
      </c>
      <c r="K86" s="35">
        <v>22.359355638166047</v>
      </c>
      <c r="L86" s="35">
        <v>16.320354188013628</v>
      </c>
      <c r="M86" s="35">
        <v>16.229146624974195</v>
      </c>
      <c r="N86" s="4">
        <v>4.0350000000000001</v>
      </c>
      <c r="O86" s="4">
        <v>16.787264833574529</v>
      </c>
      <c r="P86" s="35">
        <v>4.3903790733761916</v>
      </c>
      <c r="Q86" s="36" t="str">
        <f t="shared" si="21"/>
        <v xml:space="preserve"> </v>
      </c>
      <c r="R86" s="36" t="str">
        <f t="shared" si="22"/>
        <v xml:space="preserve"> </v>
      </c>
      <c r="S86" s="37">
        <f t="shared" si="23"/>
        <v>0.21924185413761701</v>
      </c>
      <c r="T86" s="37" t="str">
        <f t="shared" si="24"/>
        <v/>
      </c>
      <c r="U86" s="37" t="str">
        <f t="shared" si="25"/>
        <v/>
      </c>
      <c r="V86" s="37" t="str">
        <f t="shared" si="26"/>
        <v/>
      </c>
      <c r="W86" s="37" t="str">
        <f t="shared" si="27"/>
        <v/>
      </c>
      <c r="X86" s="37" t="str">
        <f t="shared" si="28"/>
        <v/>
      </c>
      <c r="Y86" s="1" t="str">
        <f t="shared" si="29"/>
        <v xml:space="preserve"> </v>
      </c>
      <c r="Z86" s="1" t="str">
        <f t="shared" si="30"/>
        <v xml:space="preserve"> </v>
      </c>
      <c r="AA86" s="1" t="str">
        <f t="shared" si="29"/>
        <v xml:space="preserve"> </v>
      </c>
      <c r="AB86" s="1" t="str">
        <f t="shared" si="31"/>
        <v xml:space="preserve"> </v>
      </c>
      <c r="AC86" s="1">
        <f t="shared" si="32"/>
        <v>58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>
        <f t="shared" si="35"/>
        <v>4.3903790742661917</v>
      </c>
      <c r="AH86" s="38" t="str">
        <f t="shared" si="36"/>
        <v xml:space="preserve"> </v>
      </c>
      <c r="AI86" s="1">
        <f t="shared" si="37"/>
        <v>58</v>
      </c>
      <c r="AJ86" s="1" t="str">
        <f t="shared" si="37"/>
        <v xml:space="preserve"> </v>
      </c>
      <c r="AK86" s="25" t="str">
        <f t="shared" si="38"/>
        <v xml:space="preserve"> </v>
      </c>
      <c r="AL86" s="25" t="str">
        <f t="shared" si="39"/>
        <v xml:space="preserve"> </v>
      </c>
      <c r="AM86" s="1" t="str">
        <f t="shared" si="40"/>
        <v xml:space="preserve"> </v>
      </c>
      <c r="AN86" s="1" t="str">
        <f t="shared" si="40"/>
        <v xml:space="preserve"> </v>
      </c>
      <c r="AO86" t="s">
        <v>552</v>
      </c>
      <c r="AP86" t="s">
        <v>1256</v>
      </c>
      <c r="AQ86" s="22">
        <v>-11.825485603675002</v>
      </c>
      <c r="AR86" s="21">
        <v>-5.0345070654834512</v>
      </c>
      <c r="AS86">
        <v>21.924185324761702</v>
      </c>
      <c r="AT86">
        <v>11.825485603675002</v>
      </c>
      <c r="AU86">
        <v>5.0345070654834512</v>
      </c>
      <c r="AV86" t="s">
        <v>1431</v>
      </c>
    </row>
    <row r="87" spans="1:48" x14ac:dyDescent="0.25">
      <c r="A87" s="14">
        <v>8.9999999999999875E-10</v>
      </c>
      <c r="B87" t="s">
        <v>262</v>
      </c>
      <c r="C87" s="4">
        <v>24</v>
      </c>
      <c r="D87" s="4">
        <v>0</v>
      </c>
      <c r="E87" s="4">
        <v>3</v>
      </c>
      <c r="F87" s="4">
        <v>27</v>
      </c>
      <c r="G87" s="4">
        <v>64</v>
      </c>
      <c r="H87" s="4">
        <v>52.2</v>
      </c>
      <c r="I87" s="34">
        <v>108669.96000000002</v>
      </c>
      <c r="J87" s="35">
        <v>6.9479568747504334</v>
      </c>
      <c r="K87" s="35">
        <v>17.623227548953409</v>
      </c>
      <c r="L87" s="35">
        <v>11.749925618117599</v>
      </c>
      <c r="M87" s="35">
        <v>28.040654502181678</v>
      </c>
      <c r="N87" s="4">
        <v>2.9620000000000002</v>
      </c>
      <c r="O87" s="4">
        <v>-61.482444733420017</v>
      </c>
      <c r="P87" s="35">
        <v>3.927203065134099</v>
      </c>
      <c r="Q87" s="36">
        <f t="shared" si="21"/>
        <v>88.888888889788888</v>
      </c>
      <c r="R87" s="36" t="str">
        <f t="shared" si="22"/>
        <v xml:space="preserve"> </v>
      </c>
      <c r="S87" s="37">
        <f t="shared" si="23"/>
        <v>0.2260536407467432</v>
      </c>
      <c r="T87" s="37" t="str">
        <f t="shared" si="24"/>
        <v/>
      </c>
      <c r="U87" s="37" t="str">
        <f t="shared" si="25"/>
        <v/>
      </c>
      <c r="V87" s="37">
        <f t="shared" si="26"/>
        <v>-0.72399107980836708</v>
      </c>
      <c r="W87" s="37" t="str">
        <f t="shared" si="27"/>
        <v/>
      </c>
      <c r="X87" s="37" t="str">
        <f t="shared" si="28"/>
        <v/>
      </c>
      <c r="Y87" s="1" t="str">
        <f t="shared" si="29"/>
        <v xml:space="preserve"> </v>
      </c>
      <c r="Z87" s="1">
        <f t="shared" si="30"/>
        <v>43</v>
      </c>
      <c r="AA87" s="1" t="str">
        <f t="shared" si="29"/>
        <v xml:space="preserve"> </v>
      </c>
      <c r="AB87" s="1" t="str">
        <f t="shared" si="31"/>
        <v xml:space="preserve"> </v>
      </c>
      <c r="AC87" s="1">
        <f t="shared" si="32"/>
        <v>56</v>
      </c>
      <c r="AD87" s="1" t="str">
        <f t="shared" si="33"/>
        <v xml:space="preserve"> </v>
      </c>
      <c r="AE87" s="1">
        <f t="shared" si="34"/>
        <v>19</v>
      </c>
      <c r="AF87" s="1" t="str">
        <f t="shared" si="34"/>
        <v xml:space="preserve"> </v>
      </c>
      <c r="AG87" s="38">
        <f t="shared" si="35"/>
        <v>3.9272030660340991</v>
      </c>
      <c r="AH87" s="38" t="str">
        <f t="shared" si="36"/>
        <v xml:space="preserve"> </v>
      </c>
      <c r="AI87" s="1">
        <f t="shared" si="37"/>
        <v>77</v>
      </c>
      <c r="AJ87" s="1" t="str">
        <f t="shared" si="37"/>
        <v xml:space="preserve"> </v>
      </c>
      <c r="AK87" s="25" t="str">
        <f t="shared" si="38"/>
        <v xml:space="preserve"> </v>
      </c>
      <c r="AL87" s="25">
        <f t="shared" si="39"/>
        <v>-61.482444732520015</v>
      </c>
      <c r="AM87" s="1" t="str">
        <f t="shared" si="40"/>
        <v xml:space="preserve"> </v>
      </c>
      <c r="AN87" s="1">
        <f t="shared" si="40"/>
        <v>14</v>
      </c>
      <c r="AO87" t="s">
        <v>262</v>
      </c>
      <c r="AP87" t="s">
        <v>1248</v>
      </c>
      <c r="AQ87" s="22">
        <v>72.399107980836703</v>
      </c>
      <c r="AR87" s="21">
        <v>24.379849166417642</v>
      </c>
      <c r="AS87">
        <v>22.60536398467432</v>
      </c>
      <c r="AT87">
        <v>-72.399107980836703</v>
      </c>
      <c r="AU87">
        <v>-24.379849166417642</v>
      </c>
      <c r="AV87" t="s">
        <v>1432</v>
      </c>
    </row>
    <row r="88" spans="1:48" x14ac:dyDescent="0.25">
      <c r="A88" s="14">
        <v>9.0999999999999872E-10</v>
      </c>
      <c r="B88" t="s">
        <v>308</v>
      </c>
      <c r="C88" s="4">
        <v>9</v>
      </c>
      <c r="D88" s="4">
        <v>0</v>
      </c>
      <c r="E88" s="4">
        <v>9</v>
      </c>
      <c r="F88" s="4">
        <v>18</v>
      </c>
      <c r="G88" s="4">
        <v>37.5</v>
      </c>
      <c r="H88" s="4">
        <v>35.64</v>
      </c>
      <c r="I88" s="34">
        <v>17359.399510200001</v>
      </c>
      <c r="J88" s="35">
        <v>17.284190106692535</v>
      </c>
      <c r="K88" s="35">
        <v>16.229508196721312</v>
      </c>
      <c r="L88" s="35">
        <v>14.652777701135978</v>
      </c>
      <c r="M88" s="35">
        <v>12.174222018453779</v>
      </c>
      <c r="N88" s="4">
        <v>2.359</v>
      </c>
      <c r="O88" s="4">
        <v>3.4649122807017423</v>
      </c>
      <c r="P88" s="35">
        <v>2.3849607182940518</v>
      </c>
      <c r="Q88" s="36" t="str">
        <f t="shared" si="21"/>
        <v xml:space="preserve"> </v>
      </c>
      <c r="R88" s="36" t="str">
        <f t="shared" si="22"/>
        <v xml:space="preserve"> </v>
      </c>
      <c r="S88" s="37" t="str">
        <f t="shared" si="23"/>
        <v/>
      </c>
      <c r="T88" s="37" t="str">
        <f t="shared" si="24"/>
        <v/>
      </c>
      <c r="U88" s="37" t="str">
        <f t="shared" si="25"/>
        <v/>
      </c>
      <c r="V88" s="37">
        <f t="shared" si="26"/>
        <v>-0.31338223110279928</v>
      </c>
      <c r="W88" s="37" t="str">
        <f t="shared" si="27"/>
        <v/>
      </c>
      <c r="X88" s="37" t="str">
        <f t="shared" si="28"/>
        <v/>
      </c>
      <c r="Y88" s="1" t="str">
        <f t="shared" si="29"/>
        <v xml:space="preserve"> </v>
      </c>
      <c r="Z88" s="1">
        <f t="shared" si="30"/>
        <v>192</v>
      </c>
      <c r="AA88" s="1" t="str">
        <f t="shared" si="29"/>
        <v xml:space="preserve"> </v>
      </c>
      <c r="AB88" s="1" t="str">
        <f t="shared" si="31"/>
        <v xml:space="preserve"> </v>
      </c>
      <c r="AC88" s="1" t="str">
        <f t="shared" si="32"/>
        <v xml:space="preserve"> </v>
      </c>
      <c r="AD88" s="1" t="str">
        <f t="shared" si="33"/>
        <v xml:space="preserve"> </v>
      </c>
      <c r="AE88" s="1" t="str">
        <f t="shared" si="34"/>
        <v xml:space="preserve"> </v>
      </c>
      <c r="AF88" s="1" t="str">
        <f t="shared" si="34"/>
        <v xml:space="preserve"> </v>
      </c>
      <c r="AG88" s="38">
        <f t="shared" si="35"/>
        <v>2.3849607192040518</v>
      </c>
      <c r="AH88" s="38" t="str">
        <f t="shared" si="36"/>
        <v xml:space="preserve"> </v>
      </c>
      <c r="AI88" s="1">
        <f t="shared" si="37"/>
        <v>168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308</v>
      </c>
      <c r="AP88" t="s">
        <v>1241</v>
      </c>
      <c r="AQ88" s="22">
        <v>31.338223110279927</v>
      </c>
      <c r="AR88" s="21">
        <v>5.697678785104543</v>
      </c>
      <c r="AS88">
        <v>5.2188552188552118</v>
      </c>
      <c r="AT88">
        <v>-31.338223110279927</v>
      </c>
      <c r="AU88">
        <v>-5.697678785104543</v>
      </c>
      <c r="AV88" t="s">
        <v>1433</v>
      </c>
    </row>
    <row r="89" spans="1:48" x14ac:dyDescent="0.25">
      <c r="A89" s="14">
        <v>9.1999999999999868E-10</v>
      </c>
      <c r="B89" t="s">
        <v>466</v>
      </c>
      <c r="C89" s="4">
        <v>4</v>
      </c>
      <c r="D89" s="4">
        <v>1</v>
      </c>
      <c r="E89" s="4">
        <v>14</v>
      </c>
      <c r="F89" s="4">
        <v>19</v>
      </c>
      <c r="G89" s="4">
        <v>58</v>
      </c>
      <c r="H89" s="4">
        <v>49.87</v>
      </c>
      <c r="I89" s="34">
        <v>14561.362865139999</v>
      </c>
      <c r="J89" s="35">
        <v>9.7745981967855737</v>
      </c>
      <c r="K89" s="35">
        <v>9.4165407854984888</v>
      </c>
      <c r="L89" s="35">
        <v>7.0981246402675371</v>
      </c>
      <c r="M89" s="35">
        <v>7.0448630582454115</v>
      </c>
      <c r="N89" s="4">
        <v>5.2960000000000003</v>
      </c>
      <c r="O89" s="4">
        <v>0.30303030303030332</v>
      </c>
      <c r="P89" s="35">
        <v>3.9101664327250854</v>
      </c>
      <c r="Q89" s="36" t="str">
        <f t="shared" si="21"/>
        <v xml:space="preserve"> </v>
      </c>
      <c r="R89" s="36" t="str">
        <f t="shared" si="22"/>
        <v xml:space="preserve"> </v>
      </c>
      <c r="S89" s="37">
        <f t="shared" si="23"/>
        <v>0.16302386296130736</v>
      </c>
      <c r="T89" s="37" t="str">
        <f t="shared" si="24"/>
        <v/>
      </c>
      <c r="U89" s="37" t="str">
        <f t="shared" si="25"/>
        <v/>
      </c>
      <c r="V89" s="37">
        <f t="shared" si="26"/>
        <v>-0.61170221084615262</v>
      </c>
      <c r="W89" s="37" t="str">
        <f t="shared" si="27"/>
        <v/>
      </c>
      <c r="X89" s="37">
        <f t="shared" si="28"/>
        <v>-0.54317901799740009</v>
      </c>
      <c r="Y89" s="1" t="str">
        <f t="shared" si="29"/>
        <v xml:space="preserve"> </v>
      </c>
      <c r="Z89" s="1">
        <f t="shared" si="30"/>
        <v>86</v>
      </c>
      <c r="AA89" s="1" t="str">
        <f t="shared" si="29"/>
        <v xml:space="preserve"> </v>
      </c>
      <c r="AB89" s="1">
        <f t="shared" si="31"/>
        <v>69</v>
      </c>
      <c r="AC89" s="1">
        <f t="shared" si="32"/>
        <v>102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3.9101664336450854</v>
      </c>
      <c r="AH89" s="38" t="str">
        <f t="shared" si="36"/>
        <v xml:space="preserve"> </v>
      </c>
      <c r="AI89" s="1">
        <f t="shared" si="37"/>
        <v>78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466</v>
      </c>
      <c r="AP89" t="s">
        <v>1315</v>
      </c>
      <c r="AQ89" s="22">
        <v>61.170221084615264</v>
      </c>
      <c r="AR89" s="21">
        <v>54.317901799740007</v>
      </c>
      <c r="AS89">
        <v>16.302386204130737</v>
      </c>
      <c r="AT89">
        <v>-61.170221084615264</v>
      </c>
      <c r="AU89">
        <v>-54.317901799740007</v>
      </c>
      <c r="AV89" t="s">
        <v>1434</v>
      </c>
    </row>
    <row r="90" spans="1:48" x14ac:dyDescent="0.25">
      <c r="A90" s="14">
        <v>9.2999999999999865E-10</v>
      </c>
      <c r="B90" t="s">
        <v>228</v>
      </c>
      <c r="C90" s="4">
        <v>11</v>
      </c>
      <c r="D90" s="4">
        <v>2</v>
      </c>
      <c r="E90" s="4">
        <v>11</v>
      </c>
      <c r="F90" s="4">
        <v>24</v>
      </c>
      <c r="G90" s="4">
        <v>135</v>
      </c>
      <c r="H90" s="4">
        <v>130.57</v>
      </c>
      <c r="I90" s="34">
        <v>70669.617228980002</v>
      </c>
      <c r="J90" s="35">
        <v>12.026342451874365</v>
      </c>
      <c r="K90" s="35">
        <v>26.182073390816122</v>
      </c>
      <c r="L90" s="35">
        <v>7.0013430899496445</v>
      </c>
      <c r="M90" s="35">
        <v>11.405601675503783</v>
      </c>
      <c r="N90" s="4">
        <v>4.9870000000000001</v>
      </c>
      <c r="O90" s="4">
        <v>-54.909584086799278</v>
      </c>
      <c r="P90" s="35">
        <v>3.2319828444512524</v>
      </c>
      <c r="Q90" s="36" t="str">
        <f t="shared" si="21"/>
        <v xml:space="preserve"> </v>
      </c>
      <c r="R90" s="36" t="str">
        <f t="shared" si="22"/>
        <v xml:space="preserve"> </v>
      </c>
      <c r="S90" s="37" t="str">
        <f t="shared" si="23"/>
        <v/>
      </c>
      <c r="T90" s="37" t="str">
        <f t="shared" si="24"/>
        <v/>
      </c>
      <c r="U90" s="37" t="str">
        <f t="shared" si="25"/>
        <v/>
      </c>
      <c r="V90" s="37">
        <f t="shared" si="26"/>
        <v>-0.52225123819354913</v>
      </c>
      <c r="W90" s="37" t="str">
        <f t="shared" si="27"/>
        <v/>
      </c>
      <c r="X90" s="37">
        <f t="shared" si="28"/>
        <v>-0.54940768332755519</v>
      </c>
      <c r="Y90" s="1" t="str">
        <f t="shared" si="29"/>
        <v xml:space="preserve"> </v>
      </c>
      <c r="Z90" s="1">
        <f t="shared" si="30"/>
        <v>118</v>
      </c>
      <c r="AA90" s="1" t="str">
        <f t="shared" si="29"/>
        <v xml:space="preserve"> </v>
      </c>
      <c r="AB90" s="1">
        <f t="shared" si="31"/>
        <v>65</v>
      </c>
      <c r="AC90" s="1" t="str">
        <f t="shared" si="32"/>
        <v xml:space="preserve"> 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>
        <f t="shared" si="35"/>
        <v>3.2319828453812525</v>
      </c>
      <c r="AH90" s="38" t="str">
        <f t="shared" si="36"/>
        <v xml:space="preserve"> </v>
      </c>
      <c r="AI90" s="1">
        <f t="shared" si="37"/>
        <v>114</v>
      </c>
      <c r="AJ90" s="1" t="str">
        <f t="shared" si="37"/>
        <v xml:space="preserve"> </v>
      </c>
      <c r="AK90" s="25" t="str">
        <f t="shared" si="38"/>
        <v xml:space="preserve"> </v>
      </c>
      <c r="AL90" s="25">
        <f t="shared" si="39"/>
        <v>-54.909584085869277</v>
      </c>
      <c r="AM90" s="1" t="str">
        <f t="shared" si="40"/>
        <v xml:space="preserve"> </v>
      </c>
      <c r="AN90" s="1">
        <f t="shared" si="40"/>
        <v>5</v>
      </c>
      <c r="AO90" t="s">
        <v>228</v>
      </c>
      <c r="AP90" t="s">
        <v>1246</v>
      </c>
      <c r="AQ90" s="22">
        <v>52.225123819354913</v>
      </c>
      <c r="AR90" s="21">
        <v>54.940768332755518</v>
      </c>
      <c r="AS90">
        <v>3.3928161139618718</v>
      </c>
      <c r="AT90">
        <v>-52.225123819354913</v>
      </c>
      <c r="AU90">
        <v>-54.940768332755518</v>
      </c>
      <c r="AV90" t="s">
        <v>1435</v>
      </c>
    </row>
    <row r="91" spans="1:48" x14ac:dyDescent="0.25">
      <c r="A91" s="14">
        <v>9.3999999999999862E-10</v>
      </c>
      <c r="B91" t="s">
        <v>509</v>
      </c>
      <c r="C91" s="4">
        <v>8</v>
      </c>
      <c r="D91" s="4">
        <v>4</v>
      </c>
      <c r="E91" s="4">
        <v>8</v>
      </c>
      <c r="F91" s="4">
        <v>20</v>
      </c>
      <c r="G91" s="4">
        <v>138</v>
      </c>
      <c r="H91" s="4">
        <v>128.31</v>
      </c>
      <c r="I91" s="34">
        <v>57913.643615100002</v>
      </c>
      <c r="J91" s="35">
        <v>12.783700308857227</v>
      </c>
      <c r="K91" s="35">
        <v>15.651378384971943</v>
      </c>
      <c r="L91" s="35" t="s">
        <v>1240</v>
      </c>
      <c r="M91" s="35" t="s">
        <v>1240</v>
      </c>
      <c r="N91" s="4">
        <v>8.1980000000000004</v>
      </c>
      <c r="O91" s="4">
        <v>-18.91196834817012</v>
      </c>
      <c r="P91" s="35">
        <v>2.4019951679526148</v>
      </c>
      <c r="Q91" s="36" t="str">
        <f t="shared" si="21"/>
        <v xml:space="preserve"> </v>
      </c>
      <c r="R91" s="36" t="str">
        <f t="shared" si="22"/>
        <v xml:space="preserve"> </v>
      </c>
      <c r="S91" s="37" t="str">
        <f t="shared" si="23"/>
        <v/>
      </c>
      <c r="T91" s="37" t="str">
        <f t="shared" si="24"/>
        <v/>
      </c>
      <c r="U91" s="37" t="str">
        <f t="shared" si="25"/>
        <v/>
      </c>
      <c r="V91" s="37">
        <f t="shared" si="26"/>
        <v>-0.49216505198474403</v>
      </c>
      <c r="W91" s="37" t="str">
        <f t="shared" si="27"/>
        <v xml:space="preserve"> </v>
      </c>
      <c r="X91" s="37" t="str">
        <f t="shared" si="28"/>
        <v xml:space="preserve"> </v>
      </c>
      <c r="Y91" s="1" t="str">
        <f t="shared" si="29"/>
        <v xml:space="preserve"> </v>
      </c>
      <c r="Z91" s="1">
        <f t="shared" si="30"/>
        <v>125</v>
      </c>
      <c r="AA91" s="1" t="str">
        <f t="shared" si="29"/>
        <v xml:space="preserve"> </v>
      </c>
      <c r="AB91" s="1" t="str">
        <f t="shared" si="31"/>
        <v xml:space="preserve"> </v>
      </c>
      <c r="AC91" s="1" t="str">
        <f t="shared" si="32"/>
        <v xml:space="preserve"> 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>
        <f t="shared" si="35"/>
        <v>2.4019951688926149</v>
      </c>
      <c r="AH91" s="38" t="str">
        <f t="shared" si="36"/>
        <v xml:space="preserve"> </v>
      </c>
      <c r="AI91" s="1">
        <f t="shared" si="37"/>
        <v>165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509</v>
      </c>
      <c r="AP91" t="s">
        <v>1248</v>
      </c>
      <c r="AQ91" s="22">
        <v>49.216505198474401</v>
      </c>
      <c r="AR91" s="21" t="e">
        <v>#VALUE!</v>
      </c>
      <c r="AS91">
        <v>7.5520224456394613</v>
      </c>
      <c r="AT91">
        <v>-49.216505198474401</v>
      </c>
      <c r="AU91" t="e">
        <v>#VALUE!</v>
      </c>
      <c r="AV91" t="s">
        <v>1436</v>
      </c>
    </row>
    <row r="92" spans="1:48" x14ac:dyDescent="0.25">
      <c r="A92" s="14">
        <v>9.4999999999999858E-10</v>
      </c>
      <c r="B92" t="s">
        <v>906</v>
      </c>
      <c r="C92" s="4">
        <v>5</v>
      </c>
      <c r="D92" s="4">
        <v>2</v>
      </c>
      <c r="E92" s="4">
        <v>11</v>
      </c>
      <c r="F92" s="4">
        <v>18</v>
      </c>
      <c r="G92" s="4">
        <v>101</v>
      </c>
      <c r="H92" s="4">
        <v>91.49</v>
      </c>
      <c r="I92" s="34">
        <v>10038.31344915</v>
      </c>
      <c r="J92" s="35">
        <v>19.726175075463562</v>
      </c>
      <c r="K92" s="35">
        <v>17.658753136460142</v>
      </c>
      <c r="L92" s="35">
        <v>13.985325205218343</v>
      </c>
      <c r="M92" s="35">
        <v>12.545694107602744</v>
      </c>
      <c r="N92" s="4">
        <v>5.181</v>
      </c>
      <c r="O92" s="4">
        <v>9.5348837209302229</v>
      </c>
      <c r="P92" s="35">
        <v>1.6264072576237842</v>
      </c>
      <c r="Q92" s="36" t="str">
        <f t="shared" si="21"/>
        <v xml:space="preserve"> </v>
      </c>
      <c r="R92" s="36" t="str">
        <f t="shared" si="22"/>
        <v xml:space="preserve"> </v>
      </c>
      <c r="S92" s="37" t="str">
        <f t="shared" si="23"/>
        <v/>
      </c>
      <c r="T92" s="37" t="str">
        <f t="shared" si="24"/>
        <v/>
      </c>
      <c r="U92" s="37" t="str">
        <f t="shared" si="25"/>
        <v/>
      </c>
      <c r="V92" s="37" t="str">
        <f t="shared" si="26"/>
        <v/>
      </c>
      <c r="W92" s="37" t="str">
        <f t="shared" si="27"/>
        <v/>
      </c>
      <c r="X92" s="37" t="str">
        <f t="shared" si="28"/>
        <v/>
      </c>
      <c r="Y92" s="1" t="str">
        <f t="shared" si="29"/>
        <v xml:space="preserve"> </v>
      </c>
      <c r="Z92" s="1" t="str">
        <f t="shared" si="30"/>
        <v xml:space="preserve"> </v>
      </c>
      <c r="AA92" s="1" t="str">
        <f t="shared" si="29"/>
        <v xml:space="preserve"> </v>
      </c>
      <c r="AB92" s="1" t="str">
        <f t="shared" si="31"/>
        <v xml:space="preserve"> </v>
      </c>
      <c r="AC92" s="1" t="str">
        <f t="shared" si="32"/>
        <v xml:space="preserve"> 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 t="str">
        <f t="shared" si="38"/>
        <v xml:space="preserve"> </v>
      </c>
      <c r="AL92" s="25" t="str">
        <f t="shared" si="39"/>
        <v xml:space="preserve"> </v>
      </c>
      <c r="AM92" s="1" t="str">
        <f t="shared" si="40"/>
        <v xml:space="preserve"> </v>
      </c>
      <c r="AN92" s="1" t="str">
        <f t="shared" si="40"/>
        <v xml:space="preserve"> </v>
      </c>
      <c r="AO92" t="s">
        <v>906</v>
      </c>
      <c r="AP92" t="s">
        <v>1248</v>
      </c>
      <c r="AQ92" s="22">
        <v>21.637390959117507</v>
      </c>
      <c r="AR92" s="21">
        <v>9.9932683961329598</v>
      </c>
      <c r="AS92">
        <v>10.394578642474595</v>
      </c>
      <c r="AT92">
        <v>-21.637390959117507</v>
      </c>
      <c r="AU92">
        <v>-9.9932683961329598</v>
      </c>
      <c r="AV92" t="s">
        <v>1437</v>
      </c>
    </row>
    <row r="93" spans="1:48" x14ac:dyDescent="0.25">
      <c r="A93" s="14">
        <v>9.5999999999999855E-10</v>
      </c>
      <c r="B93" t="s">
        <v>907</v>
      </c>
      <c r="C93" s="4">
        <v>5</v>
      </c>
      <c r="D93" s="4">
        <v>0</v>
      </c>
      <c r="E93" s="4">
        <v>3</v>
      </c>
      <c r="F93" s="4">
        <v>8</v>
      </c>
      <c r="G93" s="4">
        <v>52</v>
      </c>
      <c r="H93" s="4">
        <v>43.19</v>
      </c>
      <c r="I93" s="34">
        <v>14475.8545239</v>
      </c>
      <c r="J93" s="35">
        <v>11.551216902915218</v>
      </c>
      <c r="K93" s="35">
        <v>15.558357348703169</v>
      </c>
      <c r="L93" s="35">
        <v>8.083449229729208</v>
      </c>
      <c r="M93" s="35">
        <v>10.221537073880555</v>
      </c>
      <c r="N93" s="4">
        <v>2.7760000000000002</v>
      </c>
      <c r="O93" s="4">
        <v>-25.175202156334226</v>
      </c>
      <c r="P93" s="35">
        <v>0</v>
      </c>
      <c r="Q93" s="36" t="str">
        <f t="shared" si="21"/>
        <v xml:space="preserve"> </v>
      </c>
      <c r="R93" s="36" t="str">
        <f t="shared" si="22"/>
        <v xml:space="preserve"> </v>
      </c>
      <c r="S93" s="37">
        <f t="shared" si="23"/>
        <v>0.20398240429410511</v>
      </c>
      <c r="T93" s="37" t="str">
        <f t="shared" si="24"/>
        <v/>
      </c>
      <c r="U93" s="37" t="str">
        <f t="shared" si="25"/>
        <v/>
      </c>
      <c r="V93" s="37">
        <f t="shared" si="26"/>
        <v>-0.54112569180454406</v>
      </c>
      <c r="W93" s="37" t="str">
        <f t="shared" si="27"/>
        <v/>
      </c>
      <c r="X93" s="37">
        <f t="shared" si="28"/>
        <v>-0.47976551522574074</v>
      </c>
      <c r="Y93" s="1" t="str">
        <f t="shared" si="29"/>
        <v xml:space="preserve"> </v>
      </c>
      <c r="Z93" s="1">
        <f t="shared" si="30"/>
        <v>109</v>
      </c>
      <c r="AA93" s="1" t="str">
        <f t="shared" si="29"/>
        <v xml:space="preserve"> </v>
      </c>
      <c r="AB93" s="1">
        <f t="shared" si="31"/>
        <v>91</v>
      </c>
      <c r="AC93" s="1">
        <f t="shared" si="32"/>
        <v>71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907</v>
      </c>
      <c r="AP93" t="s">
        <v>1256</v>
      </c>
      <c r="AQ93" s="22">
        <v>54.112569180454408</v>
      </c>
      <c r="AR93" s="21">
        <v>47.97655152257407</v>
      </c>
      <c r="AS93">
        <v>20.398240333410513</v>
      </c>
      <c r="AT93">
        <v>-54.112569180454408</v>
      </c>
      <c r="AU93">
        <v>-47.97655152257407</v>
      </c>
      <c r="AV93" t="s">
        <v>1438</v>
      </c>
    </row>
    <row r="94" spans="1:48" x14ac:dyDescent="0.25">
      <c r="A94" s="14">
        <v>9.6999999999999851E-10</v>
      </c>
      <c r="B94" t="s">
        <v>498</v>
      </c>
      <c r="C94" s="4">
        <v>13</v>
      </c>
      <c r="D94" s="4">
        <v>3</v>
      </c>
      <c r="E94" s="4">
        <v>14</v>
      </c>
      <c r="F94" s="4">
        <v>30</v>
      </c>
      <c r="G94" s="4">
        <v>22.5</v>
      </c>
      <c r="H94" s="4" t="s">
        <v>132</v>
      </c>
      <c r="I94" s="34" t="s">
        <v>132</v>
      </c>
      <c r="J94" s="35" t="s">
        <v>1240</v>
      </c>
      <c r="K94" s="35" t="s">
        <v>1240</v>
      </c>
      <c r="L94" s="35" t="s">
        <v>1240</v>
      </c>
      <c r="M94" s="35" t="s">
        <v>1240</v>
      </c>
      <c r="N94" s="4">
        <v>3.7490000000000001</v>
      </c>
      <c r="O94" s="4">
        <v>-25.169660678642707</v>
      </c>
      <c r="P94" s="35" t="s">
        <v>137</v>
      </c>
      <c r="Q94" s="36" t="str">
        <f t="shared" si="21"/>
        <v xml:space="preserve"> </v>
      </c>
      <c r="R94" s="36" t="str">
        <f t="shared" si="22"/>
        <v xml:space="preserve"> </v>
      </c>
      <c r="S94" s="37" t="str">
        <f t="shared" si="23"/>
        <v xml:space="preserve"> </v>
      </c>
      <c r="T94" s="37" t="str">
        <f t="shared" si="24"/>
        <v xml:space="preserve"> </v>
      </c>
      <c r="U94" s="37" t="str">
        <f t="shared" si="25"/>
        <v xml:space="preserve"> </v>
      </c>
      <c r="V94" s="37" t="str">
        <f t="shared" si="26"/>
        <v xml:space="preserve"> </v>
      </c>
      <c r="W94" s="37" t="str">
        <f t="shared" si="27"/>
        <v xml:space="preserve"> </v>
      </c>
      <c r="X94" s="37" t="str">
        <f t="shared" si="28"/>
        <v xml:space="preserve"> </v>
      </c>
      <c r="Y94" s="1" t="str">
        <f t="shared" si="29"/>
        <v xml:space="preserve"> </v>
      </c>
      <c r="Z94" s="1" t="str">
        <f t="shared" si="30"/>
        <v xml:space="preserve"> </v>
      </c>
      <c r="AA94" s="1" t="str">
        <f t="shared" si="29"/>
        <v xml:space="preserve"> </v>
      </c>
      <c r="AB94" s="1" t="str">
        <f t="shared" si="31"/>
        <v xml:space="preserve"> </v>
      </c>
      <c r="AC94" s="1" t="str">
        <f t="shared" si="32"/>
        <v xml:space="preserve"> 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 t="str">
        <f t="shared" si="35"/>
        <v xml:space="preserve"> </v>
      </c>
      <c r="AH94" s="38" t="str">
        <f t="shared" si="36"/>
        <v xml:space="preserve"> </v>
      </c>
      <c r="AI94" s="1" t="str">
        <f t="shared" si="37"/>
        <v xml:space="preserve"> 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498</v>
      </c>
      <c r="AP94" t="s">
        <v>1264</v>
      </c>
      <c r="AQ94" s="22" t="e">
        <v>#VALUE!</v>
      </c>
      <c r="AR94" s="21" t="e">
        <v>#VALUE!</v>
      </c>
      <c r="AS94" t="s">
        <v>137</v>
      </c>
      <c r="AT94" t="e">
        <v>#VALUE!</v>
      </c>
      <c r="AU94" t="e">
        <v>#VALUE!</v>
      </c>
      <c r="AV94" t="s">
        <v>1439</v>
      </c>
    </row>
    <row r="95" spans="1:48" x14ac:dyDescent="0.25">
      <c r="A95" s="14">
        <v>9.7999999999999848E-10</v>
      </c>
      <c r="B95" t="s">
        <v>661</v>
      </c>
      <c r="C95" s="4">
        <v>8</v>
      </c>
      <c r="D95" s="4">
        <v>1</v>
      </c>
      <c r="E95" s="4">
        <v>9</v>
      </c>
      <c r="F95" s="4">
        <v>18</v>
      </c>
      <c r="G95" s="4">
        <v>175</v>
      </c>
      <c r="H95" s="4">
        <v>166.91</v>
      </c>
      <c r="I95" s="34">
        <v>69559.947799300004</v>
      </c>
      <c r="J95" s="35" t="s">
        <v>1240</v>
      </c>
      <c r="K95" s="35" t="s">
        <v>1240</v>
      </c>
      <c r="L95" s="35">
        <v>26.187651533773892</v>
      </c>
      <c r="M95" s="35">
        <v>25.802343480235471</v>
      </c>
      <c r="N95" s="4">
        <v>2.1869999999999998</v>
      </c>
      <c r="O95" s="4">
        <v>14.382845188284502</v>
      </c>
      <c r="P95" s="35">
        <v>2.9249296027799412</v>
      </c>
      <c r="Q95" s="36" t="str">
        <f t="shared" si="21"/>
        <v xml:space="preserve"> </v>
      </c>
      <c r="R95" s="36" t="str">
        <f t="shared" si="22"/>
        <v xml:space="preserve"> </v>
      </c>
      <c r="S95" s="37" t="str">
        <f t="shared" si="23"/>
        <v/>
      </c>
      <c r="T95" s="37" t="str">
        <f t="shared" si="24"/>
        <v/>
      </c>
      <c r="U95" s="37" t="str">
        <f t="shared" si="25"/>
        <v xml:space="preserve"> </v>
      </c>
      <c r="V95" s="37" t="str">
        <f t="shared" si="26"/>
        <v xml:space="preserve"> </v>
      </c>
      <c r="W95" s="37" t="str">
        <f t="shared" si="27"/>
        <v/>
      </c>
      <c r="X95" s="37" t="str">
        <f t="shared" si="28"/>
        <v/>
      </c>
      <c r="Y95" s="1" t="str">
        <f t="shared" si="29"/>
        <v xml:space="preserve"> </v>
      </c>
      <c r="Z95" s="1" t="str">
        <f t="shared" si="30"/>
        <v xml:space="preserve"> </v>
      </c>
      <c r="AA95" s="1" t="str">
        <f t="shared" si="29"/>
        <v xml:space="preserve"> </v>
      </c>
      <c r="AB95" s="1" t="str">
        <f t="shared" si="31"/>
        <v xml:space="preserve"> </v>
      </c>
      <c r="AC95" s="1" t="str">
        <f t="shared" si="32"/>
        <v xml:space="preserve"> 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>
        <f t="shared" si="35"/>
        <v>2.9249296037599413</v>
      </c>
      <c r="AH95" s="38" t="str">
        <f t="shared" si="36"/>
        <v xml:space="preserve"> </v>
      </c>
      <c r="AI95" s="1">
        <f t="shared" si="37"/>
        <v>131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661</v>
      </c>
      <c r="AP95" t="s">
        <v>1256</v>
      </c>
      <c r="AQ95" s="22" t="e">
        <v>#VALUE!</v>
      </c>
      <c r="AR95" s="21">
        <v>-68.538442141945495</v>
      </c>
      <c r="AS95">
        <v>4.8469234917021264</v>
      </c>
      <c r="AT95" t="e">
        <v>#VALUE!</v>
      </c>
      <c r="AU95">
        <v>68.538442141945495</v>
      </c>
      <c r="AV95" t="s">
        <v>1440</v>
      </c>
    </row>
    <row r="96" spans="1:48" x14ac:dyDescent="0.25">
      <c r="A96" s="14">
        <v>9.8999999999999844E-10</v>
      </c>
      <c r="B96" t="s">
        <v>299</v>
      </c>
      <c r="C96" s="4">
        <v>5</v>
      </c>
      <c r="D96" s="4">
        <v>3</v>
      </c>
      <c r="E96" s="4">
        <v>13</v>
      </c>
      <c r="F96" s="4">
        <v>21</v>
      </c>
      <c r="G96" s="4">
        <v>15.449999809265137</v>
      </c>
      <c r="H96" s="4">
        <v>15.28</v>
      </c>
      <c r="I96" s="34">
        <v>11121.076526524001</v>
      </c>
      <c r="J96" s="35">
        <v>3.5801312089971886</v>
      </c>
      <c r="K96" s="35" t="s">
        <v>1240</v>
      </c>
      <c r="L96" s="35">
        <v>4.6593567670321345</v>
      </c>
      <c r="M96" s="35" t="s">
        <v>1240</v>
      </c>
      <c r="N96" s="4">
        <v>-5.5600000000000005</v>
      </c>
      <c r="O96" s="4" t="s">
        <v>132</v>
      </c>
      <c r="P96" s="35">
        <v>3.9856020942408379</v>
      </c>
      <c r="Q96" s="36" t="str">
        <f t="shared" si="21"/>
        <v xml:space="preserve"> </v>
      </c>
      <c r="R96" s="36" t="str">
        <f t="shared" si="22"/>
        <v xml:space="preserve"> </v>
      </c>
      <c r="S96" s="37" t="str">
        <f t="shared" si="23"/>
        <v/>
      </c>
      <c r="T96" s="37" t="str">
        <f t="shared" si="24"/>
        <v/>
      </c>
      <c r="U96" s="37" t="str">
        <f t="shared" si="25"/>
        <v/>
      </c>
      <c r="V96" s="37">
        <f t="shared" si="26"/>
        <v>-0.85777860068033696</v>
      </c>
      <c r="W96" s="37" t="str">
        <f t="shared" si="27"/>
        <v/>
      </c>
      <c r="X96" s="37">
        <f t="shared" si="28"/>
        <v>-0.70013319831816123</v>
      </c>
      <c r="Y96" s="1" t="str">
        <f t="shared" si="29"/>
        <v xml:space="preserve"> </v>
      </c>
      <c r="Z96" s="1">
        <f t="shared" si="30"/>
        <v>7</v>
      </c>
      <c r="AA96" s="1" t="str">
        <f t="shared" si="29"/>
        <v xml:space="preserve"> </v>
      </c>
      <c r="AB96" s="1">
        <f t="shared" si="31"/>
        <v>30</v>
      </c>
      <c r="AC96" s="1" t="str">
        <f t="shared" si="32"/>
        <v xml:space="preserve"> </v>
      </c>
      <c r="AD96" s="1" t="str">
        <f t="shared" si="33"/>
        <v xml:space="preserve"> </v>
      </c>
      <c r="AE96" s="1" t="str">
        <f t="shared" si="34"/>
        <v xml:space="preserve"> </v>
      </c>
      <c r="AF96" s="1" t="str">
        <f t="shared" si="34"/>
        <v xml:space="preserve"> </v>
      </c>
      <c r="AG96" s="38">
        <f t="shared" si="35"/>
        <v>3.985602095230838</v>
      </c>
      <c r="AH96" s="38" t="str">
        <f t="shared" si="36"/>
        <v xml:space="preserve"> </v>
      </c>
      <c r="AI96" s="1">
        <f t="shared" si="37"/>
        <v>75</v>
      </c>
      <c r="AJ96" s="1" t="str">
        <f t="shared" si="37"/>
        <v xml:space="preserve"> </v>
      </c>
      <c r="AK96" s="25" t="str">
        <f t="shared" si="38"/>
        <v xml:space="preserve"> </v>
      </c>
      <c r="AL96" s="25" t="str">
        <f t="shared" si="39"/>
        <v xml:space="preserve"> </v>
      </c>
      <c r="AM96" s="1" t="str">
        <f t="shared" si="40"/>
        <v xml:space="preserve"> </v>
      </c>
      <c r="AN96" s="1" t="str">
        <f t="shared" si="40"/>
        <v xml:space="preserve"> </v>
      </c>
      <c r="AO96" t="s">
        <v>299</v>
      </c>
      <c r="AP96" t="s">
        <v>1250</v>
      </c>
      <c r="AQ96" s="22">
        <v>85.777860068033689</v>
      </c>
      <c r="AR96" s="21">
        <v>70.013319831816119</v>
      </c>
      <c r="AS96">
        <v>1.1125641967613786</v>
      </c>
      <c r="AT96">
        <v>-85.777860068033689</v>
      </c>
      <c r="AU96">
        <v>-70.013319831816119</v>
      </c>
      <c r="AV96" t="s">
        <v>1441</v>
      </c>
    </row>
    <row r="97" spans="1:48" x14ac:dyDescent="0.25">
      <c r="A97" s="14">
        <v>9.9999999999999841E-10</v>
      </c>
      <c r="B97" t="s">
        <v>539</v>
      </c>
      <c r="C97" s="4">
        <v>8</v>
      </c>
      <c r="D97" s="4">
        <v>1</v>
      </c>
      <c r="E97" s="4">
        <v>6</v>
      </c>
      <c r="F97" s="4">
        <v>15</v>
      </c>
      <c r="G97" s="4">
        <v>91</v>
      </c>
      <c r="H97" s="4">
        <v>98.21</v>
      </c>
      <c r="I97" s="34">
        <v>27418.955269999999</v>
      </c>
      <c r="J97" s="35" t="s">
        <v>1240</v>
      </c>
      <c r="K97" s="35">
        <v>39.955248169243283</v>
      </c>
      <c r="L97" s="35">
        <v>32.292653443998987</v>
      </c>
      <c r="M97" s="35">
        <v>30.369858037111559</v>
      </c>
      <c r="N97" s="4">
        <v>2.4580000000000002</v>
      </c>
      <c r="O97" s="4">
        <v>11.727272727272727</v>
      </c>
      <c r="P97" s="35" t="s">
        <v>137</v>
      </c>
      <c r="Q97" s="36" t="str">
        <f t="shared" si="21"/>
        <v xml:space="preserve"> </v>
      </c>
      <c r="R97" s="36" t="str">
        <f t="shared" si="22"/>
        <v xml:space="preserve"> </v>
      </c>
      <c r="S97" s="37" t="str">
        <f t="shared" si="23"/>
        <v/>
      </c>
      <c r="T97" s="37" t="str">
        <f t="shared" si="24"/>
        <v/>
      </c>
      <c r="U97" s="37" t="str">
        <f t="shared" si="25"/>
        <v xml:space="preserve"> </v>
      </c>
      <c r="V97" s="37" t="str">
        <f t="shared" si="26"/>
        <v xml:space="preserve"> </v>
      </c>
      <c r="W97" s="37" t="str">
        <f t="shared" si="27"/>
        <v/>
      </c>
      <c r="X97" s="37" t="str">
        <f t="shared" si="28"/>
        <v/>
      </c>
      <c r="Y97" s="1" t="str">
        <f t="shared" si="29"/>
        <v xml:space="preserve"> </v>
      </c>
      <c r="Z97" s="1" t="str">
        <f t="shared" si="30"/>
        <v xml:space="preserve"> </v>
      </c>
      <c r="AA97" s="1" t="str">
        <f t="shared" si="29"/>
        <v xml:space="preserve"> </v>
      </c>
      <c r="AB97" s="1" t="str">
        <f t="shared" si="31"/>
        <v xml:space="preserve"> </v>
      </c>
      <c r="AC97" s="1" t="str">
        <f t="shared" si="32"/>
        <v xml:space="preserve"> 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539</v>
      </c>
      <c r="AP97" t="s">
        <v>1295</v>
      </c>
      <c r="AQ97" s="22" t="e">
        <v>#VALUE!</v>
      </c>
      <c r="AR97" s="21">
        <v>-107.82900280546829</v>
      </c>
      <c r="AS97">
        <v>-7.3414112615823202</v>
      </c>
      <c r="AT97" t="e">
        <v>#VALUE!</v>
      </c>
      <c r="AU97">
        <v>107.82900280546829</v>
      </c>
      <c r="AV97" t="s">
        <v>1442</v>
      </c>
    </row>
    <row r="98" spans="1:48" x14ac:dyDescent="0.25">
      <c r="A98" s="14">
        <v>1.0099999999999984E-9</v>
      </c>
      <c r="B98" t="s">
        <v>1205</v>
      </c>
      <c r="C98" s="4">
        <v>10</v>
      </c>
      <c r="D98" s="4">
        <v>0</v>
      </c>
      <c r="E98" s="4">
        <v>12</v>
      </c>
      <c r="F98" s="4">
        <v>22</v>
      </c>
      <c r="G98" s="4">
        <v>99</v>
      </c>
      <c r="H98" s="4">
        <v>87.09</v>
      </c>
      <c r="I98" s="34">
        <v>10296.554726820001</v>
      </c>
      <c r="J98" s="35">
        <v>8.9848344165892922</v>
      </c>
      <c r="K98" s="35">
        <v>12.86790780141844</v>
      </c>
      <c r="L98" s="35">
        <v>7.6606452386585726</v>
      </c>
      <c r="M98" s="35">
        <v>10.265137970620893</v>
      </c>
      <c r="N98" s="4">
        <v>6.7679999999999998</v>
      </c>
      <c r="O98" s="4">
        <v>-28.982161594963273</v>
      </c>
      <c r="P98" s="35">
        <v>2.8327018027328053</v>
      </c>
      <c r="Q98" s="36" t="str">
        <f t="shared" si="21"/>
        <v xml:space="preserve"> </v>
      </c>
      <c r="R98" s="36" t="str">
        <f t="shared" si="22"/>
        <v xml:space="preserve"> </v>
      </c>
      <c r="S98" s="37" t="str">
        <f t="shared" si="23"/>
        <v/>
      </c>
      <c r="T98" s="37" t="str">
        <f t="shared" si="24"/>
        <v/>
      </c>
      <c r="U98" s="37" t="str">
        <f t="shared" si="25"/>
        <v/>
      </c>
      <c r="V98" s="37">
        <f t="shared" si="26"/>
        <v>-0.64307572857344386</v>
      </c>
      <c r="W98" s="37" t="str">
        <f t="shared" si="27"/>
        <v/>
      </c>
      <c r="X98" s="37">
        <f t="shared" si="28"/>
        <v>-0.50697632712101148</v>
      </c>
      <c r="Y98" s="1" t="str">
        <f t="shared" si="29"/>
        <v xml:space="preserve"> </v>
      </c>
      <c r="Z98" s="1">
        <f t="shared" si="30"/>
        <v>69</v>
      </c>
      <c r="AA98" s="1" t="str">
        <f t="shared" si="29"/>
        <v xml:space="preserve"> </v>
      </c>
      <c r="AB98" s="1">
        <f t="shared" si="31"/>
        <v>83</v>
      </c>
      <c r="AC98" s="1" t="str">
        <f t="shared" si="32"/>
        <v xml:space="preserve"> 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>
        <f t="shared" si="35"/>
        <v>2.8327018037428053</v>
      </c>
      <c r="AH98" s="38" t="str">
        <f t="shared" si="36"/>
        <v xml:space="preserve"> </v>
      </c>
      <c r="AI98" s="1">
        <f t="shared" si="37"/>
        <v>133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1205</v>
      </c>
      <c r="AP98" t="s">
        <v>1244</v>
      </c>
      <c r="AQ98" s="22">
        <v>64.307572857344383</v>
      </c>
      <c r="AR98" s="21">
        <v>50.697632712101147</v>
      </c>
      <c r="AS98">
        <v>13.675508095074051</v>
      </c>
      <c r="AT98">
        <v>-64.307572857344383</v>
      </c>
      <c r="AU98">
        <v>-50.697632712101147</v>
      </c>
      <c r="AV98" t="s">
        <v>1443</v>
      </c>
    </row>
    <row r="99" spans="1:48" x14ac:dyDescent="0.25">
      <c r="A99" s="14">
        <v>1.0199999999999983E-9</v>
      </c>
      <c r="B99" t="s">
        <v>467</v>
      </c>
      <c r="C99" s="4">
        <v>1</v>
      </c>
      <c r="D99" s="4">
        <v>0</v>
      </c>
      <c r="E99" s="4">
        <v>2</v>
      </c>
      <c r="F99" s="4">
        <v>3</v>
      </c>
      <c r="G99" s="4" t="s">
        <v>132</v>
      </c>
      <c r="H99" s="4" t="s">
        <v>132</v>
      </c>
      <c r="I99" s="34" t="s">
        <v>132</v>
      </c>
      <c r="J99" s="35" t="s">
        <v>1240</v>
      </c>
      <c r="K99" s="35" t="s">
        <v>1240</v>
      </c>
      <c r="L99" s="35" t="s">
        <v>1240</v>
      </c>
      <c r="M99" s="35" t="s">
        <v>1240</v>
      </c>
      <c r="N99" s="4">
        <v>11.054</v>
      </c>
      <c r="O99" s="4">
        <v>24.622322435174734</v>
      </c>
      <c r="P99" s="35" t="s">
        <v>137</v>
      </c>
      <c r="Q99" s="36" t="str">
        <f t="shared" si="21"/>
        <v xml:space="preserve"> </v>
      </c>
      <c r="R99" s="36" t="str">
        <f t="shared" si="22"/>
        <v xml:space="preserve"> </v>
      </c>
      <c r="S99" s="37" t="str">
        <f t="shared" si="23"/>
        <v xml:space="preserve"> </v>
      </c>
      <c r="T99" s="37" t="str">
        <f t="shared" si="24"/>
        <v xml:space="preserve"> </v>
      </c>
      <c r="U99" s="37" t="str">
        <f t="shared" si="25"/>
        <v xml:space="preserve"> </v>
      </c>
      <c r="V99" s="37" t="str">
        <f t="shared" si="26"/>
        <v xml:space="preserve"> </v>
      </c>
      <c r="W99" s="37" t="str">
        <f t="shared" si="27"/>
        <v xml:space="preserve"> </v>
      </c>
      <c r="X99" s="37" t="str">
        <f t="shared" si="28"/>
        <v xml:space="preserve"> </v>
      </c>
      <c r="Y99" s="1" t="str">
        <f t="shared" si="29"/>
        <v xml:space="preserve"> </v>
      </c>
      <c r="Z99" s="1" t="str">
        <f t="shared" si="30"/>
        <v xml:space="preserve"> </v>
      </c>
      <c r="AA99" s="1" t="str">
        <f t="shared" si="29"/>
        <v xml:space="preserve"> </v>
      </c>
      <c r="AB99" s="1" t="str">
        <f t="shared" si="31"/>
        <v xml:space="preserve"> </v>
      </c>
      <c r="AC99" s="1" t="str">
        <f t="shared" si="32"/>
        <v xml:space="preserve"> 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 t="str">
        <f t="shared" si="35"/>
        <v xml:space="preserve"> </v>
      </c>
      <c r="AH99" s="38" t="str">
        <f t="shared" si="36"/>
        <v xml:space="preserve"> </v>
      </c>
      <c r="AI99" s="1" t="str">
        <f t="shared" si="37"/>
        <v xml:space="preserve"> 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467</v>
      </c>
      <c r="AP99" t="s">
        <v>1315</v>
      </c>
      <c r="AQ99" s="22" t="e">
        <v>#VALUE!</v>
      </c>
      <c r="AR99" s="21" t="e">
        <v>#VALUE!</v>
      </c>
      <c r="AS99" t="s">
        <v>137</v>
      </c>
      <c r="AT99" t="e">
        <v>#VALUE!</v>
      </c>
      <c r="AU99" t="e">
        <v>#VALUE!</v>
      </c>
      <c r="AV99" t="s">
        <v>1444</v>
      </c>
    </row>
    <row r="100" spans="1:48" x14ac:dyDescent="0.25">
      <c r="A100" s="14">
        <v>1.0299999999999983E-9</v>
      </c>
      <c r="B100" t="s">
        <v>468</v>
      </c>
      <c r="C100" s="4">
        <v>17</v>
      </c>
      <c r="D100" s="4">
        <v>1</v>
      </c>
      <c r="E100" s="4">
        <v>7</v>
      </c>
      <c r="F100" s="4">
        <v>25</v>
      </c>
      <c r="G100" s="4">
        <v>78</v>
      </c>
      <c r="H100" s="4">
        <v>69.45</v>
      </c>
      <c r="I100" s="34">
        <v>21137.010269999999</v>
      </c>
      <c r="J100" s="35">
        <v>26.030734632683657</v>
      </c>
      <c r="K100" s="35">
        <v>24.505998588567397</v>
      </c>
      <c r="L100" s="35">
        <v>13.324335628629216</v>
      </c>
      <c r="M100" s="35">
        <v>12.798556233778356</v>
      </c>
      <c r="N100" s="4">
        <v>2.8340000000000001</v>
      </c>
      <c r="O100" s="4">
        <v>5.7462686567164143</v>
      </c>
      <c r="P100" s="35">
        <v>0.55435565154787614</v>
      </c>
      <c r="Q100" s="36" t="str">
        <f t="shared" si="21"/>
        <v xml:space="preserve"> </v>
      </c>
      <c r="R100" s="36" t="str">
        <f t="shared" si="22"/>
        <v xml:space="preserve"> </v>
      </c>
      <c r="S100" s="37" t="str">
        <f t="shared" si="23"/>
        <v/>
      </c>
      <c r="T100" s="37" t="str">
        <f t="shared" si="24"/>
        <v/>
      </c>
      <c r="U100" s="37" t="str">
        <f t="shared" si="25"/>
        <v/>
      </c>
      <c r="V100" s="37" t="str">
        <f t="shared" si="26"/>
        <v/>
      </c>
      <c r="W100" s="37" t="str">
        <f t="shared" si="27"/>
        <v/>
      </c>
      <c r="X100" s="37" t="str">
        <f t="shared" si="28"/>
        <v/>
      </c>
      <c r="Y100" s="1" t="str">
        <f t="shared" si="29"/>
        <v xml:space="preserve"> </v>
      </c>
      <c r="Z100" s="1" t="str">
        <f t="shared" si="30"/>
        <v xml:space="preserve"> </v>
      </c>
      <c r="AA100" s="1" t="str">
        <f t="shared" si="29"/>
        <v xml:space="preserve"> </v>
      </c>
      <c r="AB100" s="1" t="str">
        <f t="shared" si="31"/>
        <v xml:space="preserve"> </v>
      </c>
      <c r="AC100" s="1" t="str">
        <f t="shared" si="32"/>
        <v xml:space="preserve"> </v>
      </c>
      <c r="AD100" s="1" t="str">
        <f t="shared" si="33"/>
        <v xml:space="preserve"> </v>
      </c>
      <c r="AE100" s="1" t="str">
        <f t="shared" si="34"/>
        <v xml:space="preserve"> </v>
      </c>
      <c r="AF100" s="1" t="str">
        <f t="shared" si="34"/>
        <v xml:space="preserve"> </v>
      </c>
      <c r="AG100" s="38" t="str">
        <f t="shared" si="35"/>
        <v xml:space="preserve"> </v>
      </c>
      <c r="AH100" s="38" t="str">
        <f t="shared" si="36"/>
        <v xml:space="preserve"> </v>
      </c>
      <c r="AI100" s="1" t="str">
        <f t="shared" si="37"/>
        <v xml:space="preserve"> </v>
      </c>
      <c r="AJ100" s="1" t="str">
        <f t="shared" si="37"/>
        <v xml:space="preserve"> </v>
      </c>
      <c r="AK100" s="25" t="str">
        <f t="shared" si="38"/>
        <v xml:space="preserve"> </v>
      </c>
      <c r="AL100" s="25" t="str">
        <f t="shared" si="39"/>
        <v xml:space="preserve"> </v>
      </c>
      <c r="AM100" s="1" t="str">
        <f t="shared" si="40"/>
        <v xml:space="preserve"> </v>
      </c>
      <c r="AN100" s="1" t="str">
        <f t="shared" si="40"/>
        <v xml:space="preserve"> </v>
      </c>
      <c r="AO100" t="s">
        <v>468</v>
      </c>
      <c r="AP100" t="s">
        <v>1315</v>
      </c>
      <c r="AQ100" s="22">
        <v>-3.4075928690911583</v>
      </c>
      <c r="AR100" s="21">
        <v>14.247263962200485</v>
      </c>
      <c r="AS100">
        <v>12.311015118790491</v>
      </c>
      <c r="AT100">
        <v>3.4075928690911583</v>
      </c>
      <c r="AU100">
        <v>-14.247263962200485</v>
      </c>
      <c r="AV100" t="s">
        <v>1445</v>
      </c>
    </row>
    <row r="101" spans="1:48" x14ac:dyDescent="0.25">
      <c r="A101" s="14">
        <v>1.0399999999999983E-9</v>
      </c>
      <c r="B101" t="s">
        <v>616</v>
      </c>
      <c r="C101" s="4">
        <v>11</v>
      </c>
      <c r="D101" s="4">
        <v>0</v>
      </c>
      <c r="E101" s="4">
        <v>9</v>
      </c>
      <c r="F101" s="4">
        <v>20</v>
      </c>
      <c r="G101" s="4">
        <v>35</v>
      </c>
      <c r="H101" s="4">
        <v>29.75</v>
      </c>
      <c r="I101" s="34">
        <v>6360.4689907500006</v>
      </c>
      <c r="J101" s="35">
        <v>13.908368396446937</v>
      </c>
      <c r="K101" s="35">
        <v>21.433717579250718</v>
      </c>
      <c r="L101" s="35">
        <v>7.9055617985545892</v>
      </c>
      <c r="M101" s="35">
        <v>9.2739837208997624</v>
      </c>
      <c r="N101" s="4">
        <v>1.3880000000000001</v>
      </c>
      <c r="O101" s="4">
        <v>-37.75784753363228</v>
      </c>
      <c r="P101" s="35">
        <v>4.0336134453781511</v>
      </c>
      <c r="Q101" s="36" t="str">
        <f t="shared" si="21"/>
        <v xml:space="preserve"> </v>
      </c>
      <c r="R101" s="36" t="str">
        <f t="shared" si="22"/>
        <v xml:space="preserve"> </v>
      </c>
      <c r="S101" s="37">
        <f t="shared" si="23"/>
        <v>0.17647058927529416</v>
      </c>
      <c r="T101" s="37" t="str">
        <f t="shared" si="24"/>
        <v/>
      </c>
      <c r="U101" s="37" t="str">
        <f t="shared" si="25"/>
        <v/>
      </c>
      <c r="V101" s="37">
        <f t="shared" si="26"/>
        <v>-0.44748739637670243</v>
      </c>
      <c r="W101" s="37" t="str">
        <f t="shared" si="27"/>
        <v/>
      </c>
      <c r="X101" s="37">
        <f t="shared" si="28"/>
        <v>-0.49121399142382094</v>
      </c>
      <c r="Y101" s="1" t="str">
        <f t="shared" si="29"/>
        <v xml:space="preserve"> </v>
      </c>
      <c r="Z101" s="1">
        <f t="shared" si="30"/>
        <v>143</v>
      </c>
      <c r="AA101" s="1" t="str">
        <f t="shared" si="29"/>
        <v xml:space="preserve"> </v>
      </c>
      <c r="AB101" s="1">
        <f t="shared" si="31"/>
        <v>88</v>
      </c>
      <c r="AC101" s="1">
        <f t="shared" si="32"/>
        <v>90</v>
      </c>
      <c r="AD101" s="1" t="str">
        <f t="shared" si="33"/>
        <v xml:space="preserve"> </v>
      </c>
      <c r="AE101" s="1" t="str">
        <f t="shared" si="34"/>
        <v xml:space="preserve"> </v>
      </c>
      <c r="AF101" s="1" t="str">
        <f t="shared" si="34"/>
        <v xml:space="preserve"> </v>
      </c>
      <c r="AG101" s="38">
        <f t="shared" si="35"/>
        <v>4.0336134464181512</v>
      </c>
      <c r="AH101" s="38" t="str">
        <f t="shared" si="36"/>
        <v xml:space="preserve"> </v>
      </c>
      <c r="AI101" s="1">
        <f t="shared" si="37"/>
        <v>72</v>
      </c>
      <c r="AJ101" s="1" t="str">
        <f t="shared" si="37"/>
        <v xml:space="preserve"> </v>
      </c>
      <c r="AK101" s="25" t="str">
        <f t="shared" si="38"/>
        <v xml:space="preserve"> </v>
      </c>
      <c r="AL101" s="25" t="str">
        <f t="shared" si="39"/>
        <v xml:space="preserve"> </v>
      </c>
      <c r="AM101" s="1" t="str">
        <f t="shared" si="40"/>
        <v xml:space="preserve"> </v>
      </c>
      <c r="AN101" s="1" t="str">
        <f t="shared" si="40"/>
        <v xml:space="preserve"> </v>
      </c>
      <c r="AO101" t="s">
        <v>616</v>
      </c>
      <c r="AP101" t="s">
        <v>1244</v>
      </c>
      <c r="AQ101" s="22">
        <v>44.748739637670241</v>
      </c>
      <c r="AR101" s="21">
        <v>49.121399142382096</v>
      </c>
      <c r="AS101">
        <v>17.647058823529417</v>
      </c>
      <c r="AT101">
        <v>-44.748739637670241</v>
      </c>
      <c r="AU101">
        <v>-49.121399142382096</v>
      </c>
      <c r="AV101" t="s">
        <v>1446</v>
      </c>
    </row>
    <row r="102" spans="1:48" x14ac:dyDescent="0.25">
      <c r="A102" s="14">
        <v>1.0499999999999982E-9</v>
      </c>
      <c r="B102" t="s">
        <v>511</v>
      </c>
      <c r="C102" s="4">
        <v>17</v>
      </c>
      <c r="D102" s="4">
        <v>0</v>
      </c>
      <c r="E102" s="4">
        <v>4</v>
      </c>
      <c r="F102" s="4">
        <v>21</v>
      </c>
      <c r="G102" s="4">
        <v>30</v>
      </c>
      <c r="H102" s="4">
        <v>24.37</v>
      </c>
      <c r="I102" s="34">
        <v>10396.70641909</v>
      </c>
      <c r="J102" s="35">
        <v>6.4080988693137</v>
      </c>
      <c r="K102" s="35">
        <v>22.114337568058076</v>
      </c>
      <c r="L102" s="35" t="s">
        <v>1240</v>
      </c>
      <c r="M102" s="35" t="s">
        <v>1240</v>
      </c>
      <c r="N102" s="4">
        <v>1.1020000000000001</v>
      </c>
      <c r="O102" s="4">
        <v>-71.302083333333314</v>
      </c>
      <c r="P102" s="35">
        <v>6.3807960607304057</v>
      </c>
      <c r="Q102" s="36">
        <f t="shared" si="21"/>
        <v>80.952380953430946</v>
      </c>
      <c r="R102" s="36" t="str">
        <f t="shared" si="22"/>
        <v xml:space="preserve"> </v>
      </c>
      <c r="S102" s="37">
        <f t="shared" si="23"/>
        <v>0.23102174910088227</v>
      </c>
      <c r="T102" s="37" t="str">
        <f t="shared" si="24"/>
        <v/>
      </c>
      <c r="U102" s="37" t="str">
        <f t="shared" si="25"/>
        <v/>
      </c>
      <c r="V102" s="37">
        <f t="shared" si="26"/>
        <v>-0.74543704267536515</v>
      </c>
      <c r="W102" s="37" t="str">
        <f t="shared" si="27"/>
        <v xml:space="preserve"> </v>
      </c>
      <c r="X102" s="37" t="str">
        <f t="shared" si="28"/>
        <v xml:space="preserve"> </v>
      </c>
      <c r="Y102" s="1" t="str">
        <f t="shared" si="29"/>
        <v xml:space="preserve"> </v>
      </c>
      <c r="Z102" s="1">
        <f t="shared" si="30"/>
        <v>31</v>
      </c>
      <c r="AA102" s="1" t="str">
        <f t="shared" si="29"/>
        <v xml:space="preserve"> </v>
      </c>
      <c r="AB102" s="1" t="str">
        <f t="shared" si="31"/>
        <v xml:space="preserve"> </v>
      </c>
      <c r="AC102" s="1">
        <f t="shared" si="32"/>
        <v>53</v>
      </c>
      <c r="AD102" s="1" t="str">
        <f t="shared" si="33"/>
        <v xml:space="preserve"> </v>
      </c>
      <c r="AE102" s="1">
        <f t="shared" si="34"/>
        <v>44</v>
      </c>
      <c r="AF102" s="1" t="str">
        <f t="shared" si="34"/>
        <v xml:space="preserve"> </v>
      </c>
      <c r="AG102" s="38">
        <f t="shared" si="35"/>
        <v>6.3807960617804058</v>
      </c>
      <c r="AH102" s="38" t="str">
        <f t="shared" si="36"/>
        <v xml:space="preserve"> </v>
      </c>
      <c r="AI102" s="1">
        <f t="shared" si="37"/>
        <v>25</v>
      </c>
      <c r="AJ102" s="1" t="str">
        <f t="shared" si="37"/>
        <v xml:space="preserve"> </v>
      </c>
      <c r="AK102" s="25" t="str">
        <f t="shared" si="38"/>
        <v xml:space="preserve"> </v>
      </c>
      <c r="AL102" s="25">
        <f t="shared" si="39"/>
        <v>-71.302083332283317</v>
      </c>
      <c r="AM102" s="1" t="str">
        <f t="shared" si="40"/>
        <v xml:space="preserve"> </v>
      </c>
      <c r="AN102" s="1">
        <f t="shared" si="40"/>
        <v>27</v>
      </c>
      <c r="AO102" t="s">
        <v>511</v>
      </c>
      <c r="AP102" t="s">
        <v>1248</v>
      </c>
      <c r="AQ102" s="22">
        <v>74.543704267536512</v>
      </c>
      <c r="AR102" s="21" t="e">
        <v>#VALUE!</v>
      </c>
      <c r="AS102">
        <v>23.102174805088225</v>
      </c>
      <c r="AT102">
        <v>-74.543704267536512</v>
      </c>
      <c r="AU102" t="e">
        <v>#VALUE!</v>
      </c>
      <c r="AV102" t="s">
        <v>1447</v>
      </c>
    </row>
    <row r="103" spans="1:48" x14ac:dyDescent="0.25">
      <c r="A103" s="14">
        <v>1.0599999999999982E-9</v>
      </c>
      <c r="B103" t="s">
        <v>636</v>
      </c>
      <c r="C103" s="4">
        <v>6</v>
      </c>
      <c r="D103" s="4">
        <v>3</v>
      </c>
      <c r="E103" s="4">
        <v>9</v>
      </c>
      <c r="F103" s="4">
        <v>18</v>
      </c>
      <c r="G103" s="4">
        <v>75</v>
      </c>
      <c r="H103" s="4">
        <v>82.13</v>
      </c>
      <c r="I103" s="34">
        <v>20195.16901147</v>
      </c>
      <c r="J103" s="35">
        <v>33.130294473578054</v>
      </c>
      <c r="K103" s="35">
        <v>30.09527299377061</v>
      </c>
      <c r="L103" s="35">
        <v>21.314657279559619</v>
      </c>
      <c r="M103" s="35">
        <v>19.523825166383574</v>
      </c>
      <c r="N103" s="4">
        <v>2.7290000000000001</v>
      </c>
      <c r="O103" s="4">
        <v>10.485829959514165</v>
      </c>
      <c r="P103" s="35">
        <v>1.1725313527334713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 t="str">
        <f t="shared" si="27"/>
        <v/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 t="str">
        <f t="shared" si="29"/>
        <v xml:space="preserve"> 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 t="str">
        <f t="shared" si="35"/>
        <v xml:space="preserve"> </v>
      </c>
      <c r="AH103" s="38" t="str">
        <f t="shared" si="36"/>
        <v xml:space="preserve"> </v>
      </c>
      <c r="AI103" s="1" t="str">
        <f t="shared" si="37"/>
        <v xml:space="preserve"> 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636</v>
      </c>
      <c r="AP103" t="s">
        <v>1241</v>
      </c>
      <c r="AQ103" s="22">
        <v>-31.610730580586079</v>
      </c>
      <c r="AR103" s="21">
        <v>-37.176834205750019</v>
      </c>
      <c r="AS103">
        <v>-8.6813588213807353</v>
      </c>
      <c r="AT103">
        <v>31.610730580586079</v>
      </c>
      <c r="AU103">
        <v>37.176834205750019</v>
      </c>
      <c r="AV103" t="s">
        <v>1448</v>
      </c>
    </row>
    <row r="104" spans="1:48" x14ac:dyDescent="0.25">
      <c r="A104" s="14">
        <v>1.0699999999999982E-9</v>
      </c>
      <c r="B104" t="s">
        <v>559</v>
      </c>
      <c r="C104" s="4">
        <v>7</v>
      </c>
      <c r="D104" s="4">
        <v>4</v>
      </c>
      <c r="E104" s="4">
        <v>11</v>
      </c>
      <c r="F104" s="4">
        <v>22</v>
      </c>
      <c r="G104" s="4">
        <v>80</v>
      </c>
      <c r="H104" s="4">
        <v>82.06</v>
      </c>
      <c r="I104" s="34">
        <v>11046.094794680001</v>
      </c>
      <c r="J104" s="35">
        <v>18.637292754939811</v>
      </c>
      <c r="K104" s="35">
        <v>28.874032371569317</v>
      </c>
      <c r="L104" s="35">
        <v>12.947711472227308</v>
      </c>
      <c r="M104" s="35">
        <v>18.865768023522698</v>
      </c>
      <c r="N104" s="4">
        <v>2.8420000000000001</v>
      </c>
      <c r="O104" s="4">
        <v>-32.171837708830552</v>
      </c>
      <c r="P104" s="35">
        <v>2.5018279307823539</v>
      </c>
      <c r="Q104" s="36" t="str">
        <f t="shared" si="21"/>
        <v xml:space="preserve"> </v>
      </c>
      <c r="R104" s="36" t="str">
        <f t="shared" si="22"/>
        <v xml:space="preserve"> </v>
      </c>
      <c r="S104" s="37" t="str">
        <f t="shared" si="23"/>
        <v/>
      </c>
      <c r="T104" s="37" t="str">
        <f t="shared" si="24"/>
        <v/>
      </c>
      <c r="U104" s="37" t="str">
        <f t="shared" si="25"/>
        <v/>
      </c>
      <c r="V104" s="37" t="str">
        <f t="shared" si="26"/>
        <v/>
      </c>
      <c r="W104" s="37" t="str">
        <f t="shared" si="27"/>
        <v/>
      </c>
      <c r="X104" s="37" t="str">
        <f t="shared" si="28"/>
        <v/>
      </c>
      <c r="Y104" s="1" t="str">
        <f t="shared" si="29"/>
        <v xml:space="preserve"> </v>
      </c>
      <c r="Z104" s="1" t="str">
        <f t="shared" si="30"/>
        <v xml:space="preserve"> </v>
      </c>
      <c r="AA104" s="1" t="str">
        <f t="shared" si="29"/>
        <v xml:space="preserve"> </v>
      </c>
      <c r="AB104" s="1" t="str">
        <f t="shared" si="31"/>
        <v xml:space="preserve"> </v>
      </c>
      <c r="AC104" s="1" t="str">
        <f t="shared" si="32"/>
        <v xml:space="preserve"> </v>
      </c>
      <c r="AD104" s="1" t="str">
        <f t="shared" si="33"/>
        <v xml:space="preserve"> </v>
      </c>
      <c r="AE104" s="1" t="str">
        <f t="shared" si="34"/>
        <v xml:space="preserve"> </v>
      </c>
      <c r="AF104" s="1" t="str">
        <f t="shared" si="34"/>
        <v xml:space="preserve"> </v>
      </c>
      <c r="AG104" s="38">
        <f t="shared" si="35"/>
        <v>2.501827931852354</v>
      </c>
      <c r="AH104" s="38" t="str">
        <f t="shared" si="36"/>
        <v xml:space="preserve"> </v>
      </c>
      <c r="AI104" s="1">
        <f t="shared" si="37"/>
        <v>153</v>
      </c>
      <c r="AJ104" s="1" t="str">
        <f t="shared" si="37"/>
        <v xml:space="preserve"> </v>
      </c>
      <c r="AK104" s="25" t="str">
        <f t="shared" si="38"/>
        <v xml:space="preserve"> </v>
      </c>
      <c r="AL104" s="25" t="str">
        <f t="shared" si="39"/>
        <v xml:space="preserve"> </v>
      </c>
      <c r="AM104" s="1" t="str">
        <f t="shared" si="40"/>
        <v xml:space="preserve"> </v>
      </c>
      <c r="AN104" s="1" t="str">
        <f t="shared" si="40"/>
        <v xml:space="preserve"> </v>
      </c>
      <c r="AO104" t="s">
        <v>559</v>
      </c>
      <c r="AP104" t="s">
        <v>1246</v>
      </c>
      <c r="AQ104" s="22">
        <v>25.962996873508203</v>
      </c>
      <c r="AR104" s="21">
        <v>16.671141052176974</v>
      </c>
      <c r="AS104">
        <v>-2.5103582744333441</v>
      </c>
      <c r="AT104">
        <v>-25.962996873508203</v>
      </c>
      <c r="AU104">
        <v>-16.671141052176974</v>
      </c>
      <c r="AV104" t="s">
        <v>1449</v>
      </c>
    </row>
    <row r="105" spans="1:48" x14ac:dyDescent="0.25">
      <c r="A105" s="14">
        <v>1.0799999999999981E-9</v>
      </c>
      <c r="B105" t="s">
        <v>370</v>
      </c>
      <c r="C105" s="4">
        <v>24</v>
      </c>
      <c r="D105" s="4">
        <v>1</v>
      </c>
      <c r="E105" s="4">
        <v>9</v>
      </c>
      <c r="F105" s="4">
        <v>34</v>
      </c>
      <c r="G105" s="4">
        <v>580</v>
      </c>
      <c r="H105" s="4">
        <v>533.78</v>
      </c>
      <c r="I105" s="34">
        <v>127103.37920358</v>
      </c>
      <c r="J105" s="35" t="s">
        <v>1240</v>
      </c>
      <c r="K105" s="35" t="s">
        <v>1240</v>
      </c>
      <c r="L105" s="35">
        <v>12.286491164055901</v>
      </c>
      <c r="M105" s="35">
        <v>11.434287668481817</v>
      </c>
      <c r="N105" s="4">
        <v>11.716000000000001</v>
      </c>
      <c r="O105" s="4">
        <v>51.526125193998972</v>
      </c>
      <c r="P105" s="35">
        <v>0</v>
      </c>
      <c r="Q105" s="36">
        <f t="shared" si="21"/>
        <v>70.588235295197649</v>
      </c>
      <c r="R105" s="36" t="str">
        <f t="shared" si="22"/>
        <v xml:space="preserve"> </v>
      </c>
      <c r="S105" s="37" t="str">
        <f t="shared" si="23"/>
        <v/>
      </c>
      <c r="T105" s="37" t="str">
        <f t="shared" si="24"/>
        <v/>
      </c>
      <c r="U105" s="37" t="str">
        <f t="shared" si="25"/>
        <v xml:space="preserve"> </v>
      </c>
      <c r="V105" s="37" t="str">
        <f t="shared" si="26"/>
        <v xml:space="preserve"> </v>
      </c>
      <c r="W105" s="37" t="str">
        <f t="shared" si="27"/>
        <v/>
      </c>
      <c r="X105" s="37" t="str">
        <f t="shared" si="28"/>
        <v/>
      </c>
      <c r="Y105" s="1" t="str">
        <f t="shared" si="29"/>
        <v xml:space="preserve"> </v>
      </c>
      <c r="Z105" s="1" t="str">
        <f t="shared" si="30"/>
        <v xml:space="preserve"> </v>
      </c>
      <c r="AA105" s="1" t="str">
        <f t="shared" si="29"/>
        <v xml:space="preserve"> </v>
      </c>
      <c r="AB105" s="1" t="str">
        <f t="shared" si="31"/>
        <v xml:space="preserve"> </v>
      </c>
      <c r="AC105" s="1" t="str">
        <f t="shared" si="32"/>
        <v xml:space="preserve"> </v>
      </c>
      <c r="AD105" s="1" t="str">
        <f t="shared" si="33"/>
        <v xml:space="preserve"> </v>
      </c>
      <c r="AE105" s="1">
        <f t="shared" si="34"/>
        <v>90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>
        <f t="shared" si="38"/>
        <v>51.526125195078968</v>
      </c>
      <c r="AL105" s="25" t="str">
        <f t="shared" si="39"/>
        <v xml:space="preserve"> </v>
      </c>
      <c r="AM105" s="1">
        <f t="shared" si="40"/>
        <v>4</v>
      </c>
      <c r="AN105" s="1" t="str">
        <f t="shared" si="40"/>
        <v xml:space="preserve"> </v>
      </c>
      <c r="AO105" t="s">
        <v>370</v>
      </c>
      <c r="AP105" t="s">
        <v>1264</v>
      </c>
      <c r="AQ105" s="22" t="e">
        <v>#VALUE!</v>
      </c>
      <c r="AR105" s="21">
        <v>20.926621560159976</v>
      </c>
      <c r="AS105">
        <v>8.658998089100379</v>
      </c>
      <c r="AT105" t="e">
        <v>#VALUE!</v>
      </c>
      <c r="AU105">
        <v>-20.926621560159976</v>
      </c>
      <c r="AV105" t="s">
        <v>1450</v>
      </c>
    </row>
    <row r="106" spans="1:48" x14ac:dyDescent="0.25">
      <c r="A106" s="14">
        <v>1.0899999999999981E-9</v>
      </c>
      <c r="B106" t="s">
        <v>302</v>
      </c>
      <c r="C106" s="4">
        <v>23</v>
      </c>
      <c r="D106" s="4">
        <v>0</v>
      </c>
      <c r="E106" s="4">
        <v>3</v>
      </c>
      <c r="F106" s="4">
        <v>26</v>
      </c>
      <c r="G106" s="4">
        <v>246</v>
      </c>
      <c r="H106" s="4">
        <v>177.37</v>
      </c>
      <c r="I106" s="34">
        <v>65446.157132079999</v>
      </c>
      <c r="J106" s="35">
        <v>10.472957014643363</v>
      </c>
      <c r="K106" s="35">
        <v>9.6166775103014537</v>
      </c>
      <c r="L106" s="35">
        <v>7.9493937722302732</v>
      </c>
      <c r="M106" s="35">
        <v>8.5609289767689312</v>
      </c>
      <c r="N106" s="4">
        <v>18.443999999999999</v>
      </c>
      <c r="O106" s="4">
        <v>8.1759530791788748</v>
      </c>
      <c r="P106" s="35">
        <v>5.6379320065400008E-2</v>
      </c>
      <c r="Q106" s="36">
        <f t="shared" si="21"/>
        <v>88.461538462628468</v>
      </c>
      <c r="R106" s="36" t="str">
        <f t="shared" si="22"/>
        <v xml:space="preserve"> </v>
      </c>
      <c r="S106" s="37">
        <f t="shared" si="23"/>
        <v>0.38693127469884014</v>
      </c>
      <c r="T106" s="37" t="str">
        <f t="shared" si="24"/>
        <v/>
      </c>
      <c r="U106" s="37" t="str">
        <f t="shared" si="25"/>
        <v/>
      </c>
      <c r="V106" s="37">
        <f t="shared" si="26"/>
        <v>-0.5839597727887551</v>
      </c>
      <c r="W106" s="37" t="str">
        <f t="shared" si="27"/>
        <v/>
      </c>
      <c r="X106" s="37">
        <f t="shared" si="28"/>
        <v>-0.48839305402522326</v>
      </c>
      <c r="Y106" s="1" t="str">
        <f t="shared" ref="Y106:Y169" si="41">IF(ISERROR((RANK(U106,U$7:U$391,0)))=TRUE," ",((RANK(U106,U$7:U$391,0))))</f>
        <v xml:space="preserve"> </v>
      </c>
      <c r="Z106" s="1">
        <f t="shared" si="30"/>
        <v>96</v>
      </c>
      <c r="AA106" s="1" t="str">
        <f t="shared" ref="AA106:AA169" si="42">IF(ISERROR((RANK(W106,W$7:W$391,0)))=TRUE," ",((RANK(W106,W$7:W$391,0))))</f>
        <v xml:space="preserve"> </v>
      </c>
      <c r="AB106" s="1">
        <f t="shared" si="31"/>
        <v>89</v>
      </c>
      <c r="AC106" s="1">
        <f t="shared" ref="AC106:AC169" si="43">IF(ISERROR((RANK(S106,S$7:S$391,0)))=TRUE," ",((RANK(S106,S$7:S$391,0))))</f>
        <v>12</v>
      </c>
      <c r="AD106" s="1" t="str">
        <f t="shared" si="33"/>
        <v xml:space="preserve"> </v>
      </c>
      <c r="AE106" s="1">
        <f t="shared" ref="AE106:AE169" si="44">IF(ISERROR((RANK(Q106,Q$7:Q$391,0)))=TRUE," ",((RANK(Q106,Q$7:Q$391,0))))</f>
        <v>21</v>
      </c>
      <c r="AF106" s="1" t="str">
        <f t="shared" ref="AF106:AF169" si="45">IF(ISERROR((RANK(R106,R$7:R$391,0)))=TRUE," ",((RANK(R106,R$7:R$391,0))))</f>
        <v xml:space="preserve"> </v>
      </c>
      <c r="AG106" s="38" t="str">
        <f t="shared" si="35"/>
        <v xml:space="preserve"> </v>
      </c>
      <c r="AH106" s="38" t="str">
        <f t="shared" si="36"/>
        <v xml:space="preserve"> </v>
      </c>
      <c r="AI106" s="1" t="str">
        <f t="shared" ref="AI106:AI169" si="46">IF(ISERROR((RANK(AG106,AG$7:AG$391,0)))=TRUE," ",((RANK(AG106,AG$7:AG$391,0))))</f>
        <v xml:space="preserve"> 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302</v>
      </c>
      <c r="AP106" t="s">
        <v>1315</v>
      </c>
      <c r="AQ106" s="22">
        <v>58.395977278875513</v>
      </c>
      <c r="AR106" s="21">
        <v>48.839305402522328</v>
      </c>
      <c r="AS106">
        <v>38.69312736088402</v>
      </c>
      <c r="AT106">
        <v>-58.395977278875513</v>
      </c>
      <c r="AU106">
        <v>-48.839305402522328</v>
      </c>
      <c r="AV106" t="s">
        <v>1451</v>
      </c>
    </row>
    <row r="107" spans="1:48" x14ac:dyDescent="0.25">
      <c r="A107">
        <v>1.0999999999999981E-9</v>
      </c>
      <c r="B107" t="s">
        <v>469</v>
      </c>
      <c r="C107" s="3">
        <v>2</v>
      </c>
      <c r="D107" s="3">
        <v>2</v>
      </c>
      <c r="E107" s="3">
        <v>2</v>
      </c>
      <c r="F107" s="3">
        <v>6</v>
      </c>
      <c r="G107" s="4">
        <v>71</v>
      </c>
      <c r="H107" s="4">
        <v>70.09</v>
      </c>
      <c r="I107" s="5">
        <v>11270.579307790002</v>
      </c>
      <c r="J107" s="4">
        <v>17.162095984329088</v>
      </c>
      <c r="K107" s="4">
        <v>20.321832415192809</v>
      </c>
      <c r="L107" s="4" t="s">
        <v>1240</v>
      </c>
      <c r="M107" s="4" t="s">
        <v>1240</v>
      </c>
      <c r="N107" s="4">
        <v>3.4490000000000003</v>
      </c>
      <c r="O107" s="4">
        <v>-17.88095238095238</v>
      </c>
      <c r="P107" s="4">
        <v>3.6952489656156366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/>
      </c>
      <c r="V107" s="37">
        <f t="shared" si="26"/>
        <v>-0.31823244354406321</v>
      </c>
      <c r="W107" s="37" t="str">
        <f t="shared" si="27"/>
        <v xml:space="preserve"> </v>
      </c>
      <c r="X107" s="37" t="str">
        <f t="shared" si="28"/>
        <v xml:space="preserve"> </v>
      </c>
      <c r="Y107" t="str">
        <f t="shared" si="41"/>
        <v xml:space="preserve"> </v>
      </c>
      <c r="Z107" s="1">
        <f t="shared" si="30"/>
        <v>190</v>
      </c>
      <c r="AA107" t="str">
        <f t="shared" si="42"/>
        <v xml:space="preserve"> 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>
        <f t="shared" si="35"/>
        <v>3.6952489667156367</v>
      </c>
      <c r="AH107" t="str">
        <f t="shared" si="36"/>
        <v xml:space="preserve"> </v>
      </c>
      <c r="AI107">
        <f t="shared" si="46"/>
        <v>88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469</v>
      </c>
      <c r="AP107" t="s">
        <v>1248</v>
      </c>
      <c r="AQ107">
        <v>31.82324435440632</v>
      </c>
      <c r="AR107" t="e">
        <v>#VALUE!</v>
      </c>
      <c r="AS107">
        <v>1.2983307176487324</v>
      </c>
      <c r="AT107">
        <v>-31.82324435440632</v>
      </c>
      <c r="AU107" t="e">
        <v>#VALUE!</v>
      </c>
      <c r="AV107" t="s">
        <v>1452</v>
      </c>
    </row>
    <row r="108" spans="1:48" x14ac:dyDescent="0.25">
      <c r="A108">
        <v>1.109999999999998E-9</v>
      </c>
      <c r="B108" t="s">
        <v>306</v>
      </c>
      <c r="C108" s="3">
        <v>11</v>
      </c>
      <c r="D108" s="3">
        <v>3</v>
      </c>
      <c r="E108" s="3">
        <v>7</v>
      </c>
      <c r="F108" s="3">
        <v>21</v>
      </c>
      <c r="G108" s="4">
        <v>78</v>
      </c>
      <c r="H108" s="4">
        <v>73.459999999999994</v>
      </c>
      <c r="I108" s="5">
        <v>62920.580304299998</v>
      </c>
      <c r="J108" s="4">
        <v>25.957597173144872</v>
      </c>
      <c r="K108" s="4">
        <v>25.427483558324674</v>
      </c>
      <c r="L108" s="4">
        <v>16.816143058110544</v>
      </c>
      <c r="M108" s="4">
        <v>16.726783611821372</v>
      </c>
      <c r="N108" s="4">
        <v>2.8890000000000002</v>
      </c>
      <c r="O108" s="4">
        <v>2.0848056537102528</v>
      </c>
      <c r="P108" s="4">
        <v>2.4298938197658591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 t="str">
        <f t="shared" si="26"/>
        <v/>
      </c>
      <c r="W108" s="37" t="str">
        <f t="shared" si="27"/>
        <v/>
      </c>
      <c r="X108" s="37" t="str">
        <f t="shared" si="28"/>
        <v/>
      </c>
      <c r="Y108" t="str">
        <f t="shared" si="41"/>
        <v xml:space="preserve"> </v>
      </c>
      <c r="Z108" s="1" t="str">
        <f t="shared" si="30"/>
        <v xml:space="preserve"> </v>
      </c>
      <c r="AA108" t="str">
        <f t="shared" si="42"/>
        <v xml:space="preserve"> </v>
      </c>
      <c r="AB108" s="1" t="str">
        <f t="shared" si="31"/>
        <v xml:space="preserve"> 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>
        <f t="shared" si="35"/>
        <v>2.4298938208758591</v>
      </c>
      <c r="AH108" t="str">
        <f t="shared" si="36"/>
        <v xml:space="preserve"> </v>
      </c>
      <c r="AI108">
        <f t="shared" si="46"/>
        <v>162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306</v>
      </c>
      <c r="AP108" t="s">
        <v>1241</v>
      </c>
      <c r="AQ108">
        <v>-3.1170529075347009</v>
      </c>
      <c r="AR108">
        <v>-8.2253042123633158</v>
      </c>
      <c r="AS108">
        <v>6.1802341410291506</v>
      </c>
      <c r="AT108">
        <v>3.1170529075347009</v>
      </c>
      <c r="AU108">
        <v>8.2253042123633158</v>
      </c>
      <c r="AV108" t="s">
        <v>1453</v>
      </c>
    </row>
    <row r="109" spans="1:48" x14ac:dyDescent="0.25">
      <c r="A109">
        <v>1.119999999999998E-9</v>
      </c>
      <c r="B109" t="s">
        <v>304</v>
      </c>
      <c r="C109" s="3">
        <v>5</v>
      </c>
      <c r="D109" s="3">
        <v>4</v>
      </c>
      <c r="E109" s="3">
        <v>7</v>
      </c>
      <c r="F109" s="3">
        <v>16</v>
      </c>
      <c r="G109" s="4">
        <v>190.5</v>
      </c>
      <c r="H109" s="4">
        <v>225.74</v>
      </c>
      <c r="I109" s="5">
        <v>28428.300075320003</v>
      </c>
      <c r="J109" s="4">
        <v>35.894418826522504</v>
      </c>
      <c r="K109" s="4">
        <v>32.550829127613554</v>
      </c>
      <c r="L109" s="4">
        <v>23.523544651021027</v>
      </c>
      <c r="M109" s="4">
        <v>21.728814752252251</v>
      </c>
      <c r="N109" s="4">
        <v>6.9350000000000005</v>
      </c>
      <c r="O109" s="4">
        <v>9.7657486546375427</v>
      </c>
      <c r="P109" s="4">
        <v>1.8694072827146273</v>
      </c>
      <c r="Q109" s="36" t="str">
        <f t="shared" si="21"/>
        <v xml:space="preserve"> </v>
      </c>
      <c r="R109" t="str">
        <f t="shared" si="22"/>
        <v xml:space="preserve"> </v>
      </c>
      <c r="S109" s="37" t="str">
        <f t="shared" si="23"/>
        <v/>
      </c>
      <c r="T109" s="37">
        <f t="shared" si="24"/>
        <v>-0.15610879661190399</v>
      </c>
      <c r="U109" s="37" t="str">
        <f t="shared" si="25"/>
        <v/>
      </c>
      <c r="V109" s="37" t="str">
        <f t="shared" si="26"/>
        <v/>
      </c>
      <c r="W109" s="37" t="str">
        <f t="shared" si="27"/>
        <v/>
      </c>
      <c r="X109" s="37" t="str">
        <f t="shared" si="28"/>
        <v/>
      </c>
      <c r="Y109" t="str">
        <f t="shared" si="41"/>
        <v xml:space="preserve"> </v>
      </c>
      <c r="Z109" s="1" t="str">
        <f t="shared" si="30"/>
        <v xml:space="preserve"> </v>
      </c>
      <c r="AA109" t="str">
        <f t="shared" si="42"/>
        <v xml:space="preserve"> </v>
      </c>
      <c r="AB109" s="1" t="str">
        <f t="shared" si="31"/>
        <v xml:space="preserve"> </v>
      </c>
      <c r="AC109" t="str">
        <f t="shared" si="43"/>
        <v xml:space="preserve"> </v>
      </c>
      <c r="AD109" s="1">
        <f t="shared" si="33"/>
        <v>1</v>
      </c>
      <c r="AE109" t="str">
        <f t="shared" si="44"/>
        <v xml:space="preserve"> </v>
      </c>
      <c r="AF109" t="str">
        <f t="shared" si="45"/>
        <v xml:space="preserve"> </v>
      </c>
      <c r="AG109" t="str">
        <f t="shared" si="35"/>
        <v xml:space="preserve"> </v>
      </c>
      <c r="AH109" t="str">
        <f t="shared" si="36"/>
        <v xml:space="preserve"> </v>
      </c>
      <c r="AI109" t="str">
        <f t="shared" si="46"/>
        <v xml:space="preserve"> 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304</v>
      </c>
      <c r="AP109" t="s">
        <v>1241</v>
      </c>
      <c r="AQ109">
        <v>-42.591267617367798</v>
      </c>
      <c r="AR109">
        <v>-51.392787704787324</v>
      </c>
      <c r="AS109">
        <v>-15.610879773190401</v>
      </c>
      <c r="AT109">
        <v>42.591267617367798</v>
      </c>
      <c r="AU109">
        <v>51.392787704787324</v>
      </c>
      <c r="AV109" t="s">
        <v>1454</v>
      </c>
    </row>
    <row r="110" spans="1:48" x14ac:dyDescent="0.25">
      <c r="A110">
        <v>1.129999999999998E-9</v>
      </c>
      <c r="B110" t="s">
        <v>307</v>
      </c>
      <c r="C110" s="3">
        <v>5</v>
      </c>
      <c r="D110" s="3">
        <v>6</v>
      </c>
      <c r="E110" s="3">
        <v>16</v>
      </c>
      <c r="F110" s="3">
        <v>27</v>
      </c>
      <c r="G110" s="4">
        <v>38.5</v>
      </c>
      <c r="H110" s="4">
        <v>36</v>
      </c>
      <c r="I110" s="5">
        <v>5005.249812</v>
      </c>
      <c r="J110" s="4">
        <v>4.6571798188874514</v>
      </c>
      <c r="K110" s="4">
        <v>36</v>
      </c>
      <c r="L110" s="4" t="s">
        <v>1240</v>
      </c>
      <c r="M110" s="4" t="s">
        <v>1240</v>
      </c>
      <c r="N110" s="4">
        <v>1</v>
      </c>
      <c r="O110" s="4">
        <v>-87.195902688860443</v>
      </c>
      <c r="P110" s="4">
        <v>7.4499999999999993</v>
      </c>
      <c r="Q110" s="36" t="str">
        <f t="shared" si="21"/>
        <v xml:space="preserve"> </v>
      </c>
      <c r="R110" t="str">
        <f t="shared" si="22"/>
        <v xml:space="preserve"> </v>
      </c>
      <c r="S110" s="37" t="str">
        <f t="shared" si="23"/>
        <v/>
      </c>
      <c r="T110" s="37" t="str">
        <f t="shared" si="24"/>
        <v/>
      </c>
      <c r="U110" s="37" t="str">
        <f t="shared" si="25"/>
        <v/>
      </c>
      <c r="V110" s="37">
        <f t="shared" si="26"/>
        <v>-0.81499263796228427</v>
      </c>
      <c r="W110" s="37" t="str">
        <f t="shared" si="27"/>
        <v xml:space="preserve"> </v>
      </c>
      <c r="X110" s="37" t="str">
        <f t="shared" si="28"/>
        <v xml:space="preserve"> </v>
      </c>
      <c r="Y110" t="str">
        <f t="shared" si="41"/>
        <v xml:space="preserve"> </v>
      </c>
      <c r="Z110" s="1">
        <f t="shared" si="30"/>
        <v>14</v>
      </c>
      <c r="AA110" t="str">
        <f t="shared" si="42"/>
        <v xml:space="preserve"> </v>
      </c>
      <c r="AB110" s="1" t="str">
        <f t="shared" si="31"/>
        <v xml:space="preserve"> </v>
      </c>
      <c r="AC110" t="str">
        <f t="shared" si="43"/>
        <v xml:space="preserve"> </v>
      </c>
      <c r="AD110" s="1" t="str">
        <f t="shared" si="33"/>
        <v xml:space="preserve"> </v>
      </c>
      <c r="AE110" t="str">
        <f t="shared" si="44"/>
        <v xml:space="preserve"> </v>
      </c>
      <c r="AF110" t="str">
        <f t="shared" si="45"/>
        <v xml:space="preserve"> </v>
      </c>
      <c r="AG110">
        <f t="shared" si="35"/>
        <v>7.4500000011299994</v>
      </c>
      <c r="AH110" t="str">
        <f t="shared" si="36"/>
        <v xml:space="preserve"> </v>
      </c>
      <c r="AI110">
        <f t="shared" si="46"/>
        <v>13</v>
      </c>
      <c r="AJ110" t="str">
        <f t="shared" si="47"/>
        <v xml:space="preserve"> </v>
      </c>
      <c r="AK110" t="str">
        <f t="shared" si="38"/>
        <v xml:space="preserve"> </v>
      </c>
      <c r="AL110">
        <f t="shared" si="39"/>
        <v>-87.195902687730438</v>
      </c>
      <c r="AM110" t="str">
        <f t="shared" si="48"/>
        <v xml:space="preserve"> </v>
      </c>
      <c r="AN110">
        <f t="shared" si="49"/>
        <v>42</v>
      </c>
      <c r="AO110" t="s">
        <v>307</v>
      </c>
      <c r="AP110" t="s">
        <v>1248</v>
      </c>
      <c r="AQ110">
        <v>81.499263796228433</v>
      </c>
      <c r="AR110" t="e">
        <v>#VALUE!</v>
      </c>
      <c r="AS110">
        <v>6.944444444444442</v>
      </c>
      <c r="AT110">
        <v>-81.499263796228433</v>
      </c>
      <c r="AU110" t="e">
        <v>#VALUE!</v>
      </c>
      <c r="AV110" t="s">
        <v>1455</v>
      </c>
    </row>
    <row r="111" spans="1:48" x14ac:dyDescent="0.25">
      <c r="A111">
        <v>1.1399999999999979E-9</v>
      </c>
      <c r="B111" t="s">
        <v>454</v>
      </c>
      <c r="C111" s="3">
        <v>25</v>
      </c>
      <c r="D111" s="3">
        <v>0</v>
      </c>
      <c r="E111" s="3">
        <v>12</v>
      </c>
      <c r="F111" s="3">
        <v>37</v>
      </c>
      <c r="G111" s="4">
        <v>45</v>
      </c>
      <c r="H111" s="4">
        <v>40.54</v>
      </c>
      <c r="I111" s="5">
        <v>185030.94983526648</v>
      </c>
      <c r="J111" s="4">
        <v>13.085861846352486</v>
      </c>
      <c r="K111" s="4">
        <v>17.156157426999577</v>
      </c>
      <c r="L111" s="4">
        <v>8.4004539726444776</v>
      </c>
      <c r="M111" s="4">
        <v>9.7013011747653</v>
      </c>
      <c r="N111" s="4">
        <v>2.363</v>
      </c>
      <c r="O111" s="4">
        <v>-24.504792332268369</v>
      </c>
      <c r="P111" s="4">
        <v>2.2619634928465713</v>
      </c>
      <c r="Q111" s="36" t="str">
        <f t="shared" si="21"/>
        <v xml:space="preserve"> </v>
      </c>
      <c r="R111" t="str">
        <f t="shared" si="22"/>
        <v xml:space="preserve"> </v>
      </c>
      <c r="S111" s="37" t="str">
        <f t="shared" si="23"/>
        <v/>
      </c>
      <c r="T111" s="37" t="str">
        <f t="shared" si="24"/>
        <v/>
      </c>
      <c r="U111" s="37" t="str">
        <f t="shared" si="25"/>
        <v/>
      </c>
      <c r="V111" s="37">
        <f t="shared" si="26"/>
        <v>-0.48016162692167386</v>
      </c>
      <c r="W111" s="37" t="str">
        <f t="shared" si="27"/>
        <v/>
      </c>
      <c r="X111" s="37">
        <f t="shared" si="28"/>
        <v>-0.45936372950102899</v>
      </c>
      <c r="Y111" t="str">
        <f t="shared" si="41"/>
        <v xml:space="preserve"> </v>
      </c>
      <c r="Z111" s="1">
        <f t="shared" si="30"/>
        <v>129</v>
      </c>
      <c r="AA111" t="str">
        <f t="shared" si="42"/>
        <v xml:space="preserve"> </v>
      </c>
      <c r="AB111" s="1">
        <f t="shared" si="31"/>
        <v>97</v>
      </c>
      <c r="AC111" t="str">
        <f t="shared" si="43"/>
        <v xml:space="preserve"> </v>
      </c>
      <c r="AD111" s="1" t="str">
        <f t="shared" si="33"/>
        <v xml:space="preserve"> </v>
      </c>
      <c r="AE111" t="str">
        <f t="shared" si="44"/>
        <v xml:space="preserve"> </v>
      </c>
      <c r="AF111" t="str">
        <f t="shared" si="45"/>
        <v xml:space="preserve"> </v>
      </c>
      <c r="AG111">
        <f t="shared" si="35"/>
        <v>2.2619634939865714</v>
      </c>
      <c r="AH111" t="str">
        <f t="shared" si="36"/>
        <v xml:space="preserve"> </v>
      </c>
      <c r="AI111">
        <f t="shared" si="46"/>
        <v>178</v>
      </c>
      <c r="AJ111" t="str">
        <f t="shared" si="47"/>
        <v xml:space="preserve"> </v>
      </c>
      <c r="AK111" t="str">
        <f t="shared" si="38"/>
        <v xml:space="preserve"> </v>
      </c>
      <c r="AL111" t="str">
        <f t="shared" si="39"/>
        <v xml:space="preserve"> </v>
      </c>
      <c r="AM111" t="str">
        <f t="shared" si="48"/>
        <v xml:space="preserve"> </v>
      </c>
      <c r="AN111" t="str">
        <f t="shared" si="49"/>
        <v xml:space="preserve"> </v>
      </c>
      <c r="AO111" t="s">
        <v>454</v>
      </c>
      <c r="AP111" t="s">
        <v>1264</v>
      </c>
      <c r="AQ111">
        <v>48.016162692167384</v>
      </c>
      <c r="AR111">
        <v>45.9363729501029</v>
      </c>
      <c r="AS111">
        <v>11.0014800197336</v>
      </c>
      <c r="AT111">
        <v>-48.016162692167384</v>
      </c>
      <c r="AU111">
        <v>-45.9363729501029</v>
      </c>
      <c r="AV111" t="s">
        <v>1456</v>
      </c>
    </row>
    <row r="112" spans="1:48" x14ac:dyDescent="0.25">
      <c r="A112">
        <v>1.1499999999999979E-9</v>
      </c>
      <c r="B112" t="s">
        <v>589</v>
      </c>
      <c r="C112" s="3">
        <v>10</v>
      </c>
      <c r="D112" s="3">
        <v>3</v>
      </c>
      <c r="E112" s="3">
        <v>9</v>
      </c>
      <c r="F112" s="3">
        <v>22</v>
      </c>
      <c r="G112" s="4">
        <v>187</v>
      </c>
      <c r="H112" s="4">
        <v>165.2</v>
      </c>
      <c r="I112" s="5">
        <v>59238.78914239999</v>
      </c>
      <c r="J112" s="4">
        <v>24.240645634629491</v>
      </c>
      <c r="K112" s="4">
        <v>22.525224979547311</v>
      </c>
      <c r="L112" s="4">
        <v>19.347142949900171</v>
      </c>
      <c r="M112" s="4">
        <v>17.870732966177446</v>
      </c>
      <c r="N112" s="4">
        <v>7.3340000000000005</v>
      </c>
      <c r="O112" s="4">
        <v>7.8529411764705985</v>
      </c>
      <c r="P112" s="4">
        <v>3.6537530266343832</v>
      </c>
      <c r="Q112" s="36" t="str">
        <f t="shared" si="21"/>
        <v xml:space="preserve"> 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 t="str">
        <f t="shared" si="25"/>
        <v/>
      </c>
      <c r="V112" s="37" t="str">
        <f t="shared" si="26"/>
        <v/>
      </c>
      <c r="W112" s="37" t="str">
        <f t="shared" si="27"/>
        <v/>
      </c>
      <c r="X112" s="37" t="str">
        <f t="shared" si="28"/>
        <v/>
      </c>
      <c r="Y112" t="str">
        <f t="shared" si="41"/>
        <v xml:space="preserve"> </v>
      </c>
      <c r="Z112" s="1" t="str">
        <f t="shared" si="30"/>
        <v xml:space="preserve"> </v>
      </c>
      <c r="AA112" t="str">
        <f t="shared" si="42"/>
        <v xml:space="preserve"> </v>
      </c>
      <c r="AB112" s="1" t="str">
        <f t="shared" si="31"/>
        <v xml:space="preserve"> </v>
      </c>
      <c r="AC112" t="str">
        <f t="shared" si="43"/>
        <v xml:space="preserve"> </v>
      </c>
      <c r="AD112" s="1" t="str">
        <f t="shared" si="33"/>
        <v xml:space="preserve"> </v>
      </c>
      <c r="AE112" t="str">
        <f t="shared" si="44"/>
        <v xml:space="preserve"> </v>
      </c>
      <c r="AF112" t="str">
        <f t="shared" si="45"/>
        <v xml:space="preserve"> </v>
      </c>
      <c r="AG112">
        <f t="shared" si="35"/>
        <v>3.6537530277843833</v>
      </c>
      <c r="AH112" t="str">
        <f t="shared" si="36"/>
        <v xml:space="preserve"> </v>
      </c>
      <c r="AI112">
        <f t="shared" si="46"/>
        <v>94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589</v>
      </c>
      <c r="AP112" t="s">
        <v>1248</v>
      </c>
      <c r="AQ112">
        <v>3.7035700282404438</v>
      </c>
      <c r="AR112">
        <v>-24.514308908852179</v>
      </c>
      <c r="AS112">
        <v>13.19612590799033</v>
      </c>
      <c r="AT112">
        <v>-3.7035700282404438</v>
      </c>
      <c r="AU112">
        <v>24.514308908852179</v>
      </c>
      <c r="AV112" t="s">
        <v>1457</v>
      </c>
    </row>
    <row r="113" spans="1:48" x14ac:dyDescent="0.25">
      <c r="A113">
        <v>1.1599999999999979E-9</v>
      </c>
      <c r="B113" t="s">
        <v>607</v>
      </c>
      <c r="C113" s="3">
        <v>17</v>
      </c>
      <c r="D113" s="3">
        <v>1</v>
      </c>
      <c r="E113" s="3">
        <v>18</v>
      </c>
      <c r="F113" s="3">
        <v>36</v>
      </c>
      <c r="G113" s="4">
        <v>1000</v>
      </c>
      <c r="H113" s="4">
        <v>1088.92</v>
      </c>
      <c r="I113" s="5">
        <v>30370.78568972</v>
      </c>
      <c r="J113" s="4" t="s">
        <v>1240</v>
      </c>
      <c r="K113" s="4" t="s">
        <v>1240</v>
      </c>
      <c r="L113" s="4" t="s">
        <v>1240</v>
      </c>
      <c r="M113" s="4" t="s">
        <v>1240</v>
      </c>
      <c r="N113" s="4">
        <v>9.5120000000000005</v>
      </c>
      <c r="O113" s="4">
        <v>-32.29893238434164</v>
      </c>
      <c r="P113" s="4">
        <v>0</v>
      </c>
      <c r="Q113" s="36" t="str">
        <f t="shared" si="21"/>
        <v xml:space="preserve"> </v>
      </c>
      <c r="R113" t="str">
        <f t="shared" si="22"/>
        <v xml:space="preserve"> </v>
      </c>
      <c r="S113" s="37" t="str">
        <f t="shared" si="23"/>
        <v/>
      </c>
      <c r="T113" s="37" t="str">
        <f t="shared" si="24"/>
        <v/>
      </c>
      <c r="U113" s="37" t="str">
        <f t="shared" si="25"/>
        <v xml:space="preserve"> </v>
      </c>
      <c r="V113" s="37" t="str">
        <f t="shared" si="26"/>
        <v xml:space="preserve"> </v>
      </c>
      <c r="W113" s="37" t="str">
        <f t="shared" si="27"/>
        <v xml:space="preserve"> </v>
      </c>
      <c r="X113" s="37" t="str">
        <f t="shared" si="28"/>
        <v xml:space="preserve"> </v>
      </c>
      <c r="Y113" t="str">
        <f t="shared" si="41"/>
        <v xml:space="preserve"> </v>
      </c>
      <c r="Z113" s="1" t="str">
        <f t="shared" si="30"/>
        <v xml:space="preserve"> </v>
      </c>
      <c r="AA113" t="str">
        <f t="shared" si="42"/>
        <v xml:space="preserve"> </v>
      </c>
      <c r="AB113" s="1" t="str">
        <f t="shared" si="31"/>
        <v xml:space="preserve"> </v>
      </c>
      <c r="AC113" t="str">
        <f t="shared" si="43"/>
        <v xml:space="preserve"> 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 t="str">
        <f t="shared" si="35"/>
        <v xml:space="preserve"> </v>
      </c>
      <c r="AH113" t="str">
        <f t="shared" si="36"/>
        <v xml:space="preserve"> </v>
      </c>
      <c r="AI113" t="str">
        <f t="shared" si="46"/>
        <v xml:space="preserve"> </v>
      </c>
      <c r="AJ113" t="str">
        <f t="shared" si="47"/>
        <v xml:space="preserve"> </v>
      </c>
      <c r="AK113" t="str">
        <f t="shared" si="38"/>
        <v xml:space="preserve"> </v>
      </c>
      <c r="AL113" t="str">
        <f t="shared" si="39"/>
        <v xml:space="preserve"> </v>
      </c>
      <c r="AM113" t="str">
        <f t="shared" si="48"/>
        <v xml:space="preserve"> </v>
      </c>
      <c r="AN113" t="str">
        <f t="shared" si="49"/>
        <v xml:space="preserve"> </v>
      </c>
      <c r="AO113" t="s">
        <v>607</v>
      </c>
      <c r="AP113" t="s">
        <v>1250</v>
      </c>
      <c r="AQ113" t="e">
        <v>#VALUE!</v>
      </c>
      <c r="AR113" t="e">
        <v>#VALUE!</v>
      </c>
      <c r="AS113">
        <v>-8.1658891378613703</v>
      </c>
      <c r="AT113" t="e">
        <v>#VALUE!</v>
      </c>
      <c r="AU113" t="e">
        <v>#VALUE!</v>
      </c>
      <c r="AV113" t="s">
        <v>1458</v>
      </c>
    </row>
    <row r="114" spans="1:48" x14ac:dyDescent="0.25">
      <c r="A114">
        <v>1.1699999999999978E-9</v>
      </c>
      <c r="B114" t="s">
        <v>312</v>
      </c>
      <c r="C114" s="3">
        <v>8</v>
      </c>
      <c r="D114" s="3">
        <v>1</v>
      </c>
      <c r="E114" s="3">
        <v>17</v>
      </c>
      <c r="F114" s="3">
        <v>26</v>
      </c>
      <c r="G114" s="4">
        <v>171</v>
      </c>
      <c r="H114" s="4">
        <v>174.38</v>
      </c>
      <c r="I114" s="5">
        <v>25725.598876679996</v>
      </c>
      <c r="J114" s="4">
        <v>11.774476704929102</v>
      </c>
      <c r="K114" s="4">
        <v>23.118122762826459</v>
      </c>
      <c r="L114" s="4">
        <v>7.4853874171928689</v>
      </c>
      <c r="M114" s="4">
        <v>12.838548480808855</v>
      </c>
      <c r="N114" s="4">
        <v>7.5430000000000001</v>
      </c>
      <c r="O114" s="4">
        <v>-49.880398671096351</v>
      </c>
      <c r="P114" s="4">
        <v>3.0680123867415987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>
        <f t="shared" si="26"/>
        <v>-0.53225665332504679</v>
      </c>
      <c r="W114" s="37" t="str">
        <f t="shared" si="27"/>
        <v/>
      </c>
      <c r="X114" s="37">
        <f t="shared" si="28"/>
        <v>-0.51825556694323327</v>
      </c>
      <c r="Y114" t="str">
        <f t="shared" si="41"/>
        <v xml:space="preserve"> </v>
      </c>
      <c r="Z114" s="1">
        <f t="shared" si="30"/>
        <v>114</v>
      </c>
      <c r="AA114" t="str">
        <f t="shared" si="42"/>
        <v xml:space="preserve"> </v>
      </c>
      <c r="AB114" s="1">
        <f t="shared" si="31"/>
        <v>81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>
        <f t="shared" si="35"/>
        <v>3.0680123879115988</v>
      </c>
      <c r="AH114" t="str">
        <f t="shared" si="36"/>
        <v xml:space="preserve"> </v>
      </c>
      <c r="AI114">
        <f t="shared" si="46"/>
        <v>126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312</v>
      </c>
      <c r="AP114" t="s">
        <v>1246</v>
      </c>
      <c r="AQ114">
        <v>53.225665332504676</v>
      </c>
      <c r="AR114">
        <v>51.825556694323325</v>
      </c>
      <c r="AS114">
        <v>-1.938295676109647</v>
      </c>
      <c r="AT114">
        <v>-53.225665332504676</v>
      </c>
      <c r="AU114">
        <v>-51.825556694323325</v>
      </c>
      <c r="AV114" t="s">
        <v>1459</v>
      </c>
    </row>
    <row r="115" spans="1:48" x14ac:dyDescent="0.25">
      <c r="A115">
        <v>1.1799999999999978E-9</v>
      </c>
      <c r="B115" t="s">
        <v>305</v>
      </c>
      <c r="C115" s="3">
        <v>10</v>
      </c>
      <c r="D115" s="3">
        <v>1</v>
      </c>
      <c r="E115" s="3">
        <v>10</v>
      </c>
      <c r="F115" s="3">
        <v>21</v>
      </c>
      <c r="G115" s="4">
        <v>62.5</v>
      </c>
      <c r="H115" s="4">
        <v>59.38</v>
      </c>
      <c r="I115" s="5">
        <v>16995.831007360001</v>
      </c>
      <c r="J115" s="4">
        <v>23.799599198396795</v>
      </c>
      <c r="K115" s="4">
        <v>22.518012893439515</v>
      </c>
      <c r="L115" s="4">
        <v>13.253184622067767</v>
      </c>
      <c r="M115" s="4">
        <v>12.483579024983255</v>
      </c>
      <c r="N115" s="4">
        <v>2.637</v>
      </c>
      <c r="O115" s="4">
        <v>5.903614457831317</v>
      </c>
      <c r="P115" s="4">
        <v>2.7467160660154932</v>
      </c>
      <c r="Q115" s="36" t="str">
        <f t="shared" si="21"/>
        <v xml:space="preserve"> </v>
      </c>
      <c r="R115" t="str">
        <f t="shared" si="22"/>
        <v xml:space="preserve"> </v>
      </c>
      <c r="S115" s="37" t="str">
        <f t="shared" si="23"/>
        <v/>
      </c>
      <c r="T115" s="37" t="str">
        <f t="shared" si="24"/>
        <v/>
      </c>
      <c r="U115" s="37" t="str">
        <f t="shared" si="25"/>
        <v/>
      </c>
      <c r="V115" s="37" t="str">
        <f t="shared" si="26"/>
        <v/>
      </c>
      <c r="W115" s="37" t="str">
        <f t="shared" si="27"/>
        <v/>
      </c>
      <c r="X115" s="37" t="str">
        <f t="shared" si="28"/>
        <v/>
      </c>
      <c r="Y115" t="str">
        <f t="shared" si="41"/>
        <v xml:space="preserve"> </v>
      </c>
      <c r="Z115" s="1" t="str">
        <f t="shared" si="30"/>
        <v xml:space="preserve"> </v>
      </c>
      <c r="AA115" t="str">
        <f t="shared" si="42"/>
        <v xml:space="preserve"> </v>
      </c>
      <c r="AB115" s="1" t="str">
        <f t="shared" si="31"/>
        <v xml:space="preserve"> </v>
      </c>
      <c r="AC115" t="str">
        <f t="shared" si="43"/>
        <v xml:space="preserve"> </v>
      </c>
      <c r="AD115" s="1" t="str">
        <f t="shared" si="33"/>
        <v xml:space="preserve"> </v>
      </c>
      <c r="AE115" t="str">
        <f t="shared" si="44"/>
        <v xml:space="preserve"> </v>
      </c>
      <c r="AF115" t="str">
        <f t="shared" si="45"/>
        <v xml:space="preserve"> </v>
      </c>
      <c r="AG115">
        <f t="shared" si="35"/>
        <v>2.7467160671954933</v>
      </c>
      <c r="AH115" t="str">
        <f t="shared" si="36"/>
        <v xml:space="preserve"> </v>
      </c>
      <c r="AI115">
        <f t="shared" si="46"/>
        <v>140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305</v>
      </c>
      <c r="AP115" t="s">
        <v>1252</v>
      </c>
      <c r="AQ115">
        <v>5.4556354600415968</v>
      </c>
      <c r="AR115">
        <v>14.705177486337329</v>
      </c>
      <c r="AS115">
        <v>5.2542943752104998</v>
      </c>
      <c r="AT115">
        <v>-5.4556354600415968</v>
      </c>
      <c r="AU115">
        <v>-14.705177486337329</v>
      </c>
      <c r="AV115" t="s">
        <v>1460</v>
      </c>
    </row>
    <row r="116" spans="1:48" x14ac:dyDescent="0.25">
      <c r="A116">
        <v>1.1899999999999978E-9</v>
      </c>
      <c r="B116" t="s">
        <v>651</v>
      </c>
      <c r="C116" s="3">
        <v>20</v>
      </c>
      <c r="D116" s="3">
        <v>0</v>
      </c>
      <c r="E116" s="3">
        <v>1</v>
      </c>
      <c r="F116" s="3">
        <v>21</v>
      </c>
      <c r="G116" s="4">
        <v>85</v>
      </c>
      <c r="H116" s="4">
        <v>63.53</v>
      </c>
      <c r="I116" s="5">
        <v>36792.09192554</v>
      </c>
      <c r="J116" s="4">
        <v>14.376555781851096</v>
      </c>
      <c r="K116" s="4">
        <v>13.180497925311203</v>
      </c>
      <c r="L116" s="4">
        <v>13.5066429762967</v>
      </c>
      <c r="M116" s="4">
        <v>8.5875150187466716</v>
      </c>
      <c r="N116" s="4">
        <v>4.82</v>
      </c>
      <c r="O116" s="4">
        <v>9.0497737556561173</v>
      </c>
      <c r="P116" s="4">
        <v>0</v>
      </c>
      <c r="Q116" s="36">
        <f t="shared" si="21"/>
        <v>95.238095239285244</v>
      </c>
      <c r="R116" t="str">
        <f t="shared" si="22"/>
        <v xml:space="preserve"> </v>
      </c>
      <c r="S116" s="37">
        <f t="shared" si="23"/>
        <v>0.33795057572171727</v>
      </c>
      <c r="T116" s="37" t="str">
        <f t="shared" si="24"/>
        <v/>
      </c>
      <c r="U116" s="37" t="str">
        <f t="shared" si="25"/>
        <v/>
      </c>
      <c r="V116" s="37">
        <f t="shared" si="26"/>
        <v>-0.42888856264439212</v>
      </c>
      <c r="W116" s="37" t="str">
        <f t="shared" si="27"/>
        <v/>
      </c>
      <c r="X116" s="37" t="str">
        <f t="shared" si="28"/>
        <v/>
      </c>
      <c r="Y116" t="str">
        <f t="shared" si="41"/>
        <v xml:space="preserve"> </v>
      </c>
      <c r="Z116" s="1">
        <f t="shared" si="30"/>
        <v>147</v>
      </c>
      <c r="AA116" t="str">
        <f t="shared" si="42"/>
        <v xml:space="preserve"> </v>
      </c>
      <c r="AB116" s="1" t="str">
        <f t="shared" si="31"/>
        <v xml:space="preserve"> </v>
      </c>
      <c r="AC116">
        <f t="shared" si="43"/>
        <v>22</v>
      </c>
      <c r="AD116" s="1" t="str">
        <f t="shared" si="33"/>
        <v xml:space="preserve"> </v>
      </c>
      <c r="AE116">
        <f t="shared" si="44"/>
        <v>5</v>
      </c>
      <c r="AF116" t="str">
        <f t="shared" si="45"/>
        <v xml:space="preserve"> </v>
      </c>
      <c r="AG116" t="str">
        <f t="shared" si="35"/>
        <v xml:space="preserve"> </v>
      </c>
      <c r="AH116" t="str">
        <f t="shared" si="36"/>
        <v xml:space="preserve"> </v>
      </c>
      <c r="AI116" t="str">
        <f t="shared" si="46"/>
        <v xml:space="preserve"> 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651</v>
      </c>
      <c r="AP116" t="s">
        <v>1315</v>
      </c>
      <c r="AQ116">
        <v>42.888856264439212</v>
      </c>
      <c r="AR116">
        <v>13.073970651523847</v>
      </c>
      <c r="AS116">
        <v>33.795057453171729</v>
      </c>
      <c r="AT116">
        <v>-42.888856264439212</v>
      </c>
      <c r="AU116">
        <v>-13.073970651523847</v>
      </c>
      <c r="AV116" t="s">
        <v>1461</v>
      </c>
    </row>
    <row r="117" spans="1:48" x14ac:dyDescent="0.25">
      <c r="A117">
        <v>1.1999999999999977E-9</v>
      </c>
      <c r="B117" t="s">
        <v>349</v>
      </c>
      <c r="C117" s="3">
        <v>8</v>
      </c>
      <c r="D117" s="3">
        <v>2</v>
      </c>
      <c r="E117" s="3">
        <v>8</v>
      </c>
      <c r="F117" s="3">
        <v>18</v>
      </c>
      <c r="G117" s="4">
        <v>20</v>
      </c>
      <c r="H117" s="4">
        <v>19.21</v>
      </c>
      <c r="I117" s="5">
        <v>9655.2279067500003</v>
      </c>
      <c r="J117" s="4">
        <v>11.393831553973904</v>
      </c>
      <c r="K117" s="4">
        <v>14.754224270353303</v>
      </c>
      <c r="L117" s="4">
        <v>9.7226471073622438</v>
      </c>
      <c r="M117" s="4">
        <v>10.857839336813742</v>
      </c>
      <c r="N117" s="4">
        <v>1.302</v>
      </c>
      <c r="O117" s="4">
        <v>-27.262569832402235</v>
      </c>
      <c r="P117" s="4">
        <v>3.4617386777719936</v>
      </c>
      <c r="Q117" s="36" t="str">
        <f t="shared" si="21"/>
        <v xml:space="preserve"> </v>
      </c>
      <c r="R117" t="str">
        <f t="shared" si="22"/>
        <v xml:space="preserve"> </v>
      </c>
      <c r="S117" s="37" t="str">
        <f t="shared" si="23"/>
        <v/>
      </c>
      <c r="T117" s="37" t="str">
        <f t="shared" si="24"/>
        <v/>
      </c>
      <c r="U117" s="37" t="str">
        <f t="shared" si="25"/>
        <v/>
      </c>
      <c r="V117" s="37">
        <f t="shared" si="26"/>
        <v>-0.54737785499414882</v>
      </c>
      <c r="W117" s="37" t="str">
        <f t="shared" si="27"/>
        <v/>
      </c>
      <c r="X117" s="37">
        <f t="shared" si="28"/>
        <v>-0.3742700467594845</v>
      </c>
      <c r="Y117" t="str">
        <f t="shared" si="41"/>
        <v xml:space="preserve"> </v>
      </c>
      <c r="Z117" s="1">
        <f t="shared" si="30"/>
        <v>107</v>
      </c>
      <c r="AA117" t="str">
        <f t="shared" si="42"/>
        <v xml:space="preserve"> </v>
      </c>
      <c r="AB117" s="1">
        <f t="shared" si="31"/>
        <v>116</v>
      </c>
      <c r="AC117" t="str">
        <f t="shared" si="43"/>
        <v xml:space="preserve"> </v>
      </c>
      <c r="AD117" s="1" t="str">
        <f t="shared" si="33"/>
        <v xml:space="preserve"> </v>
      </c>
      <c r="AE117" t="str">
        <f t="shared" si="44"/>
        <v xml:space="preserve"> </v>
      </c>
      <c r="AF117" t="str">
        <f t="shared" si="45"/>
        <v xml:space="preserve"> </v>
      </c>
      <c r="AG117">
        <f t="shared" si="35"/>
        <v>3.4617386789719937</v>
      </c>
      <c r="AH117" t="str">
        <f t="shared" si="36"/>
        <v xml:space="preserve"> </v>
      </c>
      <c r="AI117">
        <f t="shared" si="46"/>
        <v>105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349</v>
      </c>
      <c r="AP117" t="s">
        <v>1252</v>
      </c>
      <c r="AQ117">
        <v>54.737785499414883</v>
      </c>
      <c r="AR117">
        <v>37.427004675948453</v>
      </c>
      <c r="AS117">
        <v>4.1124414367516904</v>
      </c>
      <c r="AT117">
        <v>-54.737785499414883</v>
      </c>
      <c r="AU117">
        <v>-37.427004675948453</v>
      </c>
      <c r="AV117" t="s">
        <v>1462</v>
      </c>
    </row>
    <row r="118" spans="1:48" x14ac:dyDescent="0.25">
      <c r="A118">
        <v>1.2099999999999977E-9</v>
      </c>
      <c r="B118" t="s">
        <v>528</v>
      </c>
      <c r="C118" s="3">
        <v>18</v>
      </c>
      <c r="D118" s="3">
        <v>2</v>
      </c>
      <c r="E118" s="3">
        <v>4</v>
      </c>
      <c r="F118" s="3">
        <v>24</v>
      </c>
      <c r="G118" s="4">
        <v>80</v>
      </c>
      <c r="H118" s="4">
        <v>61.56</v>
      </c>
      <c r="I118" s="5">
        <v>28028.888709480001</v>
      </c>
      <c r="J118" s="4">
        <v>5.3609683880519023</v>
      </c>
      <c r="K118" s="4" t="s">
        <v>1240</v>
      </c>
      <c r="L118" s="4" t="s">
        <v>1240</v>
      </c>
      <c r="M118" s="4" t="s">
        <v>1240</v>
      </c>
      <c r="N118" s="4">
        <v>-2.7840000000000003</v>
      </c>
      <c r="O118" s="4" t="s">
        <v>132</v>
      </c>
      <c r="P118" s="4">
        <v>2.6104613385315139</v>
      </c>
      <c r="Q118" s="36">
        <f t="shared" si="21"/>
        <v>75.000000001209997</v>
      </c>
      <c r="R118" t="str">
        <f t="shared" si="22"/>
        <v xml:space="preserve"> </v>
      </c>
      <c r="S118" s="37">
        <f t="shared" si="23"/>
        <v>0.29954516040428192</v>
      </c>
      <c r="T118" s="37" t="str">
        <f t="shared" si="24"/>
        <v/>
      </c>
      <c r="U118" s="37" t="str">
        <f t="shared" si="25"/>
        <v/>
      </c>
      <c r="V118" s="37">
        <f t="shared" si="26"/>
        <v>-0.78703450199223735</v>
      </c>
      <c r="W118" s="37" t="str">
        <f t="shared" si="27"/>
        <v xml:space="preserve"> </v>
      </c>
      <c r="X118" s="37" t="str">
        <f t="shared" si="28"/>
        <v xml:space="preserve"> </v>
      </c>
      <c r="Y118" t="str">
        <f t="shared" si="41"/>
        <v xml:space="preserve"> </v>
      </c>
      <c r="Z118" s="1">
        <f t="shared" si="30"/>
        <v>23</v>
      </c>
      <c r="AA118" t="str">
        <f t="shared" si="42"/>
        <v xml:space="preserve"> </v>
      </c>
      <c r="AB118" s="1" t="str">
        <f t="shared" si="31"/>
        <v xml:space="preserve"> </v>
      </c>
      <c r="AC118">
        <f t="shared" si="43"/>
        <v>27</v>
      </c>
      <c r="AD118" s="1" t="str">
        <f t="shared" si="33"/>
        <v xml:space="preserve"> </v>
      </c>
      <c r="AE118">
        <f t="shared" si="44"/>
        <v>74</v>
      </c>
      <c r="AF118" t="str">
        <f t="shared" si="45"/>
        <v xml:space="preserve"> </v>
      </c>
      <c r="AG118">
        <f t="shared" si="35"/>
        <v>2.610461339741514</v>
      </c>
      <c r="AH118" t="str">
        <f t="shared" si="36"/>
        <v xml:space="preserve"> </v>
      </c>
      <c r="AI118">
        <f t="shared" si="46"/>
        <v>147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528</v>
      </c>
      <c r="AP118" t="s">
        <v>1248</v>
      </c>
      <c r="AQ118">
        <v>78.703450199223738</v>
      </c>
      <c r="AR118" t="e">
        <v>#VALUE!</v>
      </c>
      <c r="AS118">
        <v>29.954515919428193</v>
      </c>
      <c r="AT118">
        <v>-78.703450199223738</v>
      </c>
      <c r="AU118" t="e">
        <v>#VALUE!</v>
      </c>
      <c r="AV118" t="s">
        <v>1463</v>
      </c>
    </row>
    <row r="119" spans="1:48" x14ac:dyDescent="0.25">
      <c r="A119">
        <v>1.2199999999999976E-9</v>
      </c>
      <c r="B119" t="s">
        <v>295</v>
      </c>
      <c r="C119" s="3">
        <v>14</v>
      </c>
      <c r="D119" s="3">
        <v>2</v>
      </c>
      <c r="E119" s="3">
        <v>10</v>
      </c>
      <c r="F119" s="3">
        <v>26</v>
      </c>
      <c r="G119" s="4">
        <v>21</v>
      </c>
      <c r="H119" s="4">
        <v>17.079999999999998</v>
      </c>
      <c r="I119" s="5">
        <v>6807.6697107999998</v>
      </c>
      <c r="J119" s="4">
        <v>10.172721858248956</v>
      </c>
      <c r="K119" s="4">
        <v>29.448275862068964</v>
      </c>
      <c r="L119" s="4">
        <v>5.6757496982638562</v>
      </c>
      <c r="M119" s="4">
        <v>10.378100795755968</v>
      </c>
      <c r="N119" s="4">
        <v>0.57999999999999996</v>
      </c>
      <c r="O119" s="4">
        <v>-65.476190476190482</v>
      </c>
      <c r="P119" s="4">
        <v>2.3419203747072603</v>
      </c>
      <c r="Q119" s="36" t="str">
        <f t="shared" si="21"/>
        <v xml:space="preserve"> </v>
      </c>
      <c r="R119" t="str">
        <f t="shared" si="22"/>
        <v xml:space="preserve"> </v>
      </c>
      <c r="S119" s="37">
        <f t="shared" si="23"/>
        <v>0.2295081979413115</v>
      </c>
      <c r="T119" s="37" t="str">
        <f t="shared" si="24"/>
        <v/>
      </c>
      <c r="U119" s="37" t="str">
        <f t="shared" si="25"/>
        <v/>
      </c>
      <c r="V119" s="37">
        <f t="shared" si="26"/>
        <v>-0.59588667199291323</v>
      </c>
      <c r="W119" s="37" t="str">
        <f t="shared" si="27"/>
        <v/>
      </c>
      <c r="X119" s="37">
        <f t="shared" si="28"/>
        <v>-0.63472019974784089</v>
      </c>
      <c r="Y119" t="str">
        <f t="shared" si="41"/>
        <v xml:space="preserve"> </v>
      </c>
      <c r="Z119" s="1">
        <f t="shared" si="30"/>
        <v>90</v>
      </c>
      <c r="AA119" t="str">
        <f t="shared" si="42"/>
        <v xml:space="preserve"> </v>
      </c>
      <c r="AB119" s="1">
        <f t="shared" si="31"/>
        <v>40</v>
      </c>
      <c r="AC119">
        <f t="shared" si="43"/>
        <v>54</v>
      </c>
      <c r="AD119" s="1" t="str">
        <f t="shared" si="3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>
        <f t="shared" si="35"/>
        <v>2.3419203759272604</v>
      </c>
      <c r="AH119" t="str">
        <f t="shared" si="36"/>
        <v xml:space="preserve"> </v>
      </c>
      <c r="AI119">
        <f t="shared" si="46"/>
        <v>171</v>
      </c>
      <c r="AJ119" t="str">
        <f t="shared" si="47"/>
        <v xml:space="preserve"> </v>
      </c>
      <c r="AK119" t="str">
        <f t="shared" si="38"/>
        <v xml:space="preserve"> </v>
      </c>
      <c r="AL119">
        <f t="shared" si="39"/>
        <v>-65.47619047497048</v>
      </c>
      <c r="AM119" t="str">
        <f t="shared" si="48"/>
        <v xml:space="preserve"> </v>
      </c>
      <c r="AN119">
        <f t="shared" si="49"/>
        <v>19</v>
      </c>
      <c r="AO119" t="s">
        <v>295</v>
      </c>
      <c r="AP119" t="s">
        <v>1297</v>
      </c>
      <c r="AQ119">
        <v>59.588667199291322</v>
      </c>
      <c r="AR119">
        <v>63.472019974784089</v>
      </c>
      <c r="AS119">
        <v>22.95081967213115</v>
      </c>
      <c r="AT119">
        <v>-59.588667199291322</v>
      </c>
      <c r="AU119">
        <v>-63.472019974784089</v>
      </c>
      <c r="AV119" t="s">
        <v>1464</v>
      </c>
    </row>
    <row r="120" spans="1:48" x14ac:dyDescent="0.25">
      <c r="A120">
        <v>1.2299999999999976E-9</v>
      </c>
      <c r="B120" t="s">
        <v>620</v>
      </c>
      <c r="C120" s="3">
        <v>8</v>
      </c>
      <c r="D120" s="3">
        <v>0</v>
      </c>
      <c r="E120" s="3">
        <v>6</v>
      </c>
      <c r="F120" s="3">
        <v>14</v>
      </c>
      <c r="G120" s="4">
        <v>330</v>
      </c>
      <c r="H120" s="4">
        <v>285.64</v>
      </c>
      <c r="I120" s="5">
        <v>15234.06411324</v>
      </c>
      <c r="J120" s="4">
        <v>23.173779003731948</v>
      </c>
      <c r="K120" s="4">
        <v>32.73435709374283</v>
      </c>
      <c r="L120" s="4">
        <v>19.992689331770222</v>
      </c>
      <c r="M120" s="4">
        <v>25.799945537065053</v>
      </c>
      <c r="N120" s="4">
        <v>8.7260000000000009</v>
      </c>
      <c r="O120" s="4">
        <v>-29.344129554655861</v>
      </c>
      <c r="P120" s="4">
        <v>2.3806189609298423E-2</v>
      </c>
      <c r="Q120" s="36" t="str">
        <f t="shared" si="21"/>
        <v xml:space="preserve"> </v>
      </c>
      <c r="R120" t="str">
        <f t="shared" si="22"/>
        <v xml:space="preserve"> </v>
      </c>
      <c r="S120" s="37">
        <f t="shared" si="23"/>
        <v>0.15530037932830554</v>
      </c>
      <c r="T120" s="37" t="str">
        <f t="shared" si="24"/>
        <v/>
      </c>
      <c r="U120" s="37" t="str">
        <f t="shared" si="25"/>
        <v/>
      </c>
      <c r="V120" s="37" t="str">
        <f t="shared" si="26"/>
        <v/>
      </c>
      <c r="W120" s="37" t="str">
        <f t="shared" si="27"/>
        <v/>
      </c>
      <c r="X120" s="37" t="str">
        <f t="shared" si="28"/>
        <v/>
      </c>
      <c r="Y120" t="str">
        <f t="shared" si="41"/>
        <v xml:space="preserve"> </v>
      </c>
      <c r="Z120" s="1" t="str">
        <f t="shared" si="30"/>
        <v xml:space="preserve"> </v>
      </c>
      <c r="AA120" t="str">
        <f t="shared" si="42"/>
        <v xml:space="preserve"> </v>
      </c>
      <c r="AB120" s="1" t="str">
        <f t="shared" si="31"/>
        <v xml:space="preserve"> </v>
      </c>
      <c r="AC120">
        <f t="shared" si="43"/>
        <v>108</v>
      </c>
      <c r="AD120" s="1" t="str">
        <f t="shared" si="33"/>
        <v xml:space="preserve"> </v>
      </c>
      <c r="AE120" t="str">
        <f t="shared" si="44"/>
        <v xml:space="preserve"> 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620</v>
      </c>
      <c r="AP120" t="s">
        <v>1315</v>
      </c>
      <c r="AQ120">
        <v>7.9417181931006775</v>
      </c>
      <c r="AR120">
        <v>-28.668915189237065</v>
      </c>
      <c r="AS120">
        <v>15.530037809830555</v>
      </c>
      <c r="AT120">
        <v>-7.9417181931006775</v>
      </c>
      <c r="AU120">
        <v>28.668915189237065</v>
      </c>
      <c r="AV120" t="s">
        <v>1465</v>
      </c>
    </row>
    <row r="121" spans="1:48" x14ac:dyDescent="0.25">
      <c r="A121">
        <v>1.2399999999999976E-9</v>
      </c>
      <c r="B121" t="s">
        <v>402</v>
      </c>
      <c r="C121" s="3">
        <v>23</v>
      </c>
      <c r="D121" s="3">
        <v>0</v>
      </c>
      <c r="E121" s="3">
        <v>3</v>
      </c>
      <c r="F121" s="3">
        <v>26</v>
      </c>
      <c r="G121" s="4">
        <v>50</v>
      </c>
      <c r="H121" s="4">
        <v>39.659999999999997</v>
      </c>
      <c r="I121" s="5">
        <v>42532.381924919995</v>
      </c>
      <c r="J121" s="4">
        <v>10.82423580786026</v>
      </c>
      <c r="K121" s="4" t="s">
        <v>1240</v>
      </c>
      <c r="L121" s="4">
        <v>3.1877224693570581</v>
      </c>
      <c r="M121" s="4">
        <v>9.6895002327851358</v>
      </c>
      <c r="N121" s="4">
        <v>-0.71099999999999997</v>
      </c>
      <c r="O121" s="4" t="s">
        <v>132</v>
      </c>
      <c r="P121" s="4">
        <v>4.2158345940494204</v>
      </c>
      <c r="Q121" s="36">
        <f t="shared" si="21"/>
        <v>88.461538462778464</v>
      </c>
      <c r="R121" t="str">
        <f t="shared" si="22"/>
        <v xml:space="preserve"> </v>
      </c>
      <c r="S121" s="37">
        <f t="shared" si="23"/>
        <v>0.26071608797726686</v>
      </c>
      <c r="T121" s="37" t="str">
        <f t="shared" si="24"/>
        <v/>
      </c>
      <c r="U121" s="37" t="str">
        <f t="shared" si="25"/>
        <v/>
      </c>
      <c r="V121" s="37">
        <f t="shared" si="26"/>
        <v>-0.57000515531633467</v>
      </c>
      <c r="W121" s="37" t="str">
        <f t="shared" si="27"/>
        <v/>
      </c>
      <c r="X121" s="37">
        <f t="shared" si="28"/>
        <v>-0.79484461282317564</v>
      </c>
      <c r="Y121" t="str">
        <f t="shared" si="41"/>
        <v xml:space="preserve"> </v>
      </c>
      <c r="Z121" s="1">
        <f t="shared" si="30"/>
        <v>99</v>
      </c>
      <c r="AA121" t="str">
        <f t="shared" si="42"/>
        <v xml:space="preserve"> </v>
      </c>
      <c r="AB121" s="1">
        <f t="shared" si="31"/>
        <v>14</v>
      </c>
      <c r="AC121">
        <f t="shared" si="43"/>
        <v>41</v>
      </c>
      <c r="AD121" s="1" t="str">
        <f t="shared" si="33"/>
        <v xml:space="preserve"> </v>
      </c>
      <c r="AE121">
        <f t="shared" si="44"/>
        <v>20</v>
      </c>
      <c r="AF121" t="str">
        <f t="shared" si="45"/>
        <v xml:space="preserve"> </v>
      </c>
      <c r="AG121">
        <f t="shared" si="35"/>
        <v>4.2158345952894205</v>
      </c>
      <c r="AH121" t="str">
        <f t="shared" si="36"/>
        <v xml:space="preserve"> </v>
      </c>
      <c r="AI121">
        <f t="shared" si="46"/>
        <v>63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402</v>
      </c>
      <c r="AP121" t="s">
        <v>1297</v>
      </c>
      <c r="AQ121">
        <v>57.000515531633468</v>
      </c>
      <c r="AR121">
        <v>79.484461282317568</v>
      </c>
      <c r="AS121">
        <v>26.071608673726686</v>
      </c>
      <c r="AT121">
        <v>-57.000515531633468</v>
      </c>
      <c r="AU121">
        <v>-79.484461282317568</v>
      </c>
      <c r="AV121" t="s">
        <v>1466</v>
      </c>
    </row>
    <row r="122" spans="1:48" x14ac:dyDescent="0.25">
      <c r="A122">
        <v>1.2499999999999975E-9</v>
      </c>
      <c r="B122" t="s">
        <v>461</v>
      </c>
      <c r="C122" s="3">
        <v>20</v>
      </c>
      <c r="D122" s="3">
        <v>2</v>
      </c>
      <c r="E122" s="3">
        <v>13</v>
      </c>
      <c r="F122" s="3">
        <v>35</v>
      </c>
      <c r="G122" s="4">
        <v>330</v>
      </c>
      <c r="H122" s="4">
        <v>322.92</v>
      </c>
      <c r="I122" s="5">
        <v>142576.83675612</v>
      </c>
      <c r="J122" s="4">
        <v>39.832243739977805</v>
      </c>
      <c r="K122" s="4">
        <v>37.914758717858405</v>
      </c>
      <c r="L122" s="4">
        <v>22.232690611824378</v>
      </c>
      <c r="M122" s="4">
        <v>20.785216477962177</v>
      </c>
      <c r="N122" s="4">
        <v>8.5169999999999995</v>
      </c>
      <c r="O122" s="4">
        <v>3.979978024661198</v>
      </c>
      <c r="P122" s="4">
        <v>0.84138486312399352</v>
      </c>
      <c r="Q122" s="36" t="str">
        <f t="shared" si="21"/>
        <v xml:space="preserve"> </v>
      </c>
      <c r="R122" t="str">
        <f t="shared" si="22"/>
        <v xml:space="preserve"> </v>
      </c>
      <c r="S122" s="37" t="str">
        <f t="shared" si="23"/>
        <v/>
      </c>
      <c r="T122" s="37" t="str">
        <f t="shared" si="24"/>
        <v/>
      </c>
      <c r="U122" s="37" t="str">
        <f t="shared" si="25"/>
        <v/>
      </c>
      <c r="V122" s="37" t="str">
        <f t="shared" si="26"/>
        <v/>
      </c>
      <c r="W122" s="37" t="str">
        <f t="shared" si="27"/>
        <v/>
      </c>
      <c r="X122" s="37" t="str">
        <f t="shared" si="28"/>
        <v/>
      </c>
      <c r="Y122" t="str">
        <f t="shared" si="41"/>
        <v xml:space="preserve"> </v>
      </c>
      <c r="Z122" s="1" t="str">
        <f t="shared" si="30"/>
        <v xml:space="preserve"> </v>
      </c>
      <c r="AA122" t="str">
        <f t="shared" si="42"/>
        <v xml:space="preserve"> </v>
      </c>
      <c r="AB122" s="1" t="str">
        <f t="shared" si="31"/>
        <v xml:space="preserve"> </v>
      </c>
      <c r="AC122" t="str">
        <f t="shared" si="43"/>
        <v xml:space="preserve"> 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461</v>
      </c>
      <c r="AP122" t="s">
        <v>1241</v>
      </c>
      <c r="AQ122">
        <v>-58.234352654586715</v>
      </c>
      <c r="AR122">
        <v>-43.085111527018618</v>
      </c>
      <c r="AS122">
        <v>2.192493496841319</v>
      </c>
      <c r="AT122">
        <v>58.234352654586715</v>
      </c>
      <c r="AU122">
        <v>43.085111527018618</v>
      </c>
      <c r="AV122" t="s">
        <v>1467</v>
      </c>
    </row>
    <row r="123" spans="1:48" x14ac:dyDescent="0.25">
      <c r="A123">
        <v>1.2599999999999975E-9</v>
      </c>
      <c r="B123" t="s">
        <v>655</v>
      </c>
      <c r="C123" s="3">
        <v>3</v>
      </c>
      <c r="D123" s="3">
        <v>1</v>
      </c>
      <c r="E123" s="3">
        <v>11</v>
      </c>
      <c r="F123" s="3">
        <v>15</v>
      </c>
      <c r="G123" s="4">
        <v>5.5</v>
      </c>
      <c r="H123" s="4">
        <v>4.2699999999999996</v>
      </c>
      <c r="I123" s="5">
        <v>3258.4170420199998</v>
      </c>
      <c r="J123" s="4">
        <v>6.5996908809891801</v>
      </c>
      <c r="K123" s="4">
        <v>27.371794871794869</v>
      </c>
      <c r="L123" s="4">
        <v>8.7653421817670871</v>
      </c>
      <c r="M123" s="4">
        <v>13.420526631861595</v>
      </c>
      <c r="N123" s="4">
        <v>0.156</v>
      </c>
      <c r="O123" s="4">
        <v>-76</v>
      </c>
      <c r="P123" s="4">
        <v>8.4777517564402807</v>
      </c>
      <c r="Q123" s="36" t="str">
        <f t="shared" si="21"/>
        <v xml:space="preserve"> </v>
      </c>
      <c r="R123" t="str">
        <f t="shared" si="22"/>
        <v xml:space="preserve"> </v>
      </c>
      <c r="S123" s="37">
        <f t="shared" si="23"/>
        <v>0.28805620734899307</v>
      </c>
      <c r="T123" s="37" t="str">
        <f t="shared" si="24"/>
        <v/>
      </c>
      <c r="U123" s="37" t="str">
        <f t="shared" si="25"/>
        <v/>
      </c>
      <c r="V123" s="37">
        <f t="shared" si="26"/>
        <v>-0.73782601324424313</v>
      </c>
      <c r="W123" s="37" t="str">
        <f t="shared" si="27"/>
        <v/>
      </c>
      <c r="X123" s="37">
        <f t="shared" si="28"/>
        <v>-0.43588026049191364</v>
      </c>
      <c r="Y123" t="str">
        <f t="shared" si="41"/>
        <v xml:space="preserve"> </v>
      </c>
      <c r="Z123" s="1">
        <f t="shared" si="30"/>
        <v>38</v>
      </c>
      <c r="AA123" t="str">
        <f t="shared" si="42"/>
        <v xml:space="preserve"> </v>
      </c>
      <c r="AB123" s="1">
        <f t="shared" si="31"/>
        <v>105</v>
      </c>
      <c r="AC123">
        <f t="shared" si="43"/>
        <v>31</v>
      </c>
      <c r="AD123" s="1" t="str">
        <f t="shared" si="33"/>
        <v xml:space="preserve"> </v>
      </c>
      <c r="AE123" t="str">
        <f t="shared" si="44"/>
        <v xml:space="preserve"> </v>
      </c>
      <c r="AF123" t="str">
        <f t="shared" si="45"/>
        <v xml:space="preserve"> </v>
      </c>
      <c r="AG123">
        <f t="shared" si="35"/>
        <v>8.4777517577002808</v>
      </c>
      <c r="AH123" t="str">
        <f t="shared" si="36"/>
        <v xml:space="preserve"> </v>
      </c>
      <c r="AI123">
        <f t="shared" si="46"/>
        <v>10</v>
      </c>
      <c r="AJ123" t="str">
        <f t="shared" si="47"/>
        <v xml:space="preserve"> </v>
      </c>
      <c r="AK123" t="str">
        <f t="shared" si="38"/>
        <v xml:space="preserve"> </v>
      </c>
      <c r="AL123">
        <f t="shared" si="39"/>
        <v>-75.999999998739995</v>
      </c>
      <c r="AM123" t="str">
        <f t="shared" si="48"/>
        <v xml:space="preserve"> </v>
      </c>
      <c r="AN123">
        <f t="shared" si="49"/>
        <v>30</v>
      </c>
      <c r="AO123" t="s">
        <v>655</v>
      </c>
      <c r="AP123" t="s">
        <v>1241</v>
      </c>
      <c r="AQ123">
        <v>73.78260132442432</v>
      </c>
      <c r="AR123">
        <v>43.588026049191363</v>
      </c>
      <c r="AS123">
        <v>28.805620608899307</v>
      </c>
      <c r="AT123">
        <v>-73.78260132442432</v>
      </c>
      <c r="AU123">
        <v>-43.588026049191363</v>
      </c>
      <c r="AV123" t="s">
        <v>1468</v>
      </c>
    </row>
    <row r="124" spans="1:48" x14ac:dyDescent="0.25">
      <c r="A124">
        <v>1.2699999999999975E-9</v>
      </c>
      <c r="B124" t="s">
        <v>296</v>
      </c>
      <c r="C124" s="3">
        <v>4</v>
      </c>
      <c r="D124" s="3">
        <v>4</v>
      </c>
      <c r="E124" s="3">
        <v>10</v>
      </c>
      <c r="F124" s="3">
        <v>18</v>
      </c>
      <c r="G124" s="4">
        <v>53</v>
      </c>
      <c r="H124" s="4">
        <v>49.83</v>
      </c>
      <c r="I124" s="5">
        <v>15056.85334758</v>
      </c>
      <c r="J124" s="4">
        <v>19.533516268130143</v>
      </c>
      <c r="K124" s="4">
        <v>16.983640081799589</v>
      </c>
      <c r="L124" s="4">
        <v>11.111874018306883</v>
      </c>
      <c r="M124" s="4">
        <v>11.468943738267392</v>
      </c>
      <c r="N124" s="4">
        <v>2.9340000000000002</v>
      </c>
      <c r="O124" s="4">
        <v>11.55893536121674</v>
      </c>
      <c r="P124" s="4">
        <v>2.8416616496086693</v>
      </c>
      <c r="Q124" s="36" t="str">
        <f t="shared" si="21"/>
        <v xml:space="preserve"> </v>
      </c>
      <c r="R124" t="str">
        <f t="shared" si="22"/>
        <v xml:space="preserve"> </v>
      </c>
      <c r="S124" s="37" t="str">
        <f t="shared" si="23"/>
        <v/>
      </c>
      <c r="T124" s="37" t="str">
        <f t="shared" si="24"/>
        <v/>
      </c>
      <c r="U124" s="37" t="str">
        <f t="shared" si="25"/>
        <v/>
      </c>
      <c r="V124" s="37" t="str">
        <f t="shared" si="26"/>
        <v/>
      </c>
      <c r="W124" s="37" t="str">
        <f t="shared" si="27"/>
        <v/>
      </c>
      <c r="X124" s="37" t="str">
        <f t="shared" si="28"/>
        <v/>
      </c>
      <c r="Y124" t="str">
        <f t="shared" si="41"/>
        <v xml:space="preserve"> </v>
      </c>
      <c r="Z124" s="1" t="str">
        <f t="shared" si="30"/>
        <v xml:space="preserve"> </v>
      </c>
      <c r="AA124" t="str">
        <f t="shared" si="42"/>
        <v xml:space="preserve"> </v>
      </c>
      <c r="AB124" s="1" t="str">
        <f t="shared" si="31"/>
        <v xml:space="preserve"> </v>
      </c>
      <c r="AC124" t="str">
        <f t="shared" si="43"/>
        <v xml:space="preserve"> 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>
        <f t="shared" si="35"/>
        <v>2.8416616508786694</v>
      </c>
      <c r="AH124" t="str">
        <f t="shared" si="36"/>
        <v xml:space="preserve"> </v>
      </c>
      <c r="AI124">
        <f t="shared" si="46"/>
        <v>132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296</v>
      </c>
      <c r="AP124" t="s">
        <v>1241</v>
      </c>
      <c r="AQ124">
        <v>22.402731768453133</v>
      </c>
      <c r="AR124">
        <v>28.486220541475305</v>
      </c>
      <c r="AS124">
        <v>6.3616295404374856</v>
      </c>
      <c r="AT124">
        <v>-22.402731768453133</v>
      </c>
      <c r="AU124">
        <v>-28.486220541475305</v>
      </c>
      <c r="AV124" t="s">
        <v>1469</v>
      </c>
    </row>
    <row r="125" spans="1:48" x14ac:dyDescent="0.25">
      <c r="A125">
        <v>1.2799999999999974E-9</v>
      </c>
      <c r="B125" t="s">
        <v>1206</v>
      </c>
      <c r="C125" s="3">
        <v>8</v>
      </c>
      <c r="D125" s="3">
        <v>0</v>
      </c>
      <c r="E125" s="3">
        <v>17</v>
      </c>
      <c r="F125" s="3">
        <v>25</v>
      </c>
      <c r="G125" s="4">
        <v>18</v>
      </c>
      <c r="H125" s="4">
        <v>15.59</v>
      </c>
      <c r="I125" s="5">
        <v>2341.3749363099996</v>
      </c>
      <c r="J125" s="4">
        <v>3.1431451612903225</v>
      </c>
      <c r="K125" s="4">
        <v>4.0651890482398958</v>
      </c>
      <c r="L125" s="4">
        <v>3.4915704702996027</v>
      </c>
      <c r="M125" s="4">
        <v>4.2344958316450123</v>
      </c>
      <c r="N125" s="4">
        <v>0.89400000000000002</v>
      </c>
      <c r="O125" s="4">
        <v>-77.017994858611829</v>
      </c>
      <c r="P125" s="4">
        <v>0</v>
      </c>
      <c r="Q125" s="36" t="str">
        <f t="shared" si="21"/>
        <v xml:space="preserve"> </v>
      </c>
      <c r="R125" t="str">
        <f t="shared" si="22"/>
        <v xml:space="preserve"> </v>
      </c>
      <c r="S125" s="37">
        <f t="shared" si="23"/>
        <v>0.15458627453208462</v>
      </c>
      <c r="T125" s="37" t="str">
        <f t="shared" si="24"/>
        <v/>
      </c>
      <c r="U125" s="37" t="str">
        <f t="shared" si="25"/>
        <v/>
      </c>
      <c r="V125" s="37">
        <f t="shared" si="26"/>
        <v>-0.87513795528495431</v>
      </c>
      <c r="W125" s="37" t="str">
        <f t="shared" si="27"/>
        <v/>
      </c>
      <c r="X125" s="37">
        <f t="shared" si="28"/>
        <v>-0.77528956846925334</v>
      </c>
      <c r="Y125" t="str">
        <f t="shared" si="41"/>
        <v xml:space="preserve"> </v>
      </c>
      <c r="Z125" s="1">
        <f t="shared" si="30"/>
        <v>6</v>
      </c>
      <c r="AA125" t="str">
        <f t="shared" si="42"/>
        <v xml:space="preserve"> </v>
      </c>
      <c r="AB125" s="1">
        <f t="shared" si="31"/>
        <v>16</v>
      </c>
      <c r="AC125">
        <f t="shared" si="43"/>
        <v>109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 t="str">
        <f t="shared" si="35"/>
        <v xml:space="preserve"> </v>
      </c>
      <c r="AH125" t="str">
        <f t="shared" si="36"/>
        <v xml:space="preserve"> </v>
      </c>
      <c r="AI125" t="str">
        <f t="shared" si="46"/>
        <v xml:space="preserve"> </v>
      </c>
      <c r="AJ125" t="str">
        <f t="shared" si="47"/>
        <v xml:space="preserve"> </v>
      </c>
      <c r="AK125" t="str">
        <f t="shared" si="38"/>
        <v xml:space="preserve"> </v>
      </c>
      <c r="AL125">
        <f t="shared" si="39"/>
        <v>-77.017994857331828</v>
      </c>
      <c r="AM125" t="str">
        <f t="shared" si="48"/>
        <v xml:space="preserve"> </v>
      </c>
      <c r="AN125">
        <f t="shared" si="49"/>
        <v>33</v>
      </c>
      <c r="AO125" t="s">
        <v>1206</v>
      </c>
      <c r="AP125" t="s">
        <v>1250</v>
      </c>
      <c r="AQ125">
        <v>87.513795528495436</v>
      </c>
      <c r="AR125">
        <v>77.52895684692534</v>
      </c>
      <c r="AS125">
        <v>15.458627325208463</v>
      </c>
      <c r="AT125">
        <v>-87.513795528495436</v>
      </c>
      <c r="AU125">
        <v>-77.52895684692534</v>
      </c>
      <c r="AV125" t="s">
        <v>1470</v>
      </c>
    </row>
    <row r="126" spans="1:48" x14ac:dyDescent="0.25">
      <c r="A126">
        <v>1.2899999999999974E-9</v>
      </c>
      <c r="B126" t="s">
        <v>908</v>
      </c>
      <c r="C126" s="3">
        <v>6</v>
      </c>
      <c r="D126" s="3">
        <v>0</v>
      </c>
      <c r="E126" s="3">
        <v>3</v>
      </c>
      <c r="F126" s="3">
        <v>9</v>
      </c>
      <c r="G126" s="4">
        <v>92.5</v>
      </c>
      <c r="H126" s="4">
        <v>81.5</v>
      </c>
      <c r="I126" s="5">
        <v>19134.368369</v>
      </c>
      <c r="J126" s="4">
        <v>36.695182350292662</v>
      </c>
      <c r="K126" s="4">
        <v>35.96646072374228</v>
      </c>
      <c r="L126" s="4">
        <v>24.244748069954309</v>
      </c>
      <c r="M126" s="4">
        <v>22.930221718362009</v>
      </c>
      <c r="N126" s="4">
        <v>2.266</v>
      </c>
      <c r="O126" s="4">
        <v>0.7111111111111118</v>
      </c>
      <c r="P126" s="4" t="s">
        <v>137</v>
      </c>
      <c r="Q126" s="36" t="str">
        <f t="shared" si="21"/>
        <v xml:space="preserve"> </v>
      </c>
      <c r="R126" t="str">
        <f t="shared" si="22"/>
        <v xml:space="preserve"> </v>
      </c>
      <c r="S126" s="37" t="str">
        <f t="shared" si="23"/>
        <v/>
      </c>
      <c r="T126" s="37" t="str">
        <f t="shared" si="24"/>
        <v/>
      </c>
      <c r="U126" s="37" t="str">
        <f t="shared" si="25"/>
        <v/>
      </c>
      <c r="V126" s="37" t="str">
        <f t="shared" si="26"/>
        <v/>
      </c>
      <c r="W126" s="37" t="str">
        <f t="shared" si="27"/>
        <v/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 t="str">
        <f t="shared" si="42"/>
        <v xml:space="preserve"> </v>
      </c>
      <c r="AB126" s="1" t="str">
        <f t="shared" si="31"/>
        <v xml:space="preserve"> </v>
      </c>
      <c r="AC126" t="str">
        <f t="shared" si="43"/>
        <v xml:space="preserve"> </v>
      </c>
      <c r="AD126" s="1" t="str">
        <f t="shared" si="33"/>
        <v xml:space="preserve"> </v>
      </c>
      <c r="AE126" t="str">
        <f t="shared" si="44"/>
        <v xml:space="preserve"> 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 t="str">
        <f t="shared" si="38"/>
        <v xml:space="preserve"> </v>
      </c>
      <c r="AL126" t="str">
        <f t="shared" si="39"/>
        <v xml:space="preserve"> </v>
      </c>
      <c r="AM126" t="str">
        <f t="shared" si="48"/>
        <v xml:space="preserve"> </v>
      </c>
      <c r="AN126" t="str">
        <f t="shared" si="49"/>
        <v xml:space="preserve"> </v>
      </c>
      <c r="AO126" t="s">
        <v>908</v>
      </c>
      <c r="AP126" t="s">
        <v>1246</v>
      </c>
      <c r="AQ126">
        <v>-45.772316082533848</v>
      </c>
      <c r="AR126">
        <v>-56.034307412566299</v>
      </c>
      <c r="AS126">
        <v>13.496932515337434</v>
      </c>
      <c r="AT126">
        <v>45.772316082533848</v>
      </c>
      <c r="AU126">
        <v>56.034307412566299</v>
      </c>
      <c r="AV126" t="s">
        <v>1471</v>
      </c>
    </row>
    <row r="127" spans="1:48" x14ac:dyDescent="0.25">
      <c r="A127">
        <v>1.2999999999999974E-9</v>
      </c>
      <c r="B127" t="s">
        <v>595</v>
      </c>
      <c r="C127" s="3">
        <v>37</v>
      </c>
      <c r="D127" s="3">
        <v>1</v>
      </c>
      <c r="E127" s="3">
        <v>4</v>
      </c>
      <c r="F127" s="3">
        <v>42</v>
      </c>
      <c r="G127" s="4">
        <v>204.5</v>
      </c>
      <c r="H127" s="4">
        <v>188.34</v>
      </c>
      <c r="I127" s="5">
        <v>169694.34</v>
      </c>
      <c r="J127" s="4" t="s">
        <v>1240</v>
      </c>
      <c r="K127" s="4" t="s">
        <v>1240</v>
      </c>
      <c r="L127" s="4" t="s">
        <v>1240</v>
      </c>
      <c r="M127" s="4">
        <v>33.139781026956989</v>
      </c>
      <c r="N127" s="4">
        <v>2.9860000000000002</v>
      </c>
      <c r="O127" s="4">
        <v>-0.13377926421404693</v>
      </c>
      <c r="P127" s="4">
        <v>0</v>
      </c>
      <c r="Q127" s="36">
        <f t="shared" si="21"/>
        <v>88.095238096538097</v>
      </c>
      <c r="R127" t="str">
        <f t="shared" si="22"/>
        <v xml:space="preserve"> </v>
      </c>
      <c r="S127" s="37" t="str">
        <f t="shared" si="23"/>
        <v/>
      </c>
      <c r="T127" s="37" t="str">
        <f t="shared" si="24"/>
        <v/>
      </c>
      <c r="U127" s="37" t="str">
        <f t="shared" si="25"/>
        <v xml:space="preserve"> </v>
      </c>
      <c r="V127" s="37" t="str">
        <f t="shared" si="26"/>
        <v xml:space="preserve"> </v>
      </c>
      <c r="W127" s="37" t="str">
        <f t="shared" si="27"/>
        <v xml:space="preserve"> </v>
      </c>
      <c r="X127" s="37" t="str">
        <f t="shared" si="28"/>
        <v xml:space="preserve"> </v>
      </c>
      <c r="Y127" t="str">
        <f t="shared" si="41"/>
        <v xml:space="preserve"> </v>
      </c>
      <c r="Z127" s="1" t="str">
        <f t="shared" si="30"/>
        <v xml:space="preserve"> </v>
      </c>
      <c r="AA127" t="str">
        <f t="shared" si="42"/>
        <v xml:space="preserve"> </v>
      </c>
      <c r="AB127" s="1" t="str">
        <f t="shared" si="31"/>
        <v xml:space="preserve"> </v>
      </c>
      <c r="AC127" t="str">
        <f t="shared" si="43"/>
        <v xml:space="preserve"> </v>
      </c>
      <c r="AD127" s="1" t="str">
        <f t="shared" si="33"/>
        <v xml:space="preserve"> </v>
      </c>
      <c r="AE127">
        <f t="shared" si="44"/>
        <v>23</v>
      </c>
      <c r="AF127" t="str">
        <f t="shared" si="45"/>
        <v xml:space="preserve"> </v>
      </c>
      <c r="AG127" t="str">
        <f t="shared" si="35"/>
        <v xml:space="preserve"> </v>
      </c>
      <c r="AH127" t="str">
        <f t="shared" si="36"/>
        <v xml:space="preserve"> </v>
      </c>
      <c r="AI127" t="str">
        <f t="shared" si="46"/>
        <v xml:space="preserve"> 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595</v>
      </c>
      <c r="AP127" t="s">
        <v>1295</v>
      </c>
      <c r="AQ127" t="e">
        <v>#VALUE!</v>
      </c>
      <c r="AR127" t="e">
        <v>#VALUE!</v>
      </c>
      <c r="AS127">
        <v>8.5802272485929763</v>
      </c>
      <c r="AT127" t="e">
        <v>#VALUE!</v>
      </c>
      <c r="AU127" t="e">
        <v>#VALUE!</v>
      </c>
      <c r="AV127" t="s">
        <v>1472</v>
      </c>
    </row>
    <row r="128" spans="1:48" x14ac:dyDescent="0.25">
      <c r="A128">
        <v>1.3099999999999973E-9</v>
      </c>
      <c r="B128" t="s">
        <v>256</v>
      </c>
      <c r="C128" s="3">
        <v>14</v>
      </c>
      <c r="D128" s="3">
        <v>2</v>
      </c>
      <c r="E128" s="3">
        <v>13</v>
      </c>
      <c r="F128" s="3">
        <v>29</v>
      </c>
      <c r="G128" s="4">
        <v>48</v>
      </c>
      <c r="H128" s="4">
        <v>45.93</v>
      </c>
      <c r="I128" s="5">
        <v>193930.06455786002</v>
      </c>
      <c r="J128" s="4">
        <v>14.917180902890548</v>
      </c>
      <c r="K128" s="4">
        <v>14.632048423064669</v>
      </c>
      <c r="L128" s="4">
        <v>9.7862940907611566</v>
      </c>
      <c r="M128" s="4">
        <v>9.8751851392450138</v>
      </c>
      <c r="N128" s="4">
        <v>3.1390000000000002</v>
      </c>
      <c r="O128" s="4">
        <v>1.2580645161290369</v>
      </c>
      <c r="P128" s="4">
        <v>3.0829523187459178</v>
      </c>
      <c r="Q128" s="36" t="str">
        <f t="shared" si="21"/>
        <v xml:space="preserve"> </v>
      </c>
      <c r="R128" t="str">
        <f t="shared" si="22"/>
        <v xml:space="preserve"> </v>
      </c>
      <c r="S128" s="37" t="str">
        <f t="shared" si="23"/>
        <v/>
      </c>
      <c r="T128" s="37" t="str">
        <f t="shared" si="24"/>
        <v/>
      </c>
      <c r="U128" s="37" t="str">
        <f t="shared" si="25"/>
        <v/>
      </c>
      <c r="V128" s="37">
        <f t="shared" si="26"/>
        <v>-0.40741212596286336</v>
      </c>
      <c r="W128" s="37" t="str">
        <f t="shared" si="27"/>
        <v/>
      </c>
      <c r="X128" s="37">
        <f t="shared" si="28"/>
        <v>-0.37017385531014713</v>
      </c>
      <c r="Y128" t="str">
        <f t="shared" si="41"/>
        <v xml:space="preserve"> </v>
      </c>
      <c r="Z128" s="1">
        <f t="shared" si="30"/>
        <v>152</v>
      </c>
      <c r="AA128" t="str">
        <f t="shared" si="42"/>
        <v xml:space="preserve"> </v>
      </c>
      <c r="AB128" s="1">
        <f t="shared" si="31"/>
        <v>118</v>
      </c>
      <c r="AC128" t="str">
        <f t="shared" si="43"/>
        <v xml:space="preserve"> 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>
        <f t="shared" si="35"/>
        <v>3.0829523200559179</v>
      </c>
      <c r="AH128" t="str">
        <f t="shared" si="36"/>
        <v xml:space="preserve"> </v>
      </c>
      <c r="AI128">
        <f t="shared" si="46"/>
        <v>125</v>
      </c>
      <c r="AJ128" t="str">
        <f t="shared" si="47"/>
        <v xml:space="preserve"> </v>
      </c>
      <c r="AK128" t="str">
        <f t="shared" si="38"/>
        <v xml:space="preserve"> </v>
      </c>
      <c r="AL128" t="str">
        <f t="shared" si="39"/>
        <v xml:space="preserve"> </v>
      </c>
      <c r="AM128" t="str">
        <f t="shared" si="48"/>
        <v xml:space="preserve"> </v>
      </c>
      <c r="AN128" t="str">
        <f t="shared" si="49"/>
        <v xml:space="preserve"> </v>
      </c>
      <c r="AO128" t="s">
        <v>256</v>
      </c>
      <c r="AP128" t="s">
        <v>1295</v>
      </c>
      <c r="AQ128">
        <v>40.741212596286339</v>
      </c>
      <c r="AR128">
        <v>37.01738553101471</v>
      </c>
      <c r="AS128">
        <v>4.5068582625734877</v>
      </c>
      <c r="AT128">
        <v>-40.741212596286339</v>
      </c>
      <c r="AU128">
        <v>-37.01738553101471</v>
      </c>
      <c r="AV128" t="s">
        <v>1473</v>
      </c>
    </row>
    <row r="129" spans="1:48" x14ac:dyDescent="0.25">
      <c r="A129">
        <v>1.3199999999999973E-9</v>
      </c>
      <c r="B129" t="s">
        <v>598</v>
      </c>
      <c r="C129" s="3">
        <v>12</v>
      </c>
      <c r="D129" s="3">
        <v>0</v>
      </c>
      <c r="E129" s="3">
        <v>15</v>
      </c>
      <c r="F129" s="3">
        <v>27</v>
      </c>
      <c r="G129" s="4">
        <v>75.5</v>
      </c>
      <c r="H129" s="4">
        <v>68.64</v>
      </c>
      <c r="I129" s="5">
        <v>52541.578964160006</v>
      </c>
      <c r="J129" s="4">
        <v>16.563706563706564</v>
      </c>
      <c r="K129" s="4">
        <v>20.00582920431361</v>
      </c>
      <c r="L129" s="4">
        <v>10.579532254664318</v>
      </c>
      <c r="M129" s="4">
        <v>12.092345539435042</v>
      </c>
      <c r="N129" s="4">
        <v>3.431</v>
      </c>
      <c r="O129" s="4">
        <v>-17.721822541966425</v>
      </c>
      <c r="P129" s="4">
        <v>1.520979020979021</v>
      </c>
      <c r="Q129" s="36" t="str">
        <f t="shared" si="21"/>
        <v xml:space="preserve"> </v>
      </c>
      <c r="R129" t="str">
        <f t="shared" si="22"/>
        <v xml:space="preserve"> </v>
      </c>
      <c r="S129" s="37" t="str">
        <f t="shared" si="23"/>
        <v/>
      </c>
      <c r="T129" s="37" t="str">
        <f t="shared" si="24"/>
        <v/>
      </c>
      <c r="U129" s="37" t="str">
        <f t="shared" si="25"/>
        <v/>
      </c>
      <c r="V129" s="37">
        <f t="shared" si="26"/>
        <v>-0.34200357811174176</v>
      </c>
      <c r="W129" s="37" t="str">
        <f t="shared" si="27"/>
        <v/>
      </c>
      <c r="X129" s="37">
        <f t="shared" si="28"/>
        <v>-0.31912264736988705</v>
      </c>
      <c r="Y129" t="str">
        <f t="shared" si="41"/>
        <v xml:space="preserve"> </v>
      </c>
      <c r="Z129" s="1">
        <f t="shared" si="30"/>
        <v>175</v>
      </c>
      <c r="AA129" t="str">
        <f t="shared" si="42"/>
        <v xml:space="preserve"> </v>
      </c>
      <c r="AB129" s="1">
        <f t="shared" si="31"/>
        <v>127</v>
      </c>
      <c r="AC129" t="str">
        <f t="shared" si="43"/>
        <v xml:space="preserve"> 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 t="str">
        <f t="shared" si="38"/>
        <v xml:space="preserve"> </v>
      </c>
      <c r="AL129" t="str">
        <f t="shared" si="39"/>
        <v xml:space="preserve"> </v>
      </c>
      <c r="AM129" t="str">
        <f t="shared" si="48"/>
        <v xml:space="preserve"> </v>
      </c>
      <c r="AN129" t="str">
        <f t="shared" si="49"/>
        <v xml:space="preserve"> </v>
      </c>
      <c r="AO129" t="s">
        <v>598</v>
      </c>
      <c r="AP129" t="s">
        <v>1246</v>
      </c>
      <c r="AQ129">
        <v>34.200357811174179</v>
      </c>
      <c r="AR129">
        <v>31.912264736988703</v>
      </c>
      <c r="AS129">
        <v>9.9941724941724921</v>
      </c>
      <c r="AT129">
        <v>-34.200357811174179</v>
      </c>
      <c r="AU129">
        <v>-31.912264736988703</v>
      </c>
      <c r="AV129" t="s">
        <v>1474</v>
      </c>
    </row>
    <row r="130" spans="1:48" x14ac:dyDescent="0.25">
      <c r="A130">
        <v>1.3299999999999973E-9</v>
      </c>
      <c r="B130" t="s">
        <v>453</v>
      </c>
      <c r="C130" s="3">
        <v>5</v>
      </c>
      <c r="D130" s="3">
        <v>2</v>
      </c>
      <c r="E130" s="3">
        <v>7</v>
      </c>
      <c r="F130" s="3">
        <v>14</v>
      </c>
      <c r="G130" s="4">
        <v>272.5</v>
      </c>
      <c r="H130" s="4">
        <v>266.36</v>
      </c>
      <c r="I130" s="5">
        <v>27714.811804720001</v>
      </c>
      <c r="J130" s="4">
        <v>35.70988068105644</v>
      </c>
      <c r="K130" s="4">
        <v>33.538151599093432</v>
      </c>
      <c r="L130" s="4">
        <v>20.030481875722078</v>
      </c>
      <c r="M130" s="4">
        <v>20.002864140327652</v>
      </c>
      <c r="N130" s="4">
        <v>7.9420000000000002</v>
      </c>
      <c r="O130" s="4">
        <v>4.4999999999999947</v>
      </c>
      <c r="P130" s="4">
        <v>0.93482504880612716</v>
      </c>
      <c r="Q130" s="36" t="str">
        <f t="shared" si="21"/>
        <v xml:space="preserve"> </v>
      </c>
      <c r="R130" t="str">
        <f t="shared" si="22"/>
        <v xml:space="preserve"> </v>
      </c>
      <c r="S130" s="37" t="str">
        <f t="shared" si="23"/>
        <v/>
      </c>
      <c r="T130" s="37" t="str">
        <f t="shared" si="24"/>
        <v/>
      </c>
      <c r="U130" s="37" t="str">
        <f t="shared" si="25"/>
        <v/>
      </c>
      <c r="V130" s="37" t="str">
        <f t="shared" si="26"/>
        <v/>
      </c>
      <c r="W130" s="37" t="str">
        <f t="shared" si="27"/>
        <v/>
      </c>
      <c r="X130" s="37" t="str">
        <f t="shared" si="28"/>
        <v/>
      </c>
      <c r="Y130" t="str">
        <f t="shared" si="41"/>
        <v xml:space="preserve"> </v>
      </c>
      <c r="Z130" s="1" t="str">
        <f t="shared" si="30"/>
        <v xml:space="preserve"> </v>
      </c>
      <c r="AA130" t="str">
        <f t="shared" si="42"/>
        <v xml:space="preserve"> </v>
      </c>
      <c r="AB130" s="1" t="str">
        <f t="shared" si="31"/>
        <v xml:space="preserve"> </v>
      </c>
      <c r="AC130" t="str">
        <f t="shared" si="43"/>
        <v xml:space="preserve"> 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 t="str">
        <f t="shared" si="35"/>
        <v xml:space="preserve"> </v>
      </c>
      <c r="AH130" t="str">
        <f t="shared" si="36"/>
        <v xml:space="preserve"> </v>
      </c>
      <c r="AI130" t="str">
        <f t="shared" si="46"/>
        <v xml:space="preserve"> </v>
      </c>
      <c r="AJ130" t="str">
        <f t="shared" si="47"/>
        <v xml:space="preserve"> </v>
      </c>
      <c r="AK130" t="str">
        <f t="shared" si="38"/>
        <v xml:space="preserve"> </v>
      </c>
      <c r="AL130" t="str">
        <f t="shared" si="39"/>
        <v xml:space="preserve"> </v>
      </c>
      <c r="AM130" t="str">
        <f t="shared" si="48"/>
        <v xml:space="preserve"> </v>
      </c>
      <c r="AN130" t="str">
        <f t="shared" si="49"/>
        <v xml:space="preserve"> </v>
      </c>
      <c r="AO130" t="s">
        <v>453</v>
      </c>
      <c r="AP130" t="s">
        <v>1246</v>
      </c>
      <c r="AQ130">
        <v>-41.858186293139156</v>
      </c>
      <c r="AR130">
        <v>-28.912140377796327</v>
      </c>
      <c r="AS130">
        <v>2.3051509235620937</v>
      </c>
      <c r="AT130">
        <v>41.858186293139156</v>
      </c>
      <c r="AU130">
        <v>28.912140377796327</v>
      </c>
      <c r="AV130" t="s">
        <v>1475</v>
      </c>
    </row>
    <row r="131" spans="1:48" x14ac:dyDescent="0.25">
      <c r="A131">
        <v>1.3399999999999972E-9</v>
      </c>
      <c r="B131" t="s">
        <v>301</v>
      </c>
      <c r="C131" s="3">
        <v>3</v>
      </c>
      <c r="D131" s="3">
        <v>7</v>
      </c>
      <c r="E131" s="3">
        <v>6</v>
      </c>
      <c r="F131" s="3">
        <v>16</v>
      </c>
      <c r="G131" s="4">
        <v>10</v>
      </c>
      <c r="H131" s="4">
        <v>9.68</v>
      </c>
      <c r="I131" s="5">
        <v>10623.820540960001</v>
      </c>
      <c r="J131" s="4">
        <v>7.322239031770045</v>
      </c>
      <c r="K131" s="4">
        <v>7.6886417791898323</v>
      </c>
      <c r="L131" s="4">
        <v>4.8087896490020654</v>
      </c>
      <c r="M131" s="4">
        <v>5.0397115200522373</v>
      </c>
      <c r="N131" s="4">
        <v>1.2590000000000001</v>
      </c>
      <c r="O131" s="4">
        <v>-4.6212121212121167</v>
      </c>
      <c r="P131" s="4">
        <v>10.351239669421489</v>
      </c>
      <c r="Q131" s="36" t="str">
        <f t="shared" si="21"/>
        <v xml:space="preserve"> </v>
      </c>
      <c r="R131" t="str">
        <f t="shared" si="22"/>
        <v xml:space="preserve"> </v>
      </c>
      <c r="S131" s="37" t="str">
        <f t="shared" si="23"/>
        <v/>
      </c>
      <c r="T131" s="37" t="str">
        <f t="shared" si="24"/>
        <v/>
      </c>
      <c r="U131" s="37" t="str">
        <f t="shared" si="25"/>
        <v/>
      </c>
      <c r="V131" s="37">
        <f t="shared" si="26"/>
        <v>-0.70912264929444158</v>
      </c>
      <c r="W131" s="37" t="str">
        <f t="shared" si="27"/>
        <v/>
      </c>
      <c r="X131" s="37">
        <f t="shared" si="28"/>
        <v>-0.69051599950233289</v>
      </c>
      <c r="Y131" t="str">
        <f t="shared" si="41"/>
        <v xml:space="preserve"> </v>
      </c>
      <c r="Z131" s="1">
        <f t="shared" si="30"/>
        <v>46</v>
      </c>
      <c r="AA131" t="str">
        <f t="shared" si="42"/>
        <v xml:space="preserve"> </v>
      </c>
      <c r="AB131" s="1">
        <f t="shared" si="31"/>
        <v>32</v>
      </c>
      <c r="AC131" t="str">
        <f t="shared" si="43"/>
        <v xml:space="preserve"> 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>
        <f t="shared" si="35"/>
        <v>10.351239670761489</v>
      </c>
      <c r="AH131" t="str">
        <f t="shared" si="36"/>
        <v xml:space="preserve"> </v>
      </c>
      <c r="AI131">
        <f t="shared" si="46"/>
        <v>6</v>
      </c>
      <c r="AJ131" t="str">
        <f t="shared" si="47"/>
        <v xml:space="preserve"> </v>
      </c>
      <c r="AK131" t="str">
        <f t="shared" si="38"/>
        <v xml:space="preserve"> </v>
      </c>
      <c r="AL131" t="str">
        <f t="shared" si="39"/>
        <v xml:space="preserve"> </v>
      </c>
      <c r="AM131" t="str">
        <f t="shared" si="48"/>
        <v xml:space="preserve"> </v>
      </c>
      <c r="AN131" t="str">
        <f t="shared" si="49"/>
        <v xml:space="preserve"> </v>
      </c>
      <c r="AO131" t="s">
        <v>301</v>
      </c>
      <c r="AP131" t="s">
        <v>1264</v>
      </c>
      <c r="AQ131">
        <v>70.912264929444163</v>
      </c>
      <c r="AR131">
        <v>69.051599950233282</v>
      </c>
      <c r="AS131">
        <v>3.3057851239669533</v>
      </c>
      <c r="AT131">
        <v>-70.912264929444163</v>
      </c>
      <c r="AU131">
        <v>-69.051599950233282</v>
      </c>
      <c r="AV131" t="s">
        <v>1476</v>
      </c>
    </row>
    <row r="132" spans="1:48" x14ac:dyDescent="0.25">
      <c r="A132">
        <v>1.3499999999999972E-9</v>
      </c>
      <c r="B132" t="s">
        <v>572</v>
      </c>
      <c r="C132" s="3">
        <v>8</v>
      </c>
      <c r="D132" s="3">
        <v>7</v>
      </c>
      <c r="E132" s="3">
        <v>16</v>
      </c>
      <c r="F132" s="3">
        <v>31</v>
      </c>
      <c r="G132" s="4">
        <v>60</v>
      </c>
      <c r="H132" s="4">
        <v>56.46</v>
      </c>
      <c r="I132" s="5">
        <v>30521.14973592</v>
      </c>
      <c r="J132" s="4">
        <v>14.22883064516129</v>
      </c>
      <c r="K132" s="4">
        <v>16.664698937426213</v>
      </c>
      <c r="L132" s="4">
        <v>8.6991363636363648</v>
      </c>
      <c r="M132" s="4">
        <v>10.081527655838455</v>
      </c>
      <c r="N132" s="4">
        <v>3.3879999999999999</v>
      </c>
      <c r="O132" s="4">
        <v>-15.087719298245622</v>
      </c>
      <c r="P132" s="4">
        <v>1.5338292596528516</v>
      </c>
      <c r="Q132" s="36" t="str">
        <f t="shared" si="21"/>
        <v xml:space="preserve"> </v>
      </c>
      <c r="R132" t="str">
        <f t="shared" si="22"/>
        <v xml:space="preserve"> </v>
      </c>
      <c r="S132" s="37" t="str">
        <f t="shared" si="23"/>
        <v/>
      </c>
      <c r="T132" s="37" t="str">
        <f t="shared" si="24"/>
        <v/>
      </c>
      <c r="U132" s="37" t="str">
        <f t="shared" si="25"/>
        <v/>
      </c>
      <c r="V132" s="37">
        <f t="shared" si="26"/>
        <v>-0.43475697204847019</v>
      </c>
      <c r="W132" s="37" t="str">
        <f t="shared" si="27"/>
        <v/>
      </c>
      <c r="X132" s="37">
        <f t="shared" si="28"/>
        <v>-0.44014113338236527</v>
      </c>
      <c r="Y132" t="str">
        <f t="shared" si="41"/>
        <v xml:space="preserve"> </v>
      </c>
      <c r="Z132" s="1">
        <f t="shared" si="30"/>
        <v>145</v>
      </c>
      <c r="AA132" t="str">
        <f t="shared" si="42"/>
        <v xml:space="preserve"> </v>
      </c>
      <c r="AB132" s="1">
        <f t="shared" si="31"/>
        <v>104</v>
      </c>
      <c r="AC132" t="str">
        <f t="shared" si="43"/>
        <v xml:space="preserve"> 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572</v>
      </c>
      <c r="AP132" t="s">
        <v>1295</v>
      </c>
      <c r="AQ132">
        <v>43.475697204847016</v>
      </c>
      <c r="AR132">
        <v>44.014113338236527</v>
      </c>
      <c r="AS132">
        <v>6.2699256110520629</v>
      </c>
      <c r="AT132">
        <v>-43.475697204847016</v>
      </c>
      <c r="AU132">
        <v>-44.014113338236527</v>
      </c>
      <c r="AV132" t="s">
        <v>1477</v>
      </c>
    </row>
    <row r="133" spans="1:48" x14ac:dyDescent="0.25">
      <c r="A133">
        <v>1.3599999999999972E-9</v>
      </c>
      <c r="B133" t="s">
        <v>1207</v>
      </c>
      <c r="C133" s="3">
        <v>14</v>
      </c>
      <c r="D133" s="3">
        <v>1</v>
      </c>
      <c r="E133" s="3">
        <v>12</v>
      </c>
      <c r="F133" s="3">
        <v>27</v>
      </c>
      <c r="G133" s="4">
        <v>32</v>
      </c>
      <c r="H133" s="4">
        <v>26.84</v>
      </c>
      <c r="I133" s="5">
        <v>20110.764818759999</v>
      </c>
      <c r="J133" s="4">
        <v>21.680129240710823</v>
      </c>
      <c r="K133" s="4">
        <v>19.548434085943189</v>
      </c>
      <c r="L133" s="4">
        <v>11.081696370152429</v>
      </c>
      <c r="M133" s="4">
        <v>9.7689443449542992</v>
      </c>
      <c r="N133" s="4">
        <v>1.373</v>
      </c>
      <c r="O133" s="4">
        <v>-3.9860139860139818</v>
      </c>
      <c r="P133" s="4">
        <v>1.9150521609538003</v>
      </c>
      <c r="Q133" s="36" t="str">
        <f t="shared" si="21"/>
        <v xml:space="preserve"> </v>
      </c>
      <c r="R133" t="str">
        <f t="shared" si="22"/>
        <v xml:space="preserve"> </v>
      </c>
      <c r="S133" s="37">
        <f t="shared" si="23"/>
        <v>0.1922503739382414</v>
      </c>
      <c r="T133" s="37" t="str">
        <f t="shared" si="24"/>
        <v/>
      </c>
      <c r="U133" s="37" t="str">
        <f t="shared" si="25"/>
        <v/>
      </c>
      <c r="V133" s="37" t="str">
        <f t="shared" si="26"/>
        <v/>
      </c>
      <c r="W133" s="37" t="str">
        <f t="shared" si="27"/>
        <v/>
      </c>
      <c r="X133" s="37" t="str">
        <f t="shared" si="28"/>
        <v/>
      </c>
      <c r="Y133" t="str">
        <f t="shared" si="41"/>
        <v xml:space="preserve"> </v>
      </c>
      <c r="Z133" s="1" t="str">
        <f t="shared" si="30"/>
        <v xml:space="preserve"> </v>
      </c>
      <c r="AA133" t="str">
        <f t="shared" si="42"/>
        <v xml:space="preserve"> </v>
      </c>
      <c r="AB133" s="1" t="str">
        <f t="shared" si="31"/>
        <v xml:space="preserve"> </v>
      </c>
      <c r="AC133">
        <f t="shared" si="43"/>
        <v>82</v>
      </c>
      <c r="AD133" s="1" t="str">
        <f t="shared" si="33"/>
        <v xml:space="preserve"> </v>
      </c>
      <c r="AE133" t="str">
        <f t="shared" si="44"/>
        <v xml:space="preserve"> </v>
      </c>
      <c r="AF133" t="str">
        <f t="shared" si="45"/>
        <v xml:space="preserve"> </v>
      </c>
      <c r="AG133" t="str">
        <f t="shared" si="35"/>
        <v xml:space="preserve"> </v>
      </c>
      <c r="AH133" t="str">
        <f t="shared" si="36"/>
        <v xml:space="preserve"> </v>
      </c>
      <c r="AI133" t="str">
        <f t="shared" si="46"/>
        <v xml:space="preserve"> 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1207</v>
      </c>
      <c r="AP133" t="s">
        <v>1244</v>
      </c>
      <c r="AQ133">
        <v>13.875270540469808</v>
      </c>
      <c r="AR133">
        <v>28.680437796921066</v>
      </c>
      <c r="AS133">
        <v>19.225037257824141</v>
      </c>
      <c r="AT133">
        <v>-13.875270540469808</v>
      </c>
      <c r="AU133">
        <v>-28.680437796921066</v>
      </c>
      <c r="AV133" t="s">
        <v>1478</v>
      </c>
    </row>
    <row r="134" spans="1:48" x14ac:dyDescent="0.25">
      <c r="A134">
        <v>1.3699999999999971E-9</v>
      </c>
      <c r="B134" t="s">
        <v>533</v>
      </c>
      <c r="C134" s="3">
        <v>7</v>
      </c>
      <c r="D134" s="3">
        <v>1</v>
      </c>
      <c r="E134" s="3">
        <v>10</v>
      </c>
      <c r="F134" s="3">
        <v>18</v>
      </c>
      <c r="G134" s="4">
        <v>153</v>
      </c>
      <c r="H134" s="4">
        <v>149.08000000000001</v>
      </c>
      <c r="I134" s="5">
        <v>18404.022007520001</v>
      </c>
      <c r="J134" s="4">
        <v>26.269603524229076</v>
      </c>
      <c r="K134" s="4">
        <v>26.550311665182548</v>
      </c>
      <c r="L134" s="4">
        <v>17.723491402714931</v>
      </c>
      <c r="M134" s="4">
        <v>18.612866375213837</v>
      </c>
      <c r="N134" s="4">
        <v>5.6150000000000002</v>
      </c>
      <c r="O134" s="4">
        <v>-1.3181019332161716</v>
      </c>
      <c r="P134" s="4">
        <v>0.93708076200697599</v>
      </c>
      <c r="Q134" s="36" t="str">
        <f t="shared" si="21"/>
        <v xml:space="preserve"> </v>
      </c>
      <c r="R134" t="str">
        <f t="shared" si="22"/>
        <v xml:space="preserve"> </v>
      </c>
      <c r="S134" s="37" t="str">
        <f t="shared" si="23"/>
        <v/>
      </c>
      <c r="T134" s="37" t="str">
        <f t="shared" si="24"/>
        <v/>
      </c>
      <c r="U134" s="37" t="str">
        <f t="shared" si="25"/>
        <v/>
      </c>
      <c r="V134" s="37" t="str">
        <f t="shared" si="26"/>
        <v/>
      </c>
      <c r="W134" s="37" t="str">
        <f t="shared" si="27"/>
        <v/>
      </c>
      <c r="X134" s="37" t="str">
        <f t="shared" si="28"/>
        <v/>
      </c>
      <c r="Y134" t="str">
        <f t="shared" si="41"/>
        <v xml:space="preserve"> </v>
      </c>
      <c r="Z134" s="1" t="str">
        <f t="shared" si="30"/>
        <v xml:space="preserve"> </v>
      </c>
      <c r="AA134" t="str">
        <f t="shared" si="42"/>
        <v xml:space="preserve"> </v>
      </c>
      <c r="AB134" s="1" t="str">
        <f t="shared" si="31"/>
        <v xml:space="preserve"> </v>
      </c>
      <c r="AC134" t="str">
        <f t="shared" si="43"/>
        <v xml:space="preserve"> </v>
      </c>
      <c r="AD134" s="1" t="str">
        <f t="shared" si="33"/>
        <v xml:space="preserve"> </v>
      </c>
      <c r="AE134" t="str">
        <f t="shared" si="44"/>
        <v xml:space="preserve"> </v>
      </c>
      <c r="AF134" t="str">
        <f t="shared" si="45"/>
        <v xml:space="preserve"> </v>
      </c>
      <c r="AG134" t="str">
        <f t="shared" si="35"/>
        <v xml:space="preserve"> </v>
      </c>
      <c r="AH134" t="str">
        <f t="shared" si="36"/>
        <v xml:space="preserve"> </v>
      </c>
      <c r="AI134" t="str">
        <f t="shared" si="46"/>
        <v xml:space="preserve"> 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533</v>
      </c>
      <c r="AP134" t="s">
        <v>1295</v>
      </c>
      <c r="AQ134">
        <v>-4.3565041247499048</v>
      </c>
      <c r="AR134">
        <v>-14.064815108652496</v>
      </c>
      <c r="AS134">
        <v>2.6294606922457664</v>
      </c>
      <c r="AT134">
        <v>4.3565041247499048</v>
      </c>
      <c r="AU134">
        <v>14.064815108652496</v>
      </c>
      <c r="AV134" t="s">
        <v>1479</v>
      </c>
    </row>
    <row r="135" spans="1:48" x14ac:dyDescent="0.25">
      <c r="A135">
        <v>1.3799999999999971E-9</v>
      </c>
      <c r="B135" t="s">
        <v>379</v>
      </c>
      <c r="C135" s="3">
        <v>21</v>
      </c>
      <c r="D135" s="3">
        <v>0</v>
      </c>
      <c r="E135" s="3">
        <v>7</v>
      </c>
      <c r="F135" s="3">
        <v>28</v>
      </c>
      <c r="G135" s="4">
        <v>79</v>
      </c>
      <c r="H135" s="4">
        <v>62.62</v>
      </c>
      <c r="I135" s="5">
        <v>81850.027774600007</v>
      </c>
      <c r="J135" s="4">
        <v>8.9062722230123725</v>
      </c>
      <c r="K135" s="4">
        <v>8.8358967122901078</v>
      </c>
      <c r="L135" s="4">
        <v>8.181474209996475</v>
      </c>
      <c r="M135" s="4">
        <v>7.9068862463275309</v>
      </c>
      <c r="N135" s="4">
        <v>7.0869999999999997</v>
      </c>
      <c r="O135" s="4">
        <v>9.8870056497170511E-2</v>
      </c>
      <c r="P135" s="4">
        <v>3.1922708399872248</v>
      </c>
      <c r="Q135" s="36">
        <f t="shared" si="21"/>
        <v>75.000000001380002</v>
      </c>
      <c r="R135" t="str">
        <f t="shared" si="22"/>
        <v xml:space="preserve"> </v>
      </c>
      <c r="S135" s="37">
        <f t="shared" si="23"/>
        <v>0.26157777206029398</v>
      </c>
      <c r="T135" s="37" t="str">
        <f t="shared" si="24"/>
        <v/>
      </c>
      <c r="U135" s="37" t="str">
        <f t="shared" si="25"/>
        <v/>
      </c>
      <c r="V135" s="37">
        <f t="shared" si="26"/>
        <v>-0.64619662678970269</v>
      </c>
      <c r="W135" s="37" t="str">
        <f t="shared" si="27"/>
        <v/>
      </c>
      <c r="X135" s="37">
        <f t="shared" si="28"/>
        <v>-0.47345682525255506</v>
      </c>
      <c r="Y135" t="str">
        <f t="shared" si="41"/>
        <v xml:space="preserve"> </v>
      </c>
      <c r="Z135" s="1">
        <f t="shared" si="30"/>
        <v>68</v>
      </c>
      <c r="AA135" t="str">
        <f t="shared" si="42"/>
        <v xml:space="preserve"> </v>
      </c>
      <c r="AB135" s="1">
        <f t="shared" si="31"/>
        <v>94</v>
      </c>
      <c r="AC135">
        <f t="shared" si="43"/>
        <v>39</v>
      </c>
      <c r="AD135" s="1" t="str">
        <f t="shared" si="33"/>
        <v xml:space="preserve"> </v>
      </c>
      <c r="AE135">
        <f t="shared" si="44"/>
        <v>73</v>
      </c>
      <c r="AF135" t="str">
        <f t="shared" si="45"/>
        <v xml:space="preserve"> </v>
      </c>
      <c r="AG135">
        <f t="shared" si="35"/>
        <v>3.1922708413672249</v>
      </c>
      <c r="AH135" t="str">
        <f t="shared" si="36"/>
        <v xml:space="preserve"> </v>
      </c>
      <c r="AI135">
        <f t="shared" si="46"/>
        <v>118</v>
      </c>
      <c r="AJ135" t="str">
        <f t="shared" si="47"/>
        <v xml:space="preserve"> </v>
      </c>
      <c r="AK135" t="str">
        <f t="shared" si="38"/>
        <v xml:space="preserve"> </v>
      </c>
      <c r="AL135" t="str">
        <f t="shared" si="39"/>
        <v xml:space="preserve"> </v>
      </c>
      <c r="AM135" t="str">
        <f t="shared" si="48"/>
        <v xml:space="preserve"> </v>
      </c>
      <c r="AN135" t="str">
        <f t="shared" si="49"/>
        <v xml:space="preserve"> </v>
      </c>
      <c r="AO135" t="s">
        <v>379</v>
      </c>
      <c r="AP135" t="s">
        <v>1315</v>
      </c>
      <c r="AQ135">
        <v>64.619662678970272</v>
      </c>
      <c r="AR135">
        <v>47.345682525255505</v>
      </c>
      <c r="AS135">
        <v>26.157777068029397</v>
      </c>
      <c r="AT135">
        <v>-64.619662678970272</v>
      </c>
      <c r="AU135">
        <v>-47.345682525255505</v>
      </c>
      <c r="AV135" t="s">
        <v>1480</v>
      </c>
    </row>
    <row r="136" spans="1:48" x14ac:dyDescent="0.25">
      <c r="A136">
        <v>1.3899999999999971E-9</v>
      </c>
      <c r="B136" t="s">
        <v>230</v>
      </c>
      <c r="C136" s="3">
        <v>17</v>
      </c>
      <c r="D136" s="3">
        <v>1</v>
      </c>
      <c r="E136" s="3">
        <v>8</v>
      </c>
      <c r="F136" s="3">
        <v>26</v>
      </c>
      <c r="G136" s="4">
        <v>100</v>
      </c>
      <c r="H136" s="4">
        <v>85.4</v>
      </c>
      <c r="I136" s="5">
        <v>159439.97671000002</v>
      </c>
      <c r="J136" s="4">
        <v>13.549103601459624</v>
      </c>
      <c r="K136" s="4" t="s">
        <v>1240</v>
      </c>
      <c r="L136" s="4">
        <v>5.1726909634243059</v>
      </c>
      <c r="M136" s="4">
        <v>9.6137436793905096</v>
      </c>
      <c r="N136" s="4">
        <v>0.253</v>
      </c>
      <c r="O136" s="4">
        <v>-95.964912280701753</v>
      </c>
      <c r="P136" s="4">
        <v>6.043325526932084</v>
      </c>
      <c r="Q136" s="36" t="str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 xml:space="preserve"> 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>
        <f t="shared" ref="S136:S199" si="52">IF(ISERROR((IF((G136/H136-1)&gt;($S$5/100),(G136/H136-1)+A136,"")))=TRUE," ",((IF((G136/H136-1)&gt;($S$5/100),(G136/H136-1)+A136,""))))</f>
        <v>0.17096018874362995</v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/>
      </c>
      <c r="V136" s="37">
        <f t="shared" ref="V136:V199" si="55">IF(ISERROR((IF(((J136/$J$6-1))&lt;($V$5/100),((J136/$J$6-1)),"")))=TRUE," ",((IF(((J136/$J$6-1))&lt;($V$5/100),((J136/$J$6-1)),""))))</f>
        <v>-0.4617592593019999</v>
      </c>
      <c r="W136" s="37" t="str">
        <f t="shared" ref="W136:W199" si="56">IF(ISERROR((IF(((L136/$L$6-1))&gt;($W$5/100),((L136/$L$6-1)),"")))=TRUE," ",((IF(((L136/$L$6-1))&gt;($W$5/100),((L136/$L$6-1)),""))))</f>
        <v/>
      </c>
      <c r="X136" s="37">
        <f t="shared" ref="X136:X199" si="57">IF(ISERROR((IF(((L136/$L$6-1))&lt;($X$5/100),((L136/$L$6-1)),"")))=TRUE," ",((IF(((L136/$L$6-1))&lt;($X$5/100),((L136/$L$6-1)),""))))</f>
        <v>-0.66709604504515974</v>
      </c>
      <c r="Y136" t="str">
        <f t="shared" si="41"/>
        <v xml:space="preserve"> </v>
      </c>
      <c r="Z136" s="1">
        <f t="shared" ref="Z136:Z199" si="58">IF(ISERROR((RANK(V136,V$7:V$391,1)))=TRUE," ",((RANK(V136,V$7:V$391,1))))</f>
        <v>136</v>
      </c>
      <c r="AA136" t="str">
        <f t="shared" si="42"/>
        <v xml:space="preserve"> </v>
      </c>
      <c r="AB136" s="1">
        <f t="shared" ref="AB136:AB199" si="59">IF(ISERROR((RANK(X136,X$7:X$391,1)))=TRUE," ",((RANK(X136,X$7:X$391,1))))</f>
        <v>35</v>
      </c>
      <c r="AC136">
        <f t="shared" si="43"/>
        <v>97</v>
      </c>
      <c r="AD136" s="1" t="str">
        <f t="shared" ref="AD136:AD199" si="60">IF(ISERROR((RANK(T136,T$7:T$391,1)))=TRUE," ",((RANK(T136,T$7:T$391,1))))</f>
        <v xml:space="preserve"> </v>
      </c>
      <c r="AE136" t="str">
        <f t="shared" si="44"/>
        <v xml:space="preserve"> </v>
      </c>
      <c r="AF136" t="str">
        <f t="shared" si="45"/>
        <v xml:space="preserve"> </v>
      </c>
      <c r="AG136">
        <f t="shared" ref="AG136:AG199" si="61">IF(ISERROR((IF((AND(P136&gt;$AG$6,P136&lt;$AG$5))=TRUE,P136+A136," ")))=TRUE," ",((IF((AND(P136&gt;$AG$6,P136&lt;$AG$5))=TRUE,P136+A136," "))))</f>
        <v>6.0433255283220841</v>
      </c>
      <c r="AH136" t="str">
        <f t="shared" ref="AH136:AH199" si="62">IF(ISERROR(((IF(P136&lt;$AH$5,P136+A136," "))))=TRUE," ",((IF(P136&lt;$AH$5,P136+A136," "))))</f>
        <v xml:space="preserve"> </v>
      </c>
      <c r="AI136">
        <f t="shared" si="46"/>
        <v>29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>
        <f t="shared" ref="AL136:AL199" si="64">IF(ISERROR((IF(O136&lt;$AL$5,O136+A136," ")))=TRUE," ",((IF(O136&lt;$AL$5,O136+A136," "))))</f>
        <v>-95.964912279311747</v>
      </c>
      <c r="AM136" t="str">
        <f t="shared" si="48"/>
        <v xml:space="preserve"> </v>
      </c>
      <c r="AN136">
        <f t="shared" si="49"/>
        <v>45</v>
      </c>
      <c r="AO136" t="s">
        <v>230</v>
      </c>
      <c r="AP136" t="s">
        <v>1297</v>
      </c>
      <c r="AQ136">
        <v>46.175925930199988</v>
      </c>
      <c r="AR136">
        <v>66.70960450451598</v>
      </c>
      <c r="AS136">
        <v>17.096018735362996</v>
      </c>
      <c r="AT136">
        <v>-46.175925930199988</v>
      </c>
      <c r="AU136">
        <v>-66.70960450451598</v>
      </c>
      <c r="AV136" t="s">
        <v>1481</v>
      </c>
    </row>
    <row r="137" spans="1:48" x14ac:dyDescent="0.25">
      <c r="A137">
        <v>1.399999999999997E-9</v>
      </c>
      <c r="B137" t="s">
        <v>241</v>
      </c>
      <c r="C137" s="3">
        <v>28</v>
      </c>
      <c r="D137" s="3">
        <v>0</v>
      </c>
      <c r="E137" s="3">
        <v>6</v>
      </c>
      <c r="F137" s="3">
        <v>34</v>
      </c>
      <c r="G137" s="4">
        <v>70</v>
      </c>
      <c r="H137" s="4">
        <v>49.04</v>
      </c>
      <c r="I137" s="5">
        <v>9646.2454832000003</v>
      </c>
      <c r="J137" s="4">
        <v>17.427149964463396</v>
      </c>
      <c r="K137" s="4">
        <v>18.203414996288046</v>
      </c>
      <c r="L137" s="4">
        <v>4.4636241362827196</v>
      </c>
      <c r="M137" s="4">
        <v>5.0088250182464478</v>
      </c>
      <c r="N137" s="4">
        <v>2.694</v>
      </c>
      <c r="O137" s="4">
        <v>-11.672131147540993</v>
      </c>
      <c r="P137" s="4">
        <v>1.6313213703099512</v>
      </c>
      <c r="Q137" s="36">
        <f t="shared" si="50"/>
        <v>82.352941177870591</v>
      </c>
      <c r="R137" t="str">
        <f t="shared" si="51"/>
        <v xml:space="preserve"> </v>
      </c>
      <c r="S137" s="37">
        <f t="shared" si="52"/>
        <v>0.42740620042120725</v>
      </c>
      <c r="T137" s="37" t="str">
        <f t="shared" si="53"/>
        <v/>
      </c>
      <c r="U137" s="37" t="str">
        <f t="shared" si="54"/>
        <v/>
      </c>
      <c r="V137" s="37">
        <f t="shared" si="55"/>
        <v>-0.30770312331825322</v>
      </c>
      <c r="W137" s="37" t="str">
        <f t="shared" si="56"/>
        <v/>
      </c>
      <c r="X137" s="37">
        <f t="shared" si="57"/>
        <v>-0.7127301555597475</v>
      </c>
      <c r="Y137" t="str">
        <f t="shared" si="41"/>
        <v xml:space="preserve"> </v>
      </c>
      <c r="Z137" s="1">
        <f t="shared" si="58"/>
        <v>197</v>
      </c>
      <c r="AA137" t="str">
        <f t="shared" si="42"/>
        <v xml:space="preserve"> </v>
      </c>
      <c r="AB137" s="1">
        <f t="shared" si="59"/>
        <v>26</v>
      </c>
      <c r="AC137">
        <f t="shared" si="43"/>
        <v>8</v>
      </c>
      <c r="AD137" s="1" t="str">
        <f t="shared" si="60"/>
        <v xml:space="preserve"> </v>
      </c>
      <c r="AE137">
        <f t="shared" si="44"/>
        <v>37</v>
      </c>
      <c r="AF137" t="str">
        <f t="shared" si="45"/>
        <v xml:space="preserve"> </v>
      </c>
      <c r="AG137" t="str">
        <f t="shared" si="61"/>
        <v xml:space="preserve"> </v>
      </c>
      <c r="AH137" t="str">
        <f t="shared" si="62"/>
        <v xml:space="preserve"> </v>
      </c>
      <c r="AI137" t="str">
        <f t="shared" si="46"/>
        <v xml:space="preserve"> 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241</v>
      </c>
      <c r="AP137" t="s">
        <v>1297</v>
      </c>
      <c r="AQ137">
        <v>30.770312331825323</v>
      </c>
      <c r="AR137">
        <v>71.273015555974752</v>
      </c>
      <c r="AS137">
        <v>42.740619902120727</v>
      </c>
      <c r="AT137">
        <v>-30.770312331825323</v>
      </c>
      <c r="AU137">
        <v>-71.273015555974752</v>
      </c>
      <c r="AV137" t="s">
        <v>1482</v>
      </c>
    </row>
    <row r="138" spans="1:48" x14ac:dyDescent="0.25">
      <c r="A138">
        <v>1.409999999999997E-9</v>
      </c>
      <c r="B138" t="s">
        <v>316</v>
      </c>
      <c r="C138" s="3">
        <v>6</v>
      </c>
      <c r="D138" s="3">
        <v>1</v>
      </c>
      <c r="E138" s="3">
        <v>10</v>
      </c>
      <c r="F138" s="3">
        <v>17</v>
      </c>
      <c r="G138" s="4">
        <v>80</v>
      </c>
      <c r="H138" s="4">
        <v>73.680000000000007</v>
      </c>
      <c r="I138" s="5">
        <v>61836.013680000004</v>
      </c>
      <c r="J138" s="4">
        <v>17.488725373842868</v>
      </c>
      <c r="K138" s="4">
        <v>20.991452991452991</v>
      </c>
      <c r="L138" s="4">
        <v>12.738558628654792</v>
      </c>
      <c r="M138" s="4">
        <v>13.851494328847526</v>
      </c>
      <c r="N138" s="4">
        <v>3.5100000000000002</v>
      </c>
      <c r="O138" s="4">
        <v>-17.216981132075471</v>
      </c>
      <c r="P138" s="4">
        <v>4.7842019543973935</v>
      </c>
      <c r="Q138" s="36" t="str">
        <f t="shared" si="50"/>
        <v xml:space="preserve"> </v>
      </c>
      <c r="R138" t="str">
        <f t="shared" si="51"/>
        <v xml:space="preserve"> </v>
      </c>
      <c r="S138" s="37" t="str">
        <f t="shared" si="52"/>
        <v/>
      </c>
      <c r="T138" s="37" t="str">
        <f t="shared" si="53"/>
        <v/>
      </c>
      <c r="U138" s="37" t="str">
        <f t="shared" si="54"/>
        <v/>
      </c>
      <c r="V138" s="37">
        <f t="shared" si="55"/>
        <v>-0.30525702836407342</v>
      </c>
      <c r="W138" s="37" t="str">
        <f t="shared" si="56"/>
        <v/>
      </c>
      <c r="X138" s="37" t="str">
        <f t="shared" si="57"/>
        <v/>
      </c>
      <c r="Y138" t="str">
        <f t="shared" si="41"/>
        <v xml:space="preserve"> </v>
      </c>
      <c r="Z138" s="1">
        <f t="shared" si="58"/>
        <v>200</v>
      </c>
      <c r="AA138" t="str">
        <f t="shared" si="42"/>
        <v xml:space="preserve"> </v>
      </c>
      <c r="AB138" s="1" t="str">
        <f t="shared" si="59"/>
        <v xml:space="preserve"> </v>
      </c>
      <c r="AC138" t="str">
        <f t="shared" si="43"/>
        <v xml:space="preserve"> </v>
      </c>
      <c r="AD138" s="1" t="str">
        <f t="shared" si="60"/>
        <v xml:space="preserve"> </v>
      </c>
      <c r="AE138" t="str">
        <f t="shared" si="44"/>
        <v xml:space="preserve"> </v>
      </c>
      <c r="AF138" t="str">
        <f t="shared" si="45"/>
        <v xml:space="preserve"> </v>
      </c>
      <c r="AG138">
        <f t="shared" si="61"/>
        <v>4.7842019558073936</v>
      </c>
      <c r="AH138" t="str">
        <f t="shared" si="62"/>
        <v xml:space="preserve"> </v>
      </c>
      <c r="AI138">
        <f t="shared" si="46"/>
        <v>47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316</v>
      </c>
      <c r="AP138" t="s">
        <v>1252</v>
      </c>
      <c r="AQ138">
        <v>30.525702836407341</v>
      </c>
      <c r="AR138">
        <v>18.017206558654632</v>
      </c>
      <c r="AS138">
        <v>8.577633007600415</v>
      </c>
      <c r="AT138">
        <v>-30.525702836407341</v>
      </c>
      <c r="AU138">
        <v>-18.017206558654632</v>
      </c>
      <c r="AV138" t="s">
        <v>1483</v>
      </c>
    </row>
    <row r="139" spans="1:48" x14ac:dyDescent="0.25">
      <c r="A139">
        <v>1.419999999999997E-9</v>
      </c>
      <c r="B139" t="s">
        <v>649</v>
      </c>
      <c r="C139" s="3">
        <v>12</v>
      </c>
      <c r="D139" s="3">
        <v>0</v>
      </c>
      <c r="E139" s="3">
        <v>7</v>
      </c>
      <c r="F139" s="3">
        <v>19</v>
      </c>
      <c r="G139" s="4">
        <v>36.5</v>
      </c>
      <c r="H139" s="4">
        <v>26.82</v>
      </c>
      <c r="I139" s="5">
        <v>17105.457531600001</v>
      </c>
      <c r="J139" s="4">
        <v>3.8248716486023957</v>
      </c>
      <c r="K139" s="4" t="s">
        <v>1240</v>
      </c>
      <c r="L139" s="4">
        <v>3.0711043440296879</v>
      </c>
      <c r="M139" s="4" t="s">
        <v>1240</v>
      </c>
      <c r="N139" s="4">
        <v>-7.2910000000000004</v>
      </c>
      <c r="O139" s="4" t="s">
        <v>132</v>
      </c>
      <c r="P139" s="4">
        <v>1.5026099925428786</v>
      </c>
      <c r="Q139" s="36" t="str">
        <f t="shared" si="50"/>
        <v xml:space="preserve"> </v>
      </c>
      <c r="R139" t="str">
        <f t="shared" si="51"/>
        <v xml:space="preserve"> </v>
      </c>
      <c r="S139" s="37">
        <f t="shared" si="52"/>
        <v>0.36092468449233406</v>
      </c>
      <c r="T139" s="37" t="str">
        <f t="shared" si="53"/>
        <v/>
      </c>
      <c r="U139" s="37" t="str">
        <f t="shared" si="54"/>
        <v/>
      </c>
      <c r="V139" s="37">
        <f t="shared" si="55"/>
        <v>-0.84805623975029953</v>
      </c>
      <c r="W139" s="37" t="str">
        <f t="shared" si="56"/>
        <v/>
      </c>
      <c r="X139" s="37">
        <f t="shared" si="57"/>
        <v>-0.80234992010238726</v>
      </c>
      <c r="Y139" t="str">
        <f t="shared" si="41"/>
        <v xml:space="preserve"> </v>
      </c>
      <c r="Z139" s="1">
        <f t="shared" si="58"/>
        <v>10</v>
      </c>
      <c r="AA139" t="str">
        <f t="shared" si="42"/>
        <v xml:space="preserve"> </v>
      </c>
      <c r="AB139" s="1">
        <f t="shared" si="59"/>
        <v>12</v>
      </c>
      <c r="AC139">
        <f t="shared" si="43"/>
        <v>16</v>
      </c>
      <c r="AD139" s="1" t="str">
        <f t="shared" si="60"/>
        <v xml:space="preserve"> </v>
      </c>
      <c r="AE139" t="str">
        <f t="shared" si="44"/>
        <v xml:space="preserve"> </v>
      </c>
      <c r="AF139" t="str">
        <f t="shared" si="45"/>
        <v xml:space="preserve"> </v>
      </c>
      <c r="AG139" t="str">
        <f t="shared" si="61"/>
        <v xml:space="preserve"> </v>
      </c>
      <c r="AH139" t="str">
        <f t="shared" si="62"/>
        <v xml:space="preserve"> </v>
      </c>
      <c r="AI139" t="str">
        <f t="shared" si="46"/>
        <v xml:space="preserve"> </v>
      </c>
      <c r="AJ139" t="str">
        <f t="shared" si="47"/>
        <v xml:space="preserve"> </v>
      </c>
      <c r="AK139" t="str">
        <f t="shared" si="63"/>
        <v xml:space="preserve"> </v>
      </c>
      <c r="AL139" t="str">
        <f t="shared" si="64"/>
        <v xml:space="preserve"> </v>
      </c>
      <c r="AM139" t="str">
        <f t="shared" si="48"/>
        <v xml:space="preserve"> </v>
      </c>
      <c r="AN139" t="str">
        <f t="shared" si="49"/>
        <v xml:space="preserve"> </v>
      </c>
      <c r="AO139" t="s">
        <v>649</v>
      </c>
      <c r="AP139" t="s">
        <v>1246</v>
      </c>
      <c r="AQ139">
        <v>84.80562397502996</v>
      </c>
      <c r="AR139">
        <v>80.234992010238727</v>
      </c>
      <c r="AS139">
        <v>36.092468307233403</v>
      </c>
      <c r="AT139">
        <v>-84.80562397502996</v>
      </c>
      <c r="AU139">
        <v>-80.234992010238727</v>
      </c>
      <c r="AV139" t="s">
        <v>1484</v>
      </c>
    </row>
    <row r="140" spans="1:48" x14ac:dyDescent="0.25">
      <c r="A140">
        <v>1.4299999999999969E-9</v>
      </c>
      <c r="B140" t="s">
        <v>1208</v>
      </c>
      <c r="C140" s="3">
        <v>23</v>
      </c>
      <c r="D140" s="3">
        <v>0</v>
      </c>
      <c r="E140" s="3">
        <v>2</v>
      </c>
      <c r="F140" s="3">
        <v>25</v>
      </c>
      <c r="G140" s="4">
        <v>63</v>
      </c>
      <c r="H140" s="4">
        <v>52.52</v>
      </c>
      <c r="I140" s="5">
        <v>38539.031990160009</v>
      </c>
      <c r="J140" s="4">
        <v>13.853864415721446</v>
      </c>
      <c r="K140" s="4">
        <v>18.129099068001381</v>
      </c>
      <c r="L140" s="4">
        <v>9.7533439382380944</v>
      </c>
      <c r="M140" s="4">
        <v>11.632183372259101</v>
      </c>
      <c r="N140" s="4">
        <v>2.8970000000000002</v>
      </c>
      <c r="O140" s="4">
        <v>-23.763157894736842</v>
      </c>
      <c r="P140" s="4">
        <v>2.3134044173648136</v>
      </c>
      <c r="Q140" s="36">
        <f t="shared" si="50"/>
        <v>92.000000001429996</v>
      </c>
      <c r="R140" t="str">
        <f t="shared" si="51"/>
        <v xml:space="preserve"> </v>
      </c>
      <c r="S140" s="37">
        <f t="shared" si="52"/>
        <v>0.19954303265619944</v>
      </c>
      <c r="T140" s="37" t="str">
        <f t="shared" si="53"/>
        <v/>
      </c>
      <c r="U140" s="37" t="str">
        <f t="shared" si="54"/>
        <v/>
      </c>
      <c r="V140" s="37">
        <f t="shared" si="55"/>
        <v>-0.44965257747056586</v>
      </c>
      <c r="W140" s="37" t="str">
        <f t="shared" si="56"/>
        <v/>
      </c>
      <c r="X140" s="37">
        <f t="shared" si="57"/>
        <v>-0.37229446065248351</v>
      </c>
      <c r="Y140" t="str">
        <f t="shared" si="41"/>
        <v xml:space="preserve"> </v>
      </c>
      <c r="Z140" s="1">
        <f t="shared" si="58"/>
        <v>142</v>
      </c>
      <c r="AA140" t="str">
        <f t="shared" si="42"/>
        <v xml:space="preserve"> </v>
      </c>
      <c r="AB140" s="1">
        <f t="shared" si="59"/>
        <v>117</v>
      </c>
      <c r="AC140">
        <f t="shared" si="43"/>
        <v>77</v>
      </c>
      <c r="AD140" s="1" t="str">
        <f t="shared" si="60"/>
        <v xml:space="preserve"> </v>
      </c>
      <c r="AE140">
        <f t="shared" si="44"/>
        <v>9</v>
      </c>
      <c r="AF140" t="str">
        <f t="shared" si="45"/>
        <v xml:space="preserve"> </v>
      </c>
      <c r="AG140">
        <f t="shared" si="61"/>
        <v>2.3134044187948137</v>
      </c>
      <c r="AH140" t="str">
        <f t="shared" si="62"/>
        <v xml:space="preserve"> </v>
      </c>
      <c r="AI140">
        <f t="shared" si="46"/>
        <v>173</v>
      </c>
      <c r="AJ140" t="str">
        <f t="shared" si="47"/>
        <v xml:space="preserve"> </v>
      </c>
      <c r="AK140" t="str">
        <f t="shared" si="63"/>
        <v xml:space="preserve"> </v>
      </c>
      <c r="AL140" t="str">
        <f t="shared" si="64"/>
        <v xml:space="preserve"> </v>
      </c>
      <c r="AM140" t="str">
        <f t="shared" si="48"/>
        <v xml:space="preserve"> </v>
      </c>
      <c r="AN140" t="str">
        <f t="shared" si="49"/>
        <v xml:space="preserve"> </v>
      </c>
      <c r="AO140" t="s">
        <v>1208</v>
      </c>
      <c r="AP140" t="s">
        <v>1244</v>
      </c>
      <c r="AQ140">
        <v>44.965257747056583</v>
      </c>
      <c r="AR140">
        <v>37.229446065248354</v>
      </c>
      <c r="AS140">
        <v>19.954303122619944</v>
      </c>
      <c r="AT140">
        <v>-44.965257747056583</v>
      </c>
      <c r="AU140">
        <v>-37.229446065248354</v>
      </c>
      <c r="AV140" t="s">
        <v>1485</v>
      </c>
    </row>
    <row r="141" spans="1:48" x14ac:dyDescent="0.25">
      <c r="A141">
        <v>1.4399999999999969E-9</v>
      </c>
      <c r="B141" t="s">
        <v>315</v>
      </c>
      <c r="C141" s="3">
        <v>14</v>
      </c>
      <c r="D141" s="3">
        <v>1</v>
      </c>
      <c r="E141" s="3">
        <v>7</v>
      </c>
      <c r="F141" s="3">
        <v>22</v>
      </c>
      <c r="G141" s="4">
        <v>169</v>
      </c>
      <c r="H141" s="4">
        <v>163.83000000000001</v>
      </c>
      <c r="I141" s="5">
        <v>51255.629516730005</v>
      </c>
      <c r="J141" s="4">
        <v>16.483549652882584</v>
      </c>
      <c r="K141" s="4">
        <v>26.791496320523304</v>
      </c>
      <c r="L141" s="4">
        <v>12.092623804668339</v>
      </c>
      <c r="M141" s="4">
        <v>19.316322721510073</v>
      </c>
      <c r="N141" s="4">
        <v>6.1150000000000002</v>
      </c>
      <c r="O141" s="4">
        <v>-38.480885311871219</v>
      </c>
      <c r="P141" s="4">
        <v>1.858023561008362</v>
      </c>
      <c r="Q141" s="36" t="str">
        <f t="shared" si="50"/>
        <v xml:space="preserve"> </v>
      </c>
      <c r="R141" t="str">
        <f t="shared" si="51"/>
        <v xml:space="preserve"> </v>
      </c>
      <c r="S141" s="37" t="str">
        <f t="shared" si="52"/>
        <v/>
      </c>
      <c r="T141" s="37" t="str">
        <f t="shared" si="53"/>
        <v/>
      </c>
      <c r="U141" s="37" t="str">
        <f t="shared" si="54"/>
        <v/>
      </c>
      <c r="V141" s="37">
        <f t="shared" si="55"/>
        <v>-0.34518782677667292</v>
      </c>
      <c r="W141" s="37" t="str">
        <f t="shared" si="56"/>
        <v/>
      </c>
      <c r="X141" s="37" t="str">
        <f t="shared" si="57"/>
        <v/>
      </c>
      <c r="Y141" t="str">
        <f t="shared" si="41"/>
        <v xml:space="preserve"> </v>
      </c>
      <c r="Z141" s="1">
        <f t="shared" si="58"/>
        <v>171</v>
      </c>
      <c r="AA141" t="str">
        <f t="shared" si="42"/>
        <v xml:space="preserve"> </v>
      </c>
      <c r="AB141" s="1" t="str">
        <f t="shared" si="59"/>
        <v xml:space="preserve"> </v>
      </c>
      <c r="AC141" t="str">
        <f t="shared" si="43"/>
        <v xml:space="preserve"> 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 t="str">
        <f t="shared" si="61"/>
        <v xml:space="preserve"> </v>
      </c>
      <c r="AH141" t="str">
        <f t="shared" si="62"/>
        <v xml:space="preserve"> </v>
      </c>
      <c r="AI141" t="str">
        <f t="shared" si="46"/>
        <v xml:space="preserve"> 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315</v>
      </c>
      <c r="AP141" t="s">
        <v>1246</v>
      </c>
      <c r="AQ141">
        <v>34.518782677667289</v>
      </c>
      <c r="AR141">
        <v>22.174312774135885</v>
      </c>
      <c r="AS141">
        <v>3.15571018738936</v>
      </c>
      <c r="AT141">
        <v>-34.518782677667289</v>
      </c>
      <c r="AU141">
        <v>-22.174312774135885</v>
      </c>
      <c r="AV141" t="s">
        <v>1486</v>
      </c>
    </row>
    <row r="142" spans="1:48" x14ac:dyDescent="0.25">
      <c r="A142">
        <v>1.4499999999999969E-9</v>
      </c>
      <c r="B142" t="s">
        <v>621</v>
      </c>
      <c r="C142" s="3">
        <v>15</v>
      </c>
      <c r="D142" s="3">
        <v>2</v>
      </c>
      <c r="E142" s="3">
        <v>8</v>
      </c>
      <c r="F142" s="3">
        <v>25</v>
      </c>
      <c r="G142" s="4">
        <v>55.5</v>
      </c>
      <c r="H142" s="4">
        <v>48.18</v>
      </c>
      <c r="I142" s="5">
        <v>14757.57138768</v>
      </c>
      <c r="J142" s="4">
        <v>5.3172938969208694</v>
      </c>
      <c r="K142" s="4">
        <v>24.745762711864405</v>
      </c>
      <c r="L142" s="4" t="s">
        <v>1240</v>
      </c>
      <c r="M142" s="4" t="s">
        <v>1240</v>
      </c>
      <c r="N142" s="4">
        <v>1.9470000000000001</v>
      </c>
      <c r="O142" s="4">
        <v>-78.557268722466958</v>
      </c>
      <c r="P142" s="4">
        <v>3.6716479867164802</v>
      </c>
      <c r="Q142" s="36" t="str">
        <f t="shared" si="50"/>
        <v xml:space="preserve"> </v>
      </c>
      <c r="R142" t="str">
        <f t="shared" si="51"/>
        <v xml:space="preserve"> </v>
      </c>
      <c r="S142" s="37">
        <f t="shared" si="52"/>
        <v>0.15193026296930257</v>
      </c>
      <c r="T142" s="37" t="str">
        <f t="shared" si="53"/>
        <v/>
      </c>
      <c r="U142" s="37" t="str">
        <f t="shared" si="54"/>
        <v/>
      </c>
      <c r="V142" s="37">
        <f t="shared" si="55"/>
        <v>-0.78876947953373633</v>
      </c>
      <c r="W142" s="37" t="str">
        <f t="shared" si="56"/>
        <v xml:space="preserve"> </v>
      </c>
      <c r="X142" s="37" t="str">
        <f t="shared" si="57"/>
        <v xml:space="preserve"> </v>
      </c>
      <c r="Y142" t="str">
        <f t="shared" si="41"/>
        <v xml:space="preserve"> </v>
      </c>
      <c r="Z142" s="1">
        <f t="shared" si="58"/>
        <v>21</v>
      </c>
      <c r="AA142" t="str">
        <f t="shared" si="42"/>
        <v xml:space="preserve"> </v>
      </c>
      <c r="AB142" s="1" t="str">
        <f t="shared" si="59"/>
        <v xml:space="preserve"> </v>
      </c>
      <c r="AC142">
        <f t="shared" si="43"/>
        <v>112</v>
      </c>
      <c r="AD142" s="1" t="str">
        <f t="shared" si="60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>
        <f t="shared" si="61"/>
        <v>3.6716479881664803</v>
      </c>
      <c r="AH142" t="str">
        <f t="shared" si="62"/>
        <v xml:space="preserve"> </v>
      </c>
      <c r="AI142">
        <f t="shared" si="46"/>
        <v>93</v>
      </c>
      <c r="AJ142" t="str">
        <f t="shared" si="47"/>
        <v xml:space="preserve"> </v>
      </c>
      <c r="AK142" t="str">
        <f t="shared" si="63"/>
        <v xml:space="preserve"> </v>
      </c>
      <c r="AL142">
        <f t="shared" si="64"/>
        <v>-78.557268721016953</v>
      </c>
      <c r="AM142" t="str">
        <f t="shared" si="48"/>
        <v xml:space="preserve"> </v>
      </c>
      <c r="AN142">
        <f t="shared" si="49"/>
        <v>35</v>
      </c>
      <c r="AO142" t="s">
        <v>621</v>
      </c>
      <c r="AP142" t="s">
        <v>1248</v>
      </c>
      <c r="AQ142">
        <v>78.87694795337363</v>
      </c>
      <c r="AR142" t="e">
        <v>#VALUE!</v>
      </c>
      <c r="AS142">
        <v>15.193026151930255</v>
      </c>
      <c r="AT142">
        <v>-78.87694795337363</v>
      </c>
      <c r="AU142" t="e">
        <v>#VALUE!</v>
      </c>
      <c r="AV142" t="s">
        <v>1487</v>
      </c>
    </row>
    <row r="143" spans="1:48" x14ac:dyDescent="0.25">
      <c r="A143">
        <v>1.4599999999999968E-9</v>
      </c>
      <c r="B143" t="s">
        <v>260</v>
      </c>
      <c r="C143" s="3">
        <v>20</v>
      </c>
      <c r="D143" s="3">
        <v>1</v>
      </c>
      <c r="E143" s="3">
        <v>8</v>
      </c>
      <c r="F143" s="3">
        <v>29</v>
      </c>
      <c r="G143" s="4">
        <v>210</v>
      </c>
      <c r="H143" s="4">
        <v>186.46</v>
      </c>
      <c r="I143" s="5">
        <v>46936.052048880003</v>
      </c>
      <c r="J143" s="4">
        <v>30.927185271189252</v>
      </c>
      <c r="K143" s="4">
        <v>28.060195635816402</v>
      </c>
      <c r="L143" s="4">
        <v>18.567430692543297</v>
      </c>
      <c r="M143" s="4">
        <v>17.292586766906187</v>
      </c>
      <c r="N143" s="4">
        <v>8.8339999999999996</v>
      </c>
      <c r="O143" s="4">
        <v>31.263001485884089</v>
      </c>
      <c r="P143" s="4">
        <v>0.68647431084414889</v>
      </c>
      <c r="Q143" s="36" t="str">
        <f t="shared" si="50"/>
        <v xml:space="preserve"> </v>
      </c>
      <c r="R143" t="str">
        <f t="shared" si="51"/>
        <v xml:space="preserve"> </v>
      </c>
      <c r="S143" s="37" t="str">
        <f t="shared" si="52"/>
        <v/>
      </c>
      <c r="T143" s="37" t="str">
        <f t="shared" si="53"/>
        <v/>
      </c>
      <c r="U143" s="37" t="str">
        <f t="shared" si="54"/>
        <v/>
      </c>
      <c r="V143" s="37" t="str">
        <f t="shared" si="55"/>
        <v/>
      </c>
      <c r="W143" s="37" t="str">
        <f t="shared" si="56"/>
        <v/>
      </c>
      <c r="X143" s="37" t="str">
        <f t="shared" si="57"/>
        <v/>
      </c>
      <c r="Y143" t="str">
        <f t="shared" si="41"/>
        <v xml:space="preserve"> </v>
      </c>
      <c r="Z143" s="1" t="str">
        <f t="shared" si="58"/>
        <v xml:space="preserve"> </v>
      </c>
      <c r="AA143" t="str">
        <f t="shared" si="42"/>
        <v xml:space="preserve"> </v>
      </c>
      <c r="AB143" s="1" t="str">
        <f t="shared" si="59"/>
        <v xml:space="preserve"> </v>
      </c>
      <c r="AC143" t="str">
        <f t="shared" si="43"/>
        <v xml:space="preserve"> </v>
      </c>
      <c r="AD143" s="1" t="str">
        <f t="shared" si="60"/>
        <v xml:space="preserve"> </v>
      </c>
      <c r="AE143" t="str">
        <f t="shared" si="44"/>
        <v xml:space="preserve"> </v>
      </c>
      <c r="AF143" t="str">
        <f t="shared" si="45"/>
        <v xml:space="preserve"> </v>
      </c>
      <c r="AG143" t="str">
        <f t="shared" si="61"/>
        <v xml:space="preserve"> </v>
      </c>
      <c r="AH143" t="str">
        <f t="shared" si="62"/>
        <v xml:space="preserve"> </v>
      </c>
      <c r="AI143" t="str">
        <f t="shared" si="46"/>
        <v xml:space="preserve"> </v>
      </c>
      <c r="AJ143" t="str">
        <f t="shared" si="47"/>
        <v xml:space="preserve"> </v>
      </c>
      <c r="AK143" t="str">
        <f t="shared" si="63"/>
        <v xml:space="preserve"> </v>
      </c>
      <c r="AL143" t="str">
        <f t="shared" si="64"/>
        <v xml:space="preserve"> </v>
      </c>
      <c r="AM143" t="str">
        <f t="shared" si="48"/>
        <v xml:space="preserve"> </v>
      </c>
      <c r="AN143" t="str">
        <f t="shared" si="49"/>
        <v xml:space="preserve"> </v>
      </c>
      <c r="AO143" t="s">
        <v>260</v>
      </c>
      <c r="AP143" t="s">
        <v>1250</v>
      </c>
      <c r="AQ143">
        <v>-22.858836995503552</v>
      </c>
      <c r="AR143">
        <v>-19.496238120624842</v>
      </c>
      <c r="AS143">
        <v>12.624691622868166</v>
      </c>
      <c r="AT143">
        <v>22.858836995503552</v>
      </c>
      <c r="AU143">
        <v>19.496238120624842</v>
      </c>
      <c r="AV143" t="s">
        <v>1488</v>
      </c>
    </row>
    <row r="144" spans="1:48" x14ac:dyDescent="0.25">
      <c r="A144">
        <v>1.4699999999999968E-9</v>
      </c>
      <c r="B144" t="s">
        <v>544</v>
      </c>
      <c r="C144" s="3">
        <v>9</v>
      </c>
      <c r="D144" s="3">
        <v>0</v>
      </c>
      <c r="E144" s="3">
        <v>9</v>
      </c>
      <c r="F144" s="3">
        <v>18</v>
      </c>
      <c r="G144" s="4">
        <v>125</v>
      </c>
      <c r="H144" s="4">
        <v>119.14</v>
      </c>
      <c r="I144" s="5">
        <v>15932.80927308</v>
      </c>
      <c r="J144" s="4">
        <v>18.301075268817204</v>
      </c>
      <c r="K144" s="4">
        <v>20.411170121637827</v>
      </c>
      <c r="L144" s="4">
        <v>12.544146284542489</v>
      </c>
      <c r="M144" s="4">
        <v>13.124498144686438</v>
      </c>
      <c r="N144" s="4">
        <v>5.8369999999999997</v>
      </c>
      <c r="O144" s="4">
        <v>-11.021341463414645</v>
      </c>
      <c r="P144" s="4">
        <v>1.8784623132449221</v>
      </c>
      <c r="Q144" s="36" t="str">
        <f t="shared" si="50"/>
        <v xml:space="preserve"> </v>
      </c>
      <c r="R144" t="str">
        <f t="shared" si="51"/>
        <v xml:space="preserve"> </v>
      </c>
      <c r="S144" s="37" t="str">
        <f t="shared" si="52"/>
        <v/>
      </c>
      <c r="T144" s="37" t="str">
        <f t="shared" si="53"/>
        <v/>
      </c>
      <c r="U144" s="37" t="str">
        <f t="shared" si="54"/>
        <v/>
      </c>
      <c r="V144" s="37" t="str">
        <f t="shared" si="55"/>
        <v/>
      </c>
      <c r="W144" s="37" t="str">
        <f t="shared" si="56"/>
        <v/>
      </c>
      <c r="X144" s="37" t="str">
        <f t="shared" si="57"/>
        <v/>
      </c>
      <c r="Y144" t="str">
        <f t="shared" si="41"/>
        <v xml:space="preserve"> </v>
      </c>
      <c r="Z144" s="1" t="str">
        <f t="shared" si="58"/>
        <v xml:space="preserve"> </v>
      </c>
      <c r="AA144" t="str">
        <f t="shared" si="42"/>
        <v xml:space="preserve"> </v>
      </c>
      <c r="AB144" s="1" t="str">
        <f t="shared" si="59"/>
        <v xml:space="preserve"> </v>
      </c>
      <c r="AC144" t="str">
        <f t="shared" si="43"/>
        <v xml:space="preserve"> </v>
      </c>
      <c r="AD144" s="1" t="str">
        <f t="shared" si="60"/>
        <v xml:space="preserve"> </v>
      </c>
      <c r="AE144" t="str">
        <f t="shared" si="44"/>
        <v xml:space="preserve"> </v>
      </c>
      <c r="AF144" t="str">
        <f t="shared" si="45"/>
        <v xml:space="preserve"> </v>
      </c>
      <c r="AG144" t="str">
        <f t="shared" si="61"/>
        <v xml:space="preserve"> </v>
      </c>
      <c r="AH144" t="str">
        <f t="shared" si="62"/>
        <v xml:space="preserve"> </v>
      </c>
      <c r="AI144" t="str">
        <f t="shared" si="46"/>
        <v xml:space="preserve"> 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544</v>
      </c>
      <c r="AP144" t="s">
        <v>1315</v>
      </c>
      <c r="AQ144">
        <v>27.298627289285349</v>
      </c>
      <c r="AR144">
        <v>19.268405184373073</v>
      </c>
      <c r="AS144">
        <v>4.9185831794527513</v>
      </c>
      <c r="AT144">
        <v>-27.298627289285349</v>
      </c>
      <c r="AU144">
        <v>-19.268405184373073</v>
      </c>
      <c r="AV144" t="s">
        <v>1489</v>
      </c>
    </row>
    <row r="145" spans="1:48" x14ac:dyDescent="0.25">
      <c r="A145">
        <v>1.4799999999999968E-9</v>
      </c>
      <c r="B145" t="s">
        <v>470</v>
      </c>
      <c r="C145" s="3">
        <v>14</v>
      </c>
      <c r="D145" s="3">
        <v>0</v>
      </c>
      <c r="E145" s="3">
        <v>6</v>
      </c>
      <c r="F145" s="3">
        <v>20</v>
      </c>
      <c r="G145" s="4">
        <v>60</v>
      </c>
      <c r="H145" s="4">
        <v>56.91</v>
      </c>
      <c r="I145" s="5">
        <v>20688.936767099996</v>
      </c>
      <c r="J145" s="4">
        <v>13.592070695008358</v>
      </c>
      <c r="K145" s="4">
        <v>11.953371140516698</v>
      </c>
      <c r="L145" s="4">
        <v>10.70108265640132</v>
      </c>
      <c r="M145" s="4">
        <v>9.7986510091688697</v>
      </c>
      <c r="N145" s="4">
        <v>4.7610000000000001</v>
      </c>
      <c r="O145" s="4">
        <v>10.979020979020982</v>
      </c>
      <c r="P145" s="4">
        <v>1.2264979792655073</v>
      </c>
      <c r="Q145" s="36" t="str">
        <f t="shared" si="50"/>
        <v xml:space="preserve"> </v>
      </c>
      <c r="R145" t="str">
        <f t="shared" si="51"/>
        <v xml:space="preserve"> </v>
      </c>
      <c r="S145" s="37" t="str">
        <f t="shared" si="52"/>
        <v/>
      </c>
      <c r="T145" s="37" t="str">
        <f t="shared" si="53"/>
        <v/>
      </c>
      <c r="U145" s="37" t="str">
        <f t="shared" si="54"/>
        <v/>
      </c>
      <c r="V145" s="37">
        <f t="shared" si="55"/>
        <v>-0.46005238326521036</v>
      </c>
      <c r="W145" s="37" t="str">
        <f t="shared" si="56"/>
        <v/>
      </c>
      <c r="X145" s="37">
        <f t="shared" si="57"/>
        <v>-0.31129990873138735</v>
      </c>
      <c r="Y145" t="str">
        <f t="shared" si="41"/>
        <v xml:space="preserve"> </v>
      </c>
      <c r="Z145" s="1">
        <f t="shared" si="58"/>
        <v>139</v>
      </c>
      <c r="AA145" t="str">
        <f t="shared" si="42"/>
        <v xml:space="preserve"> </v>
      </c>
      <c r="AB145" s="1">
        <f t="shared" si="59"/>
        <v>129</v>
      </c>
      <c r="AC145" t="str">
        <f t="shared" si="43"/>
        <v xml:space="preserve"> 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 t="str">
        <f t="shared" si="63"/>
        <v xml:space="preserve"> </v>
      </c>
      <c r="AL145" t="str">
        <f t="shared" si="64"/>
        <v xml:space="preserve"> </v>
      </c>
      <c r="AM145" t="str">
        <f t="shared" si="48"/>
        <v xml:space="preserve"> </v>
      </c>
      <c r="AN145" t="str">
        <f t="shared" si="49"/>
        <v xml:space="preserve"> </v>
      </c>
      <c r="AO145" t="s">
        <v>470</v>
      </c>
      <c r="AP145" t="s">
        <v>1250</v>
      </c>
      <c r="AQ145">
        <v>46.005238326521038</v>
      </c>
      <c r="AR145">
        <v>31.129990873138734</v>
      </c>
      <c r="AS145">
        <v>5.4296257248286794</v>
      </c>
      <c r="AT145">
        <v>-46.005238326521038</v>
      </c>
      <c r="AU145">
        <v>-31.129990873138734</v>
      </c>
      <c r="AV145" t="s">
        <v>1490</v>
      </c>
    </row>
    <row r="146" spans="1:48" x14ac:dyDescent="0.25">
      <c r="A146">
        <v>1.4899999999999967E-9</v>
      </c>
      <c r="B146" t="s">
        <v>313</v>
      </c>
      <c r="C146" s="3">
        <v>19</v>
      </c>
      <c r="D146" s="3">
        <v>1</v>
      </c>
      <c r="E146" s="3">
        <v>3</v>
      </c>
      <c r="F146" s="3">
        <v>23</v>
      </c>
      <c r="G146" s="4">
        <v>181</v>
      </c>
      <c r="H146" s="4">
        <v>182.41</v>
      </c>
      <c r="I146" s="5">
        <v>129136.46123452</v>
      </c>
      <c r="J146" s="4" t="s">
        <v>1240</v>
      </c>
      <c r="K146" s="4">
        <v>36.716988727858293</v>
      </c>
      <c r="L146" s="4">
        <v>32.963556981257163</v>
      </c>
      <c r="M146" s="4">
        <v>28.89309040249076</v>
      </c>
      <c r="N146" s="4">
        <v>4.968</v>
      </c>
      <c r="O146" s="4">
        <v>12.398190045248871</v>
      </c>
      <c r="P146" s="4">
        <v>0.38923304643385781</v>
      </c>
      <c r="Q146" s="36">
        <f t="shared" si="50"/>
        <v>82.608695653663901</v>
      </c>
      <c r="R146" t="str">
        <f t="shared" si="51"/>
        <v xml:space="preserve"> </v>
      </c>
      <c r="S146" s="37" t="str">
        <f t="shared" si="52"/>
        <v/>
      </c>
      <c r="T146" s="37" t="str">
        <f t="shared" si="53"/>
        <v/>
      </c>
      <c r="U146" s="37" t="str">
        <f t="shared" si="54"/>
        <v xml:space="preserve"> </v>
      </c>
      <c r="V146" s="37" t="str">
        <f t="shared" si="55"/>
        <v xml:space="preserve"> </v>
      </c>
      <c r="W146" s="37" t="str">
        <f t="shared" si="56"/>
        <v/>
      </c>
      <c r="X146" s="37" t="str">
        <f t="shared" si="57"/>
        <v/>
      </c>
      <c r="Y146" t="str">
        <f t="shared" si="41"/>
        <v xml:space="preserve"> </v>
      </c>
      <c r="Z146" s="1" t="str">
        <f t="shared" si="58"/>
        <v xml:space="preserve"> </v>
      </c>
      <c r="AA146" t="str">
        <f t="shared" si="42"/>
        <v xml:space="preserve"> </v>
      </c>
      <c r="AB146" s="1" t="str">
        <f t="shared" si="59"/>
        <v xml:space="preserve"> </v>
      </c>
      <c r="AC146" t="str">
        <f t="shared" si="43"/>
        <v xml:space="preserve"> </v>
      </c>
      <c r="AD146" s="1" t="str">
        <f t="shared" si="60"/>
        <v xml:space="preserve"> </v>
      </c>
      <c r="AE146">
        <f t="shared" si="44"/>
        <v>34</v>
      </c>
      <c r="AF146" t="str">
        <f t="shared" si="45"/>
        <v xml:space="preserve"> </v>
      </c>
      <c r="AG146" t="str">
        <f t="shared" si="61"/>
        <v xml:space="preserve"> </v>
      </c>
      <c r="AH146" t="str">
        <f t="shared" si="62"/>
        <v xml:space="preserve"> </v>
      </c>
      <c r="AI146" t="str">
        <f t="shared" si="46"/>
        <v xml:space="preserve"> </v>
      </c>
      <c r="AJ146" t="str">
        <f t="shared" si="47"/>
        <v xml:space="preserve"> </v>
      </c>
      <c r="AK146" t="str">
        <f t="shared" si="63"/>
        <v xml:space="preserve"> </v>
      </c>
      <c r="AL146" t="str">
        <f t="shared" si="64"/>
        <v xml:space="preserve"> </v>
      </c>
      <c r="AM146" t="str">
        <f t="shared" si="48"/>
        <v xml:space="preserve"> </v>
      </c>
      <c r="AN146" t="str">
        <f t="shared" si="49"/>
        <v xml:space="preserve"> </v>
      </c>
      <c r="AO146" t="s">
        <v>313</v>
      </c>
      <c r="AP146" t="s">
        <v>1315</v>
      </c>
      <c r="AQ146" t="e">
        <v>#VALUE!</v>
      </c>
      <c r="AR146">
        <v>-112.14680262234707</v>
      </c>
      <c r="AS146">
        <v>-0.77298393728413295</v>
      </c>
      <c r="AT146" t="e">
        <v>#VALUE!</v>
      </c>
      <c r="AU146">
        <v>112.14680262234707</v>
      </c>
      <c r="AV146" t="s">
        <v>1491</v>
      </c>
    </row>
    <row r="147" spans="1:48" x14ac:dyDescent="0.25">
      <c r="A147">
        <v>1.4999999999999967E-9</v>
      </c>
      <c r="B147" t="s">
        <v>233</v>
      </c>
      <c r="C147" s="3">
        <v>18</v>
      </c>
      <c r="D147" s="3">
        <v>2</v>
      </c>
      <c r="E147" s="3">
        <v>12</v>
      </c>
      <c r="F147" s="3">
        <v>32</v>
      </c>
      <c r="G147" s="4">
        <v>125</v>
      </c>
      <c r="H147" s="4">
        <v>116.22</v>
      </c>
      <c r="I147" s="5">
        <v>209924.32087145999</v>
      </c>
      <c r="J147" s="4">
        <v>20.414544177059543</v>
      </c>
      <c r="K147" s="4" t="s">
        <v>1240</v>
      </c>
      <c r="L147" s="4">
        <v>15.620592906667961</v>
      </c>
      <c r="M147" s="4">
        <v>32.195687048311157</v>
      </c>
      <c r="N147" s="4">
        <v>1.331</v>
      </c>
      <c r="O147" s="4">
        <v>-76.932409012131714</v>
      </c>
      <c r="P147" s="4">
        <v>0.81311306143520912</v>
      </c>
      <c r="Q147" s="36" t="str">
        <f t="shared" si="50"/>
        <v xml:space="preserve"> </v>
      </c>
      <c r="R147" t="str">
        <f t="shared" si="51"/>
        <v xml:space="preserve"> </v>
      </c>
      <c r="S147" s="37" t="str">
        <f t="shared" si="52"/>
        <v/>
      </c>
      <c r="T147" s="37" t="str">
        <f t="shared" si="53"/>
        <v/>
      </c>
      <c r="U147" s="37" t="str">
        <f t="shared" si="54"/>
        <v/>
      </c>
      <c r="V147" s="37" t="str">
        <f t="shared" si="55"/>
        <v/>
      </c>
      <c r="W147" s="37" t="str">
        <f t="shared" si="56"/>
        <v/>
      </c>
      <c r="X147" s="37" t="str">
        <f t="shared" si="57"/>
        <v/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 t="str">
        <f t="shared" si="59"/>
        <v xml:space="preserve"> </v>
      </c>
      <c r="AC147" t="str">
        <f t="shared" si="43"/>
        <v xml:space="preserve"> </v>
      </c>
      <c r="AD147" s="1" t="str">
        <f t="shared" si="60"/>
        <v xml:space="preserve"> </v>
      </c>
      <c r="AE147" t="str">
        <f t="shared" si="44"/>
        <v xml:space="preserve"> 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>
        <f t="shared" si="64"/>
        <v>-76.932409010631716</v>
      </c>
      <c r="AM147" t="str">
        <f t="shared" si="48"/>
        <v xml:space="preserve"> </v>
      </c>
      <c r="AN147">
        <f t="shared" si="49"/>
        <v>32</v>
      </c>
      <c r="AO147" t="s">
        <v>233</v>
      </c>
      <c r="AP147" t="s">
        <v>1264</v>
      </c>
      <c r="AQ147">
        <v>18.902831492934634</v>
      </c>
      <c r="AR147">
        <v>-0.53098462945482261</v>
      </c>
      <c r="AS147">
        <v>7.5546377559800426</v>
      </c>
      <c r="AT147">
        <v>-18.902831492934634</v>
      </c>
      <c r="AU147">
        <v>0.53098462945482261</v>
      </c>
      <c r="AV147" t="s">
        <v>1492</v>
      </c>
    </row>
    <row r="148" spans="1:48" x14ac:dyDescent="0.25">
      <c r="A148">
        <v>1.5099999999999966E-9</v>
      </c>
      <c r="B148" t="s">
        <v>615</v>
      </c>
      <c r="C148" s="3">
        <v>12</v>
      </c>
      <c r="D148" s="3">
        <v>1</v>
      </c>
      <c r="E148" s="3">
        <v>13</v>
      </c>
      <c r="F148" s="3">
        <v>26</v>
      </c>
      <c r="G148" s="4">
        <v>26</v>
      </c>
      <c r="H148" s="4">
        <v>20.52</v>
      </c>
      <c r="I148" s="5">
        <v>13997.069427119999</v>
      </c>
      <c r="J148" s="4">
        <v>5.4661694192860946</v>
      </c>
      <c r="K148" s="4">
        <v>7.053970436576142</v>
      </c>
      <c r="L148" s="4">
        <v>6.4591170020674138</v>
      </c>
      <c r="M148" s="4">
        <v>7.7706269841269844</v>
      </c>
      <c r="N148" s="4">
        <v>2.9090000000000003</v>
      </c>
      <c r="O148" s="4">
        <v>-21.165311653116522</v>
      </c>
      <c r="P148" s="4">
        <v>0</v>
      </c>
      <c r="Q148" s="36" t="str">
        <f t="shared" si="50"/>
        <v xml:space="preserve"> </v>
      </c>
      <c r="R148" t="str">
        <f t="shared" si="51"/>
        <v xml:space="preserve"> </v>
      </c>
      <c r="S148" s="37">
        <f t="shared" si="52"/>
        <v>0.26705653172442501</v>
      </c>
      <c r="T148" s="37" t="str">
        <f t="shared" si="53"/>
        <v/>
      </c>
      <c r="U148" s="37" t="str">
        <f t="shared" si="54"/>
        <v/>
      </c>
      <c r="V148" s="37">
        <f t="shared" si="55"/>
        <v>-0.78285537083793832</v>
      </c>
      <c r="W148" s="37" t="str">
        <f t="shared" si="56"/>
        <v/>
      </c>
      <c r="X148" s="37">
        <f t="shared" si="57"/>
        <v>-0.58430426044999528</v>
      </c>
      <c r="Y148" t="str">
        <f t="shared" si="41"/>
        <v xml:space="preserve"> </v>
      </c>
      <c r="Z148" s="1">
        <f t="shared" si="58"/>
        <v>25</v>
      </c>
      <c r="AA148" t="str">
        <f t="shared" si="42"/>
        <v xml:space="preserve"> </v>
      </c>
      <c r="AB148" s="1">
        <f t="shared" si="59"/>
        <v>55</v>
      </c>
      <c r="AC148">
        <f t="shared" si="43"/>
        <v>35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 t="str">
        <f t="shared" si="61"/>
        <v xml:space="preserve"> </v>
      </c>
      <c r="AH148" t="str">
        <f t="shared" si="62"/>
        <v xml:space="preserve"> </v>
      </c>
      <c r="AI148" t="str">
        <f t="shared" si="46"/>
        <v xml:space="preserve"> </v>
      </c>
      <c r="AJ148" t="str">
        <f t="shared" si="47"/>
        <v xml:space="preserve"> </v>
      </c>
      <c r="AK148" t="str">
        <f t="shared" si="63"/>
        <v xml:space="preserve"> </v>
      </c>
      <c r="AL148" t="str">
        <f t="shared" si="64"/>
        <v xml:space="preserve"> </v>
      </c>
      <c r="AM148" t="str">
        <f t="shared" si="48"/>
        <v xml:space="preserve"> </v>
      </c>
      <c r="AN148" t="str">
        <f t="shared" si="49"/>
        <v xml:space="preserve"> </v>
      </c>
      <c r="AO148" t="s">
        <v>615</v>
      </c>
      <c r="AP148" t="s">
        <v>1264</v>
      </c>
      <c r="AQ148">
        <v>78.285537083793827</v>
      </c>
      <c r="AR148">
        <v>58.430426044999528</v>
      </c>
      <c r="AS148">
        <v>26.705653021442501</v>
      </c>
      <c r="AT148">
        <v>-78.285537083793827</v>
      </c>
      <c r="AU148">
        <v>-58.430426044999528</v>
      </c>
      <c r="AV148" t="s">
        <v>1493</v>
      </c>
    </row>
    <row r="149" spans="1:48" x14ac:dyDescent="0.25">
      <c r="A149">
        <v>1.5199999999999966E-9</v>
      </c>
      <c r="B149" t="s">
        <v>673</v>
      </c>
      <c r="C149" s="3">
        <v>1</v>
      </c>
      <c r="D149" s="3">
        <v>0</v>
      </c>
      <c r="E149" s="3">
        <v>3</v>
      </c>
      <c r="F149" s="3">
        <v>4</v>
      </c>
      <c r="G149" s="4">
        <v>22</v>
      </c>
      <c r="H149" s="4">
        <v>18.25</v>
      </c>
      <c r="I149" s="5">
        <v>13997.069427119999</v>
      </c>
      <c r="J149" s="4">
        <v>4.861481086840703</v>
      </c>
      <c r="K149" s="4">
        <v>6.2736335510484693</v>
      </c>
      <c r="L149" s="4">
        <v>6.4591170020674138</v>
      </c>
      <c r="M149" s="4">
        <v>7.7706269841269844</v>
      </c>
      <c r="N149" s="4">
        <v>2.9090000000000003</v>
      </c>
      <c r="O149" s="4">
        <v>-21.165311653116522</v>
      </c>
      <c r="P149" s="4" t="s">
        <v>137</v>
      </c>
      <c r="Q149" s="36" t="str">
        <f t="shared" si="50"/>
        <v xml:space="preserve"> </v>
      </c>
      <c r="R149" t="str">
        <f t="shared" si="51"/>
        <v xml:space="preserve"> </v>
      </c>
      <c r="S149" s="37">
        <f t="shared" si="52"/>
        <v>0.20547945357479444</v>
      </c>
      <c r="T149" s="37" t="str">
        <f t="shared" si="53"/>
        <v/>
      </c>
      <c r="U149" s="37" t="str">
        <f t="shared" si="54"/>
        <v/>
      </c>
      <c r="V149" s="37">
        <f t="shared" si="55"/>
        <v>-0.80687673088656797</v>
      </c>
      <c r="W149" s="37" t="str">
        <f t="shared" si="56"/>
        <v/>
      </c>
      <c r="X149" s="37">
        <f t="shared" si="57"/>
        <v>-0.58430426044999528</v>
      </c>
      <c r="Y149" t="str">
        <f t="shared" si="41"/>
        <v xml:space="preserve"> </v>
      </c>
      <c r="Z149" s="1">
        <f t="shared" si="58"/>
        <v>16</v>
      </c>
      <c r="AA149" t="str">
        <f t="shared" si="42"/>
        <v xml:space="preserve"> </v>
      </c>
      <c r="AB149" s="1">
        <f t="shared" si="59"/>
        <v>55</v>
      </c>
      <c r="AC149">
        <f t="shared" si="43"/>
        <v>69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 t="str">
        <f t="shared" si="61"/>
        <v xml:space="preserve"> </v>
      </c>
      <c r="AH149" t="str">
        <f t="shared" si="62"/>
        <v xml:space="preserve"> </v>
      </c>
      <c r="AI149" t="str">
        <f t="shared" si="46"/>
        <v xml:space="preserve"> </v>
      </c>
      <c r="AJ149" t="str">
        <f t="shared" si="47"/>
        <v xml:space="preserve"> </v>
      </c>
      <c r="AK149" t="str">
        <f t="shared" si="63"/>
        <v xml:space="preserve"> </v>
      </c>
      <c r="AL149" t="str">
        <f t="shared" si="64"/>
        <v xml:space="preserve"> </v>
      </c>
      <c r="AM149" t="str">
        <f t="shared" si="48"/>
        <v xml:space="preserve"> </v>
      </c>
      <c r="AN149" t="str">
        <f t="shared" si="49"/>
        <v xml:space="preserve"> </v>
      </c>
      <c r="AO149" t="s">
        <v>673</v>
      </c>
      <c r="AP149" t="s">
        <v>1264</v>
      </c>
      <c r="AQ149">
        <v>80.687673088656794</v>
      </c>
      <c r="AR149">
        <v>58.430426044999528</v>
      </c>
      <c r="AS149">
        <v>20.547945205479444</v>
      </c>
      <c r="AT149">
        <v>-80.687673088656794</v>
      </c>
      <c r="AU149">
        <v>-58.430426044999528</v>
      </c>
      <c r="AV149" t="s">
        <v>1493</v>
      </c>
    </row>
    <row r="150" spans="1:48" x14ac:dyDescent="0.25">
      <c r="A150">
        <v>1.5299999999999966E-9</v>
      </c>
      <c r="B150" t="s">
        <v>656</v>
      </c>
      <c r="C150" s="3">
        <v>9</v>
      </c>
      <c r="D150" s="3">
        <v>3</v>
      </c>
      <c r="E150" s="3">
        <v>10</v>
      </c>
      <c r="F150" s="3">
        <v>22</v>
      </c>
      <c r="G150" s="4">
        <v>35.4283447265625</v>
      </c>
      <c r="H150" s="4">
        <v>32.049999999999997</v>
      </c>
      <c r="I150" s="5">
        <v>16799.2489647</v>
      </c>
      <c r="J150" s="4">
        <v>12.728355837966637</v>
      </c>
      <c r="K150" s="4">
        <v>16.302136317395725</v>
      </c>
      <c r="L150" s="4">
        <v>11.567011677446963</v>
      </c>
      <c r="M150" s="4">
        <v>11.457189131636602</v>
      </c>
      <c r="N150" s="4">
        <v>1.966</v>
      </c>
      <c r="O150" s="4">
        <v>-24.238921001926787</v>
      </c>
      <c r="P150" s="4">
        <v>0</v>
      </c>
      <c r="Q150" s="36" t="str">
        <f t="shared" si="50"/>
        <v xml:space="preserve"> </v>
      </c>
      <c r="R150" t="str">
        <f t="shared" si="51"/>
        <v xml:space="preserve"> </v>
      </c>
      <c r="S150" s="37" t="str">
        <f t="shared" si="52"/>
        <v/>
      </c>
      <c r="T150" s="37" t="str">
        <f t="shared" si="53"/>
        <v/>
      </c>
      <c r="U150" s="37" t="str">
        <f t="shared" si="54"/>
        <v/>
      </c>
      <c r="V150" s="37">
        <f t="shared" si="55"/>
        <v>-0.49436362171170967</v>
      </c>
      <c r="W150" s="37" t="str">
        <f t="shared" si="56"/>
        <v/>
      </c>
      <c r="X150" s="37" t="str">
        <f t="shared" si="57"/>
        <v/>
      </c>
      <c r="Y150" t="str">
        <f t="shared" si="41"/>
        <v xml:space="preserve"> </v>
      </c>
      <c r="Z150" s="1">
        <f t="shared" si="58"/>
        <v>123</v>
      </c>
      <c r="AA150" t="str">
        <f t="shared" si="42"/>
        <v xml:space="preserve"> </v>
      </c>
      <c r="AB150" s="1" t="str">
        <f t="shared" si="59"/>
        <v xml:space="preserve"> </v>
      </c>
      <c r="AC150" t="str">
        <f t="shared" si="43"/>
        <v xml:space="preserve"> 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 t="str">
        <f t="shared" si="61"/>
        <v xml:space="preserve"> </v>
      </c>
      <c r="AH150" t="str">
        <f t="shared" si="62"/>
        <v xml:space="preserve"> </v>
      </c>
      <c r="AI150" t="str">
        <f t="shared" si="46"/>
        <v xml:space="preserve"> 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656</v>
      </c>
      <c r="AP150" t="s">
        <v>1264</v>
      </c>
      <c r="AQ150">
        <v>49.43636217117097</v>
      </c>
      <c r="AR150">
        <v>25.557046387287741</v>
      </c>
      <c r="AS150">
        <v>10.540857181162266</v>
      </c>
      <c r="AT150">
        <v>-49.43636217117097</v>
      </c>
      <c r="AU150">
        <v>-25.557046387287741</v>
      </c>
      <c r="AV150" t="s">
        <v>1494</v>
      </c>
    </row>
    <row r="151" spans="1:48" x14ac:dyDescent="0.25">
      <c r="A151">
        <v>1.5399999999999965E-9</v>
      </c>
      <c r="B151" t="s">
        <v>671</v>
      </c>
      <c r="C151" s="3">
        <v>11</v>
      </c>
      <c r="D151" s="3">
        <v>1</v>
      </c>
      <c r="E151" s="3">
        <v>11</v>
      </c>
      <c r="F151" s="3">
        <v>23</v>
      </c>
      <c r="G151" s="4">
        <v>149</v>
      </c>
      <c r="H151" s="4">
        <v>142.69</v>
      </c>
      <c r="I151" s="5">
        <v>39494.654983250002</v>
      </c>
      <c r="J151" s="4" t="s">
        <v>1240</v>
      </c>
      <c r="K151" s="4" t="s">
        <v>1240</v>
      </c>
      <c r="L151" s="4">
        <v>28.324844468198823</v>
      </c>
      <c r="M151" s="4">
        <v>25.973372724514785</v>
      </c>
      <c r="N151" s="4">
        <v>2.569</v>
      </c>
      <c r="O151" s="4">
        <v>126.14436619718307</v>
      </c>
      <c r="P151" s="4">
        <v>3.1480832574111712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 xml:space="preserve"> </v>
      </c>
      <c r="V151" s="37" t="str">
        <f t="shared" si="55"/>
        <v xml:space="preserve"> </v>
      </c>
      <c r="W151" s="37" t="str">
        <f t="shared" si="56"/>
        <v/>
      </c>
      <c r="X151" s="37" t="str">
        <f t="shared" si="57"/>
        <v/>
      </c>
      <c r="Y151" t="str">
        <f t="shared" si="41"/>
        <v xml:space="preserve"> </v>
      </c>
      <c r="Z151" s="1" t="str">
        <f t="shared" si="58"/>
        <v xml:space="preserve"> </v>
      </c>
      <c r="AA151" t="str">
        <f t="shared" si="42"/>
        <v xml:space="preserve"> </v>
      </c>
      <c r="AB151" s="1" t="str">
        <f t="shared" si="59"/>
        <v xml:space="preserve"> 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>
        <f t="shared" si="61"/>
        <v>3.1480832589511714</v>
      </c>
      <c r="AH151" t="str">
        <f t="shared" si="62"/>
        <v xml:space="preserve"> </v>
      </c>
      <c r="AI151">
        <f t="shared" si="46"/>
        <v>120</v>
      </c>
      <c r="AJ151" t="str">
        <f t="shared" si="47"/>
        <v xml:space="preserve"> </v>
      </c>
      <c r="AK151" t="str">
        <f t="shared" si="63"/>
        <v xml:space="preserve"> </v>
      </c>
      <c r="AL151" t="str">
        <f t="shared" si="64"/>
        <v xml:space="preserve"> </v>
      </c>
      <c r="AM151" t="str">
        <f t="shared" si="48"/>
        <v xml:space="preserve"> </v>
      </c>
      <c r="AN151" t="str">
        <f t="shared" si="49"/>
        <v xml:space="preserve"> </v>
      </c>
      <c r="AO151" t="s">
        <v>671</v>
      </c>
      <c r="AP151" t="s">
        <v>1256</v>
      </c>
      <c r="AQ151" t="e">
        <v>#VALUE!</v>
      </c>
      <c r="AR151">
        <v>-82.292984707941017</v>
      </c>
      <c r="AS151">
        <v>4.4221739435139185</v>
      </c>
      <c r="AT151" t="e">
        <v>#VALUE!</v>
      </c>
      <c r="AU151">
        <v>82.292984707941017</v>
      </c>
      <c r="AV151" t="s">
        <v>1495</v>
      </c>
    </row>
    <row r="152" spans="1:48" x14ac:dyDescent="0.25">
      <c r="A152">
        <v>1.5499999999999965E-9</v>
      </c>
      <c r="B152" t="s">
        <v>530</v>
      </c>
      <c r="C152" s="3">
        <v>13</v>
      </c>
      <c r="D152" s="3">
        <v>0</v>
      </c>
      <c r="E152" s="3">
        <v>14</v>
      </c>
      <c r="F152" s="3">
        <v>27</v>
      </c>
      <c r="G152" s="4">
        <v>106.5</v>
      </c>
      <c r="H152" s="4">
        <v>92.31</v>
      </c>
      <c r="I152" s="5">
        <v>21898.922290139999</v>
      </c>
      <c r="J152" s="4">
        <v>16.801965780851841</v>
      </c>
      <c r="K152" s="4">
        <v>19.532374100719426</v>
      </c>
      <c r="L152" s="4">
        <v>9.898747632452908</v>
      </c>
      <c r="M152" s="4">
        <v>10.96084917539291</v>
      </c>
      <c r="N152" s="4">
        <v>5.0309999999999997</v>
      </c>
      <c r="O152" s="4">
        <v>5.6932773109243682</v>
      </c>
      <c r="P152" s="4">
        <v>0</v>
      </c>
      <c r="Q152" s="36" t="str">
        <f t="shared" si="50"/>
        <v xml:space="preserve"> </v>
      </c>
      <c r="R152" t="str">
        <f t="shared" si="51"/>
        <v xml:space="preserve"> </v>
      </c>
      <c r="S152" s="37">
        <f t="shared" si="52"/>
        <v>0.15372115852107568</v>
      </c>
      <c r="T152" s="37" t="str">
        <f t="shared" si="53"/>
        <v/>
      </c>
      <c r="U152" s="37" t="str">
        <f t="shared" si="54"/>
        <v/>
      </c>
      <c r="V152" s="37">
        <f t="shared" si="55"/>
        <v>-0.3325386849876989</v>
      </c>
      <c r="W152" s="37" t="str">
        <f t="shared" si="56"/>
        <v/>
      </c>
      <c r="X152" s="37">
        <f t="shared" si="57"/>
        <v>-0.36293657223204101</v>
      </c>
      <c r="Y152" t="str">
        <f t="shared" si="41"/>
        <v xml:space="preserve"> </v>
      </c>
      <c r="Z152" s="1">
        <f t="shared" si="58"/>
        <v>184</v>
      </c>
      <c r="AA152" t="str">
        <f t="shared" si="42"/>
        <v xml:space="preserve"> </v>
      </c>
      <c r="AB152" s="1">
        <f t="shared" si="59"/>
        <v>121</v>
      </c>
      <c r="AC152">
        <f t="shared" si="43"/>
        <v>110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 t="str">
        <f t="shared" si="61"/>
        <v xml:space="preserve"> </v>
      </c>
      <c r="AH152" t="str">
        <f t="shared" si="62"/>
        <v xml:space="preserve"> </v>
      </c>
      <c r="AI152" t="str">
        <f t="shared" si="46"/>
        <v xml:space="preserve"> 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530</v>
      </c>
      <c r="AP152" t="s">
        <v>1250</v>
      </c>
      <c r="AQ152">
        <v>33.25386849876989</v>
      </c>
      <c r="AR152">
        <v>36.2936572232041</v>
      </c>
      <c r="AS152">
        <v>15.372115697107569</v>
      </c>
      <c r="AT152">
        <v>-33.25386849876989</v>
      </c>
      <c r="AU152">
        <v>-36.2936572232041</v>
      </c>
      <c r="AV152" t="s">
        <v>1496</v>
      </c>
    </row>
    <row r="153" spans="1:48" x14ac:dyDescent="0.25">
      <c r="A153">
        <v>1.5599999999999965E-9</v>
      </c>
      <c r="B153" t="s">
        <v>317</v>
      </c>
      <c r="C153" s="3">
        <v>10</v>
      </c>
      <c r="D153" s="3">
        <v>0</v>
      </c>
      <c r="E153" s="3">
        <v>7</v>
      </c>
      <c r="F153" s="3">
        <v>17</v>
      </c>
      <c r="G153" s="4">
        <v>105.5</v>
      </c>
      <c r="H153" s="4">
        <v>96.51</v>
      </c>
      <c r="I153" s="5">
        <v>13892.325742080002</v>
      </c>
      <c r="J153" s="4">
        <v>16.494616304905147</v>
      </c>
      <c r="K153" s="4">
        <v>19.837615621788284</v>
      </c>
      <c r="L153" s="4">
        <v>12.591484711750976</v>
      </c>
      <c r="M153" s="4">
        <v>14.696539083614386</v>
      </c>
      <c r="N153" s="4">
        <v>4.8650000000000002</v>
      </c>
      <c r="O153" s="4">
        <v>-17.959527824620565</v>
      </c>
      <c r="P153" s="4">
        <v>2.059890166822091</v>
      </c>
      <c r="Q153" s="36" t="str">
        <f t="shared" si="50"/>
        <v xml:space="preserve"> </v>
      </c>
      <c r="R153" t="str">
        <f t="shared" si="51"/>
        <v xml:space="preserve"> </v>
      </c>
      <c r="S153" s="37" t="str">
        <f t="shared" si="52"/>
        <v/>
      </c>
      <c r="T153" s="37" t="str">
        <f t="shared" si="53"/>
        <v/>
      </c>
      <c r="U153" s="37" t="str">
        <f t="shared" si="54"/>
        <v/>
      </c>
      <c r="V153" s="37">
        <f t="shared" si="55"/>
        <v>-0.34474820190133948</v>
      </c>
      <c r="W153" s="37" t="str">
        <f t="shared" si="56"/>
        <v/>
      </c>
      <c r="X153" s="37" t="str">
        <f t="shared" si="57"/>
        <v/>
      </c>
      <c r="Y153" t="str">
        <f t="shared" si="41"/>
        <v xml:space="preserve"> </v>
      </c>
      <c r="Z153" s="1">
        <f t="shared" si="58"/>
        <v>173</v>
      </c>
      <c r="AA153" t="str">
        <f t="shared" si="42"/>
        <v xml:space="preserve"> </v>
      </c>
      <c r="AB153" s="1" t="str">
        <f t="shared" si="59"/>
        <v xml:space="preserve"> </v>
      </c>
      <c r="AC153" t="str">
        <f t="shared" si="43"/>
        <v xml:space="preserve"> </v>
      </c>
      <c r="AD153" s="1" t="str">
        <f t="shared" si="60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>
        <f t="shared" si="61"/>
        <v>2.0598901683820912</v>
      </c>
      <c r="AH153" t="str">
        <f t="shared" si="62"/>
        <v xml:space="preserve"> </v>
      </c>
      <c r="AI153">
        <f t="shared" si="46"/>
        <v>185</v>
      </c>
      <c r="AJ153" t="str">
        <f t="shared" si="47"/>
        <v xml:space="preserve"> </v>
      </c>
      <c r="AK153" t="str">
        <f t="shared" si="63"/>
        <v xml:space="preserve"> </v>
      </c>
      <c r="AL153" t="str">
        <f t="shared" si="64"/>
        <v xml:space="preserve"> </v>
      </c>
      <c r="AM153" t="str">
        <f t="shared" si="48"/>
        <v xml:space="preserve"> </v>
      </c>
      <c r="AN153" t="str">
        <f t="shared" si="49"/>
        <v xml:space="preserve"> </v>
      </c>
      <c r="AO153" t="s">
        <v>317</v>
      </c>
      <c r="AP153" t="s">
        <v>1246</v>
      </c>
      <c r="AQ153">
        <v>34.474820190133947</v>
      </c>
      <c r="AR153">
        <v>18.963744616972487</v>
      </c>
      <c r="AS153">
        <v>9.315096881152197</v>
      </c>
      <c r="AT153">
        <v>-34.474820190133947</v>
      </c>
      <c r="AU153">
        <v>-18.963744616972487</v>
      </c>
      <c r="AV153" t="s">
        <v>1497</v>
      </c>
    </row>
    <row r="154" spans="1:48" x14ac:dyDescent="0.25">
      <c r="A154">
        <v>1.5699999999999964E-9</v>
      </c>
      <c r="B154" t="s">
        <v>1209</v>
      </c>
      <c r="C154" s="3">
        <v>8</v>
      </c>
      <c r="D154" s="3">
        <v>1</v>
      </c>
      <c r="E154" s="3">
        <v>16</v>
      </c>
      <c r="F154" s="3">
        <v>25</v>
      </c>
      <c r="G154" s="4">
        <v>39</v>
      </c>
      <c r="H154" s="4">
        <v>41.24</v>
      </c>
      <c r="I154" s="5">
        <v>30628.115983000003</v>
      </c>
      <c r="J154" s="4">
        <v>11.836969001148105</v>
      </c>
      <c r="K154" s="4">
        <v>39.426386233269596</v>
      </c>
      <c r="L154" s="4">
        <v>6.3334727812718228</v>
      </c>
      <c r="M154" s="4">
        <v>9.0977912609626852</v>
      </c>
      <c r="N154" s="4">
        <v>1.046</v>
      </c>
      <c r="O154" s="4">
        <v>-70.368271954674213</v>
      </c>
      <c r="P154" s="4">
        <v>6.8937924345295825</v>
      </c>
      <c r="Q154" s="36" t="str">
        <f t="shared" si="50"/>
        <v xml:space="preserve"> </v>
      </c>
      <c r="R154" t="str">
        <f t="shared" si="51"/>
        <v xml:space="preserve"> </v>
      </c>
      <c r="S154" s="37" t="str">
        <f t="shared" si="52"/>
        <v/>
      </c>
      <c r="T154" s="37" t="str">
        <f t="shared" si="53"/>
        <v/>
      </c>
      <c r="U154" s="37" t="str">
        <f t="shared" si="54"/>
        <v/>
      </c>
      <c r="V154" s="37">
        <f t="shared" si="55"/>
        <v>-0.52977413486521208</v>
      </c>
      <c r="W154" s="37" t="str">
        <f t="shared" si="56"/>
        <v/>
      </c>
      <c r="X154" s="37">
        <f t="shared" si="57"/>
        <v>-0.59239046902418435</v>
      </c>
      <c r="Y154" t="str">
        <f t="shared" si="41"/>
        <v xml:space="preserve"> </v>
      </c>
      <c r="Z154" s="1">
        <f t="shared" si="58"/>
        <v>115</v>
      </c>
      <c r="AA154" t="str">
        <f t="shared" si="42"/>
        <v xml:space="preserve"> </v>
      </c>
      <c r="AB154" s="1">
        <f t="shared" si="59"/>
        <v>53</v>
      </c>
      <c r="AC154" t="str">
        <f t="shared" si="43"/>
        <v xml:space="preserve"> 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>
        <f t="shared" si="61"/>
        <v>6.8937924360995826</v>
      </c>
      <c r="AH154" t="str">
        <f t="shared" si="62"/>
        <v xml:space="preserve"> </v>
      </c>
      <c r="AI154">
        <f t="shared" si="46"/>
        <v>20</v>
      </c>
      <c r="AJ154" t="str">
        <f t="shared" si="47"/>
        <v xml:space="preserve"> </v>
      </c>
      <c r="AK154" t="str">
        <f t="shared" si="63"/>
        <v xml:space="preserve"> </v>
      </c>
      <c r="AL154">
        <f t="shared" si="64"/>
        <v>-70.368271953104212</v>
      </c>
      <c r="AM154" t="str">
        <f t="shared" si="48"/>
        <v xml:space="preserve"> </v>
      </c>
      <c r="AN154">
        <f t="shared" si="49"/>
        <v>24</v>
      </c>
      <c r="AO154" t="s">
        <v>1209</v>
      </c>
      <c r="AP154" t="s">
        <v>1244</v>
      </c>
      <c r="AQ154">
        <v>52.977413486521208</v>
      </c>
      <c r="AR154">
        <v>59.239046902418437</v>
      </c>
      <c r="AS154">
        <v>-5.4316197866149381</v>
      </c>
      <c r="AT154">
        <v>-52.977413486521208</v>
      </c>
      <c r="AU154">
        <v>-59.239046902418437</v>
      </c>
      <c r="AV154" t="s">
        <v>1498</v>
      </c>
    </row>
    <row r="155" spans="1:48" x14ac:dyDescent="0.25">
      <c r="A155">
        <v>1.5799999999999964E-9</v>
      </c>
      <c r="B155" t="s">
        <v>637</v>
      </c>
      <c r="C155" s="3">
        <v>9</v>
      </c>
      <c r="D155" s="3">
        <v>1</v>
      </c>
      <c r="E155" s="3">
        <v>5</v>
      </c>
      <c r="F155" s="3">
        <v>15</v>
      </c>
      <c r="G155" s="4">
        <v>38</v>
      </c>
      <c r="H155" s="4">
        <v>35.31</v>
      </c>
      <c r="I155" s="5">
        <v>13007.574104910002</v>
      </c>
      <c r="J155" s="4" t="s">
        <v>1240</v>
      </c>
      <c r="K155" s="4" t="s">
        <v>1240</v>
      </c>
      <c r="L155" s="4">
        <v>26.436671063478979</v>
      </c>
      <c r="M155" s="4">
        <v>25.960479255211496</v>
      </c>
      <c r="N155" s="4">
        <v>0.48499999999999999</v>
      </c>
      <c r="O155" s="4">
        <v>-7.6190476190476257</v>
      </c>
      <c r="P155" s="4">
        <v>2.6621353724157459</v>
      </c>
      <c r="Q155" s="36" t="str">
        <f t="shared" si="50"/>
        <v xml:space="preserve"> </v>
      </c>
      <c r="R155" t="str">
        <f t="shared" si="51"/>
        <v xml:space="preserve"> </v>
      </c>
      <c r="S155" s="37" t="str">
        <f t="shared" si="52"/>
        <v/>
      </c>
      <c r="T155" s="37" t="str">
        <f t="shared" si="53"/>
        <v/>
      </c>
      <c r="U155" s="37" t="str">
        <f t="shared" si="54"/>
        <v xml:space="preserve"> </v>
      </c>
      <c r="V155" s="37" t="str">
        <f t="shared" si="55"/>
        <v xml:space="preserve"> </v>
      </c>
      <c r="W155" s="37" t="str">
        <f t="shared" si="56"/>
        <v/>
      </c>
      <c r="X155" s="37" t="str">
        <f t="shared" si="57"/>
        <v/>
      </c>
      <c r="Y155" t="str">
        <f t="shared" si="41"/>
        <v xml:space="preserve"> </v>
      </c>
      <c r="Z155" s="1" t="str">
        <f t="shared" si="58"/>
        <v xml:space="preserve"> </v>
      </c>
      <c r="AA155" t="str">
        <f t="shared" si="42"/>
        <v xml:space="preserve"> </v>
      </c>
      <c r="AB155" s="1" t="str">
        <f t="shared" si="59"/>
        <v xml:space="preserve"> </v>
      </c>
      <c r="AC155" t="str">
        <f t="shared" si="43"/>
        <v xml:space="preserve"> </v>
      </c>
      <c r="AD155" s="1" t="str">
        <f t="shared" si="60"/>
        <v xml:space="preserve"> </v>
      </c>
      <c r="AE155" t="str">
        <f t="shared" si="44"/>
        <v xml:space="preserve"> </v>
      </c>
      <c r="AF155" t="str">
        <f t="shared" si="45"/>
        <v xml:space="preserve"> </v>
      </c>
      <c r="AG155">
        <f t="shared" si="61"/>
        <v>2.6621353739957461</v>
      </c>
      <c r="AH155" t="str">
        <f t="shared" si="62"/>
        <v xml:space="preserve"> </v>
      </c>
      <c r="AI155">
        <f t="shared" si="46"/>
        <v>143</v>
      </c>
      <c r="AJ155" t="str">
        <f t="shared" si="47"/>
        <v xml:space="preserve"> </v>
      </c>
      <c r="AK155" t="str">
        <f t="shared" si="63"/>
        <v xml:space="preserve"> </v>
      </c>
      <c r="AL155" t="str">
        <f t="shared" si="64"/>
        <v xml:space="preserve"> </v>
      </c>
      <c r="AM155" t="str">
        <f t="shared" si="48"/>
        <v xml:space="preserve"> </v>
      </c>
      <c r="AN155" t="str">
        <f t="shared" si="49"/>
        <v xml:space="preserve"> </v>
      </c>
      <c r="AO155" t="s">
        <v>637</v>
      </c>
      <c r="AP155" t="s">
        <v>1256</v>
      </c>
      <c r="AQ155" t="e">
        <v>#VALUE!</v>
      </c>
      <c r="AR155">
        <v>-70.1410815976175</v>
      </c>
      <c r="AS155">
        <v>7.6182384593599384</v>
      </c>
      <c r="AT155" t="e">
        <v>#VALUE!</v>
      </c>
      <c r="AU155">
        <v>70.1410815976175</v>
      </c>
      <c r="AV155" t="s">
        <v>1499</v>
      </c>
    </row>
    <row r="156" spans="1:48" x14ac:dyDescent="0.25">
      <c r="A156">
        <v>1.5899999999999964E-9</v>
      </c>
      <c r="B156" t="s">
        <v>531</v>
      </c>
      <c r="C156" s="3">
        <v>21</v>
      </c>
      <c r="D156" s="3">
        <v>0</v>
      </c>
      <c r="E156" s="3">
        <v>10</v>
      </c>
      <c r="F156" s="3">
        <v>31</v>
      </c>
      <c r="G156" s="4">
        <v>87</v>
      </c>
      <c r="H156" s="4">
        <v>72.900000000000006</v>
      </c>
      <c r="I156" s="5">
        <v>9468.1970333999998</v>
      </c>
      <c r="J156" s="4">
        <v>12.588499395613884</v>
      </c>
      <c r="K156" s="4">
        <v>26.547705753823745</v>
      </c>
      <c r="L156" s="4">
        <v>8.2792224783085935</v>
      </c>
      <c r="M156" s="4">
        <v>12.979943643512451</v>
      </c>
      <c r="N156" s="4">
        <v>3.0710000000000002</v>
      </c>
      <c r="O156" s="4">
        <v>-1.8849840255590964</v>
      </c>
      <c r="P156" s="4">
        <v>3.6227709190672153</v>
      </c>
      <c r="Q156" s="36" t="str">
        <f t="shared" si="50"/>
        <v xml:space="preserve"> </v>
      </c>
      <c r="R156" t="str">
        <f t="shared" si="51"/>
        <v xml:space="preserve"> </v>
      </c>
      <c r="S156" s="37">
        <f t="shared" si="52"/>
        <v>0.19341563945008219</v>
      </c>
      <c r="T156" s="37" t="str">
        <f t="shared" si="53"/>
        <v/>
      </c>
      <c r="U156" s="37" t="str">
        <f t="shared" si="54"/>
        <v/>
      </c>
      <c r="V156" s="37">
        <f t="shared" si="55"/>
        <v>-0.49991944572321279</v>
      </c>
      <c r="W156" s="37" t="str">
        <f t="shared" si="56"/>
        <v/>
      </c>
      <c r="X156" s="37">
        <f t="shared" si="57"/>
        <v>-0.4671659439025605</v>
      </c>
      <c r="Y156" t="str">
        <f t="shared" si="41"/>
        <v xml:space="preserve"> </v>
      </c>
      <c r="Z156" s="1">
        <f t="shared" si="58"/>
        <v>122</v>
      </c>
      <c r="AA156" t="str">
        <f t="shared" si="42"/>
        <v xml:space="preserve"> </v>
      </c>
      <c r="AB156" s="1">
        <f t="shared" si="59"/>
        <v>95</v>
      </c>
      <c r="AC156">
        <f t="shared" si="43"/>
        <v>81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>
        <f t="shared" si="61"/>
        <v>3.6227709206572154</v>
      </c>
      <c r="AH156" t="str">
        <f t="shared" si="62"/>
        <v xml:space="preserve"> </v>
      </c>
      <c r="AI156">
        <f t="shared" si="46"/>
        <v>96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531</v>
      </c>
      <c r="AP156" t="s">
        <v>1250</v>
      </c>
      <c r="AQ156">
        <v>49.99194457232128</v>
      </c>
      <c r="AR156">
        <v>46.716594390256049</v>
      </c>
      <c r="AS156">
        <v>19.341563786008219</v>
      </c>
      <c r="AT156">
        <v>-49.99194457232128</v>
      </c>
      <c r="AU156">
        <v>-46.716594390256049</v>
      </c>
      <c r="AV156" t="s">
        <v>1500</v>
      </c>
    </row>
    <row r="157" spans="1:48" x14ac:dyDescent="0.25">
      <c r="A157">
        <v>1.5999999999999963E-9</v>
      </c>
      <c r="B157" t="s">
        <v>592</v>
      </c>
      <c r="C157" s="3">
        <v>11</v>
      </c>
      <c r="D157" s="3">
        <v>0</v>
      </c>
      <c r="E157" s="3">
        <v>7</v>
      </c>
      <c r="F157" s="3">
        <v>18</v>
      </c>
      <c r="G157" s="4">
        <v>120</v>
      </c>
      <c r="H157" s="4">
        <v>108.51</v>
      </c>
      <c r="I157" s="5">
        <v>20845.321037189999</v>
      </c>
      <c r="J157" s="4">
        <v>17.397787397787397</v>
      </c>
      <c r="K157" s="4">
        <v>16.450879320800485</v>
      </c>
      <c r="L157" s="4">
        <v>12.992979390996926</v>
      </c>
      <c r="M157" s="4">
        <v>11.300669622874258</v>
      </c>
      <c r="N157" s="4">
        <v>6.5960000000000001</v>
      </c>
      <c r="O157" s="4">
        <v>4.6984126984127021</v>
      </c>
      <c r="P157" s="4">
        <v>3.7618652658741127</v>
      </c>
      <c r="Q157" s="36" t="str">
        <f t="shared" si="50"/>
        <v xml:space="preserve"> </v>
      </c>
      <c r="R157" t="str">
        <f t="shared" si="51"/>
        <v xml:space="preserve"> </v>
      </c>
      <c r="S157" s="37" t="str">
        <f t="shared" si="52"/>
        <v/>
      </c>
      <c r="T157" s="37" t="str">
        <f t="shared" si="53"/>
        <v/>
      </c>
      <c r="U157" s="37" t="str">
        <f t="shared" si="54"/>
        <v/>
      </c>
      <c r="V157" s="37">
        <f t="shared" si="55"/>
        <v>-0.30886955691425744</v>
      </c>
      <c r="W157" s="37" t="str">
        <f t="shared" si="56"/>
        <v/>
      </c>
      <c r="X157" s="37" t="str">
        <f t="shared" si="57"/>
        <v/>
      </c>
      <c r="Y157" t="str">
        <f t="shared" si="41"/>
        <v xml:space="preserve"> </v>
      </c>
      <c r="Z157" s="1">
        <f t="shared" si="58"/>
        <v>195</v>
      </c>
      <c r="AA157" t="str">
        <f t="shared" si="42"/>
        <v xml:space="preserve"> </v>
      </c>
      <c r="AB157" s="1" t="str">
        <f t="shared" si="59"/>
        <v xml:space="preserve"> </v>
      </c>
      <c r="AC157" t="str">
        <f t="shared" si="43"/>
        <v xml:space="preserve"> </v>
      </c>
      <c r="AD157" s="1" t="str">
        <f t="shared" si="60"/>
        <v xml:space="preserve"> </v>
      </c>
      <c r="AE157" t="str">
        <f t="shared" si="44"/>
        <v xml:space="preserve"> </v>
      </c>
      <c r="AF157" t="str">
        <f t="shared" si="45"/>
        <v xml:space="preserve"> </v>
      </c>
      <c r="AG157">
        <f t="shared" si="61"/>
        <v>3.7618652674741129</v>
      </c>
      <c r="AH157" t="str">
        <f t="shared" si="62"/>
        <v xml:space="preserve"> </v>
      </c>
      <c r="AI157">
        <f t="shared" si="46"/>
        <v>85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592</v>
      </c>
      <c r="AP157" t="s">
        <v>1252</v>
      </c>
      <c r="AQ157">
        <v>30.886955691425744</v>
      </c>
      <c r="AR157">
        <v>16.379805859382003</v>
      </c>
      <c r="AS157">
        <v>10.588885816975392</v>
      </c>
      <c r="AT157">
        <v>-30.886955691425744</v>
      </c>
      <c r="AU157">
        <v>-16.379805859382003</v>
      </c>
      <c r="AV157" t="s">
        <v>1501</v>
      </c>
    </row>
    <row r="158" spans="1:48" x14ac:dyDescent="0.25">
      <c r="A158">
        <v>1.6099999999999963E-9</v>
      </c>
      <c r="B158" t="s">
        <v>318</v>
      </c>
      <c r="C158" s="3">
        <v>8</v>
      </c>
      <c r="D158" s="3">
        <v>0</v>
      </c>
      <c r="E158" s="3">
        <v>10</v>
      </c>
      <c r="F158" s="3">
        <v>18</v>
      </c>
      <c r="G158" s="4">
        <v>89</v>
      </c>
      <c r="H158" s="4">
        <v>81.42</v>
      </c>
      <c r="I158" s="5">
        <v>59843.700000000004</v>
      </c>
      <c r="J158" s="4">
        <v>16.206210191082803</v>
      </c>
      <c r="K158" s="4">
        <v>15.992928697701826</v>
      </c>
      <c r="L158" s="4">
        <v>12.104601987658828</v>
      </c>
      <c r="M158" s="4">
        <v>11.658651453916608</v>
      </c>
      <c r="N158" s="4">
        <v>5.0910000000000002</v>
      </c>
      <c r="O158" s="4">
        <v>0.61264822134386743</v>
      </c>
      <c r="P158" s="4">
        <v>4.7678703021370668</v>
      </c>
      <c r="Q158" s="36" t="str">
        <f t="shared" si="50"/>
        <v xml:space="preserve"> </v>
      </c>
      <c r="R158" t="str">
        <f t="shared" si="51"/>
        <v xml:space="preserve"> </v>
      </c>
      <c r="S158" s="37" t="str">
        <f t="shared" si="52"/>
        <v/>
      </c>
      <c r="T158" s="37" t="str">
        <f t="shared" si="53"/>
        <v/>
      </c>
      <c r="U158" s="37" t="str">
        <f t="shared" si="54"/>
        <v/>
      </c>
      <c r="V158" s="37">
        <f t="shared" si="55"/>
        <v>-0.35620519011927942</v>
      </c>
      <c r="W158" s="37" t="str">
        <f t="shared" si="56"/>
        <v/>
      </c>
      <c r="X158" s="37" t="str">
        <f t="shared" si="57"/>
        <v/>
      </c>
      <c r="Y158" t="str">
        <f t="shared" si="41"/>
        <v xml:space="preserve"> </v>
      </c>
      <c r="Z158" s="1">
        <f t="shared" si="58"/>
        <v>167</v>
      </c>
      <c r="AA158" t="str">
        <f t="shared" si="42"/>
        <v xml:space="preserve"> </v>
      </c>
      <c r="AB158" s="1" t="str">
        <f t="shared" si="59"/>
        <v xml:space="preserve"> </v>
      </c>
      <c r="AC158" t="str">
        <f t="shared" si="43"/>
        <v xml:space="preserve"> 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>
        <f t="shared" si="61"/>
        <v>4.7678703037470669</v>
      </c>
      <c r="AH158" t="str">
        <f t="shared" si="62"/>
        <v xml:space="preserve"> </v>
      </c>
      <c r="AI158">
        <f t="shared" si="46"/>
        <v>48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318</v>
      </c>
      <c r="AP158" t="s">
        <v>1252</v>
      </c>
      <c r="AQ158">
        <v>35.620519011927939</v>
      </c>
      <c r="AR158">
        <v>22.097223604902638</v>
      </c>
      <c r="AS158">
        <v>9.3097519037091523</v>
      </c>
      <c r="AT158">
        <v>-35.620519011927939</v>
      </c>
      <c r="AU158">
        <v>-22.097223604902638</v>
      </c>
      <c r="AV158" t="s">
        <v>1502</v>
      </c>
    </row>
    <row r="159" spans="1:48" x14ac:dyDescent="0.25">
      <c r="A159">
        <v>1.6199999999999963E-9</v>
      </c>
      <c r="B159" t="s">
        <v>535</v>
      </c>
      <c r="C159" s="3">
        <v>3</v>
      </c>
      <c r="D159" s="3">
        <v>0</v>
      </c>
      <c r="E159" s="3">
        <v>10</v>
      </c>
      <c r="F159" s="3">
        <v>13</v>
      </c>
      <c r="G159" s="4">
        <v>88</v>
      </c>
      <c r="H159" s="4">
        <v>79.569999999999993</v>
      </c>
      <c r="I159" s="5">
        <v>9691.6259999999984</v>
      </c>
      <c r="J159" s="4">
        <v>15.047276853252646</v>
      </c>
      <c r="K159" s="4">
        <v>13.100098781692459</v>
      </c>
      <c r="L159" s="4">
        <v>7.3466534085506252</v>
      </c>
      <c r="M159" s="4">
        <v>7.481815413266145</v>
      </c>
      <c r="N159" s="4">
        <v>6.0739999999999998</v>
      </c>
      <c r="O159" s="4">
        <v>12.48148148148147</v>
      </c>
      <c r="P159" s="4">
        <v>0</v>
      </c>
      <c r="Q159" s="36" t="str">
        <f t="shared" si="50"/>
        <v xml:space="preserve"> </v>
      </c>
      <c r="R159" t="str">
        <f t="shared" si="51"/>
        <v xml:space="preserve"> </v>
      </c>
      <c r="S159" s="37" t="str">
        <f t="shared" si="52"/>
        <v/>
      </c>
      <c r="T159" s="37" t="str">
        <f t="shared" si="53"/>
        <v/>
      </c>
      <c r="U159" s="37" t="str">
        <f t="shared" si="54"/>
        <v/>
      </c>
      <c r="V159" s="37">
        <f t="shared" si="55"/>
        <v>-0.40224403936876851</v>
      </c>
      <c r="W159" s="37" t="str">
        <f t="shared" si="56"/>
        <v/>
      </c>
      <c r="X159" s="37">
        <f t="shared" si="57"/>
        <v>-0.52718420785573183</v>
      </c>
      <c r="Y159" t="str">
        <f t="shared" si="41"/>
        <v xml:space="preserve"> </v>
      </c>
      <c r="Z159" s="1">
        <f t="shared" si="58"/>
        <v>154</v>
      </c>
      <c r="AA159" t="str">
        <f t="shared" si="42"/>
        <v xml:space="preserve"> </v>
      </c>
      <c r="AB159" s="1">
        <f t="shared" si="59"/>
        <v>78</v>
      </c>
      <c r="AC159" t="str">
        <f t="shared" si="43"/>
        <v xml:space="preserve"> </v>
      </c>
      <c r="AD159" s="1" t="str">
        <f t="shared" si="60"/>
        <v xml:space="preserve"> </v>
      </c>
      <c r="AE159" t="str">
        <f t="shared" si="44"/>
        <v xml:space="preserve"> </v>
      </c>
      <c r="AF159" t="str">
        <f t="shared" si="45"/>
        <v xml:space="preserve"> </v>
      </c>
      <c r="AG159" t="str">
        <f t="shared" si="61"/>
        <v xml:space="preserve"> </v>
      </c>
      <c r="AH159" t="str">
        <f t="shared" si="62"/>
        <v xml:space="preserve"> </v>
      </c>
      <c r="AI159" t="str">
        <f t="shared" si="46"/>
        <v xml:space="preserve"> 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535</v>
      </c>
      <c r="AP159" t="s">
        <v>1315</v>
      </c>
      <c r="AQ159">
        <v>40.224403936876854</v>
      </c>
      <c r="AR159">
        <v>52.718420785573187</v>
      </c>
      <c r="AS159">
        <v>10.594445142641717</v>
      </c>
      <c r="AT159">
        <v>-40.224403936876854</v>
      </c>
      <c r="AU159">
        <v>-52.718420785573187</v>
      </c>
      <c r="AV159" t="s">
        <v>1503</v>
      </c>
    </row>
    <row r="160" spans="1:48" x14ac:dyDescent="0.25">
      <c r="A160">
        <v>1.6299999999999962E-9</v>
      </c>
      <c r="B160" t="s">
        <v>583</v>
      </c>
      <c r="C160" s="3">
        <v>20</v>
      </c>
      <c r="D160" s="3">
        <v>0</v>
      </c>
      <c r="E160" s="3">
        <v>11</v>
      </c>
      <c r="F160" s="3">
        <v>31</v>
      </c>
      <c r="G160" s="4">
        <v>15.5</v>
      </c>
      <c r="H160" s="4">
        <v>9.9600000000000009</v>
      </c>
      <c r="I160" s="5">
        <v>3811.692</v>
      </c>
      <c r="J160" s="4">
        <v>7.2436363636363641</v>
      </c>
      <c r="K160" s="4" t="s">
        <v>1240</v>
      </c>
      <c r="L160" s="4">
        <v>2.6150344428469241</v>
      </c>
      <c r="M160" s="4">
        <v>4.8797505950750955</v>
      </c>
      <c r="N160" s="4">
        <v>-0.48</v>
      </c>
      <c r="O160" s="4" t="s">
        <v>132</v>
      </c>
      <c r="P160" s="4">
        <v>4.1666666666666661</v>
      </c>
      <c r="Q160" s="36" t="str">
        <f t="shared" si="50"/>
        <v xml:space="preserve"> </v>
      </c>
      <c r="R160" t="str">
        <f t="shared" si="51"/>
        <v xml:space="preserve"> </v>
      </c>
      <c r="S160" s="37">
        <f t="shared" si="52"/>
        <v>0.55622490122839341</v>
      </c>
      <c r="T160" s="37" t="str">
        <f t="shared" si="53"/>
        <v/>
      </c>
      <c r="U160" s="37" t="str">
        <f t="shared" si="54"/>
        <v/>
      </c>
      <c r="V160" s="37">
        <f t="shared" si="55"/>
        <v>-0.71224515537023492</v>
      </c>
      <c r="W160" s="37" t="str">
        <f t="shared" si="56"/>
        <v/>
      </c>
      <c r="X160" s="37">
        <f t="shared" si="57"/>
        <v>-0.83170165886141334</v>
      </c>
      <c r="Y160" t="str">
        <f t="shared" si="41"/>
        <v xml:space="preserve"> </v>
      </c>
      <c r="Z160" s="1">
        <f t="shared" si="58"/>
        <v>45</v>
      </c>
      <c r="AA160" t="str">
        <f t="shared" si="42"/>
        <v xml:space="preserve"> </v>
      </c>
      <c r="AB160" s="1">
        <f t="shared" si="59"/>
        <v>7</v>
      </c>
      <c r="AC160">
        <f t="shared" si="43"/>
        <v>1</v>
      </c>
      <c r="AD160" s="1" t="str">
        <f t="shared" si="60"/>
        <v xml:space="preserve"> </v>
      </c>
      <c r="AE160" t="str">
        <f t="shared" si="44"/>
        <v xml:space="preserve"> </v>
      </c>
      <c r="AF160" t="str">
        <f t="shared" si="45"/>
        <v xml:space="preserve"> </v>
      </c>
      <c r="AG160">
        <f t="shared" si="61"/>
        <v>4.1666666682966662</v>
      </c>
      <c r="AH160" t="str">
        <f t="shared" si="62"/>
        <v xml:space="preserve"> </v>
      </c>
      <c r="AI160">
        <f t="shared" si="46"/>
        <v>66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583</v>
      </c>
      <c r="AP160" t="s">
        <v>1297</v>
      </c>
      <c r="AQ160">
        <v>71.224515537023493</v>
      </c>
      <c r="AR160">
        <v>83.170165886141334</v>
      </c>
      <c r="AS160">
        <v>55.622489959839342</v>
      </c>
      <c r="AT160">
        <v>-71.224515537023493</v>
      </c>
      <c r="AU160">
        <v>-83.170165886141334</v>
      </c>
      <c r="AV160" t="s">
        <v>1504</v>
      </c>
    </row>
    <row r="161" spans="1:48" x14ac:dyDescent="0.25">
      <c r="A161">
        <v>1.6399999999999962E-9</v>
      </c>
      <c r="B161" t="s">
        <v>534</v>
      </c>
      <c r="C161" s="3">
        <v>7</v>
      </c>
      <c r="D161" s="3">
        <v>1</v>
      </c>
      <c r="E161" s="3">
        <v>6</v>
      </c>
      <c r="F161" s="3">
        <v>14</v>
      </c>
      <c r="G161" s="4">
        <v>20</v>
      </c>
      <c r="H161" s="4">
        <v>15.51</v>
      </c>
      <c r="I161" s="5">
        <v>3940.6707720599998</v>
      </c>
      <c r="J161" s="4">
        <v>1.875</v>
      </c>
      <c r="K161" s="4">
        <v>2.9023203592814371</v>
      </c>
      <c r="L161" s="4">
        <v>2.2077968997833137</v>
      </c>
      <c r="M161" s="4">
        <v>3.0783304043460826</v>
      </c>
      <c r="N161" s="4">
        <v>2.98</v>
      </c>
      <c r="O161" s="4">
        <v>-46.59498207885305</v>
      </c>
      <c r="P161" s="4">
        <v>5.3191489361702127</v>
      </c>
      <c r="Q161" s="36" t="str">
        <f t="shared" si="50"/>
        <v xml:space="preserve"> </v>
      </c>
      <c r="R161" t="str">
        <f t="shared" si="51"/>
        <v xml:space="preserve"> </v>
      </c>
      <c r="S161" s="37">
        <f t="shared" si="52"/>
        <v>0.28949065283277886</v>
      </c>
      <c r="T161" s="37" t="str">
        <f t="shared" si="53"/>
        <v/>
      </c>
      <c r="U161" s="37" t="str">
        <f t="shared" si="54"/>
        <v/>
      </c>
      <c r="V161" s="37">
        <f t="shared" si="55"/>
        <v>-0.92551526517960714</v>
      </c>
      <c r="W161" s="37" t="str">
        <f t="shared" si="56"/>
        <v/>
      </c>
      <c r="X161" s="37">
        <f t="shared" si="57"/>
        <v>-0.857910645566898</v>
      </c>
      <c r="Y161" t="str">
        <f t="shared" si="41"/>
        <v xml:space="preserve"> </v>
      </c>
      <c r="Z161" s="1">
        <f t="shared" si="58"/>
        <v>2</v>
      </c>
      <c r="AA161" t="str">
        <f t="shared" si="42"/>
        <v xml:space="preserve"> </v>
      </c>
      <c r="AB161" s="1">
        <f t="shared" si="59"/>
        <v>3</v>
      </c>
      <c r="AC161">
        <f t="shared" si="43"/>
        <v>30</v>
      </c>
      <c r="AD161" s="1" t="str">
        <f t="shared" si="60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>
        <f t="shared" si="61"/>
        <v>5.3191489378102128</v>
      </c>
      <c r="AH161" t="str">
        <f t="shared" si="62"/>
        <v xml:space="preserve"> </v>
      </c>
      <c r="AI161">
        <f t="shared" si="46"/>
        <v>37</v>
      </c>
      <c r="AJ161" t="str">
        <f t="shared" si="47"/>
        <v xml:space="preserve"> </v>
      </c>
      <c r="AK161" t="str">
        <f t="shared" si="63"/>
        <v xml:space="preserve"> </v>
      </c>
      <c r="AL161" t="str">
        <f t="shared" si="64"/>
        <v xml:space="preserve"> </v>
      </c>
      <c r="AM161" t="str">
        <f t="shared" si="48"/>
        <v xml:space="preserve"> </v>
      </c>
      <c r="AN161" t="str">
        <f t="shared" si="49"/>
        <v xml:space="preserve"> </v>
      </c>
      <c r="AO161" t="s">
        <v>534</v>
      </c>
      <c r="AP161" t="s">
        <v>1295</v>
      </c>
      <c r="AQ161">
        <v>92.55152651796071</v>
      </c>
      <c r="AR161">
        <v>85.791064556689804</v>
      </c>
      <c r="AS161">
        <v>28.949065119277883</v>
      </c>
      <c r="AT161">
        <v>-92.55152651796071</v>
      </c>
      <c r="AU161">
        <v>-85.791064556689804</v>
      </c>
      <c r="AV161" t="s">
        <v>1505</v>
      </c>
    </row>
    <row r="162" spans="1:48" x14ac:dyDescent="0.25">
      <c r="A162">
        <v>1.6499999999999962E-9</v>
      </c>
      <c r="B162" t="s">
        <v>472</v>
      </c>
      <c r="C162" s="3">
        <v>21</v>
      </c>
      <c r="D162" s="3">
        <v>1</v>
      </c>
      <c r="E162" s="3">
        <v>11</v>
      </c>
      <c r="F162" s="3">
        <v>33</v>
      </c>
      <c r="G162" s="4">
        <v>131.5</v>
      </c>
      <c r="H162" s="4">
        <v>135.31</v>
      </c>
      <c r="I162" s="5">
        <v>39065.94248718</v>
      </c>
      <c r="J162" s="4">
        <v>34.500254971953083</v>
      </c>
      <c r="K162" s="4">
        <v>28.961900684931511</v>
      </c>
      <c r="L162" s="4">
        <v>22.465276178010473</v>
      </c>
      <c r="M162" s="4">
        <v>19.466018762309115</v>
      </c>
      <c r="N162" s="4">
        <v>5.0140000000000002</v>
      </c>
      <c r="O162" s="4">
        <v>3.8740418479386842</v>
      </c>
      <c r="P162" s="4">
        <v>0</v>
      </c>
      <c r="Q162" s="36" t="str">
        <f t="shared" si="50"/>
        <v xml:space="preserve"> </v>
      </c>
      <c r="R162" t="str">
        <f t="shared" si="51"/>
        <v xml:space="preserve"> </v>
      </c>
      <c r="S162" s="37" t="str">
        <f t="shared" si="52"/>
        <v/>
      </c>
      <c r="T162" s="37" t="str">
        <f t="shared" si="53"/>
        <v/>
      </c>
      <c r="U162" s="37" t="str">
        <f t="shared" si="54"/>
        <v/>
      </c>
      <c r="V162" s="37" t="str">
        <f t="shared" si="55"/>
        <v/>
      </c>
      <c r="W162" s="37" t="str">
        <f t="shared" si="56"/>
        <v/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 t="str">
        <f t="shared" si="42"/>
        <v xml:space="preserve"> </v>
      </c>
      <c r="AB162" s="1" t="str">
        <f t="shared" si="59"/>
        <v xml:space="preserve"> </v>
      </c>
      <c r="AC162" t="str">
        <f t="shared" si="43"/>
        <v xml:space="preserve"> </v>
      </c>
      <c r="AD162" s="1" t="str">
        <f t="shared" si="60"/>
        <v xml:space="preserve"> </v>
      </c>
      <c r="AE162" t="str">
        <f t="shared" si="44"/>
        <v xml:space="preserve"> </v>
      </c>
      <c r="AF162" t="str">
        <f t="shared" si="45"/>
        <v xml:space="preserve"> </v>
      </c>
      <c r="AG162" t="str">
        <f t="shared" si="61"/>
        <v xml:space="preserve"> </v>
      </c>
      <c r="AH162" t="str">
        <f t="shared" si="62"/>
        <v xml:space="preserve"> </v>
      </c>
      <c r="AI162" t="str">
        <f t="shared" si="46"/>
        <v xml:space="preserve"> 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472</v>
      </c>
      <c r="AP162" t="s">
        <v>1264</v>
      </c>
      <c r="AQ162">
        <v>-37.052924950499524</v>
      </c>
      <c r="AR162">
        <v>-44.581985308890658</v>
      </c>
      <c r="AS162">
        <v>-2.8157564112039069</v>
      </c>
      <c r="AT162">
        <v>37.052924950499524</v>
      </c>
      <c r="AU162">
        <v>44.581985308890658</v>
      </c>
      <c r="AV162" t="s">
        <v>1506</v>
      </c>
    </row>
    <row r="163" spans="1:48" x14ac:dyDescent="0.25">
      <c r="A163">
        <v>1.6599999999999961E-9</v>
      </c>
      <c r="B163" t="s">
        <v>576</v>
      </c>
      <c r="C163" s="3">
        <v>11</v>
      </c>
      <c r="D163" s="3">
        <v>2</v>
      </c>
      <c r="E163" s="3">
        <v>18</v>
      </c>
      <c r="F163" s="3">
        <v>31</v>
      </c>
      <c r="G163" s="4">
        <v>52</v>
      </c>
      <c r="H163" s="4">
        <v>58.3</v>
      </c>
      <c r="I163" s="5">
        <v>40966.168210000003</v>
      </c>
      <c r="J163" s="4">
        <v>21.031746031746028</v>
      </c>
      <c r="K163" s="4">
        <v>17.126909518213864</v>
      </c>
      <c r="L163" s="4">
        <v>12.235151633046296</v>
      </c>
      <c r="M163" s="4">
        <v>11.560531671858774</v>
      </c>
      <c r="N163" s="4">
        <v>3.4039999999999999</v>
      </c>
      <c r="O163" s="4">
        <v>20.282685512367486</v>
      </c>
      <c r="P163" s="4">
        <v>1.0891938250428816</v>
      </c>
      <c r="Q163" s="36" t="str">
        <f t="shared" si="50"/>
        <v xml:space="preserve"> </v>
      </c>
      <c r="R163" t="str">
        <f t="shared" si="51"/>
        <v xml:space="preserve"> </v>
      </c>
      <c r="S163" s="37" t="str">
        <f t="shared" si="52"/>
        <v/>
      </c>
      <c r="T163" s="37" t="str">
        <f t="shared" si="53"/>
        <v/>
      </c>
      <c r="U163" s="37" t="str">
        <f t="shared" si="54"/>
        <v/>
      </c>
      <c r="V163" s="37" t="str">
        <f t="shared" si="55"/>
        <v/>
      </c>
      <c r="W163" s="37" t="str">
        <f t="shared" si="56"/>
        <v/>
      </c>
      <c r="X163" s="37" t="str">
        <f t="shared" si="57"/>
        <v/>
      </c>
      <c r="Y163" t="str">
        <f t="shared" si="41"/>
        <v xml:space="preserve"> </v>
      </c>
      <c r="Z163" s="1" t="str">
        <f t="shared" si="58"/>
        <v xml:space="preserve"> </v>
      </c>
      <c r="AA163" t="str">
        <f t="shared" si="42"/>
        <v xml:space="preserve"> </v>
      </c>
      <c r="AB163" s="1" t="str">
        <f t="shared" si="59"/>
        <v xml:space="preserve"> </v>
      </c>
      <c r="AC163" t="str">
        <f t="shared" si="43"/>
        <v xml:space="preserve"> 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576</v>
      </c>
      <c r="AP163" t="s">
        <v>1250</v>
      </c>
      <c r="AQ163">
        <v>16.45098528082918</v>
      </c>
      <c r="AR163">
        <v>21.257032424436883</v>
      </c>
      <c r="AS163">
        <v>-10.806174957118353</v>
      </c>
      <c r="AT163">
        <v>-16.45098528082918</v>
      </c>
      <c r="AU163">
        <v>-21.257032424436883</v>
      </c>
      <c r="AV163" t="s">
        <v>1507</v>
      </c>
    </row>
    <row r="164" spans="1:48" x14ac:dyDescent="0.25">
      <c r="A164">
        <v>1.6699999999999961E-9</v>
      </c>
      <c r="B164" t="s">
        <v>320</v>
      </c>
      <c r="C164" s="3">
        <v>3</v>
      </c>
      <c r="D164" s="3">
        <v>2</v>
      </c>
      <c r="E164" s="3">
        <v>16</v>
      </c>
      <c r="F164" s="3">
        <v>21</v>
      </c>
      <c r="G164" s="4">
        <v>190</v>
      </c>
      <c r="H164" s="4">
        <v>200.3</v>
      </c>
      <c r="I164" s="5">
        <v>57932.109612399996</v>
      </c>
      <c r="J164" s="4">
        <v>34.157571623465216</v>
      </c>
      <c r="K164" s="4" t="s">
        <v>1240</v>
      </c>
      <c r="L164" s="4">
        <v>19.594058712767975</v>
      </c>
      <c r="M164" s="4">
        <v>23.244169827374233</v>
      </c>
      <c r="N164" s="4">
        <v>4.6890000000000001</v>
      </c>
      <c r="O164" s="4">
        <v>-19.432989690721651</v>
      </c>
      <c r="P164" s="4">
        <v>0.95456814777833254</v>
      </c>
      <c r="Q164" s="36" t="str">
        <f t="shared" si="50"/>
        <v xml:space="preserve"> </v>
      </c>
      <c r="R164" t="str">
        <f t="shared" si="51"/>
        <v xml:space="preserve"> </v>
      </c>
      <c r="S164" s="37" t="str">
        <f t="shared" si="52"/>
        <v/>
      </c>
      <c r="T164" s="37" t="str">
        <f t="shared" si="53"/>
        <v/>
      </c>
      <c r="U164" s="37" t="str">
        <f t="shared" si="54"/>
        <v/>
      </c>
      <c r="V164" s="37" t="str">
        <f t="shared" si="55"/>
        <v/>
      </c>
      <c r="W164" s="37" t="str">
        <f t="shared" si="56"/>
        <v/>
      </c>
      <c r="X164" s="37" t="str">
        <f t="shared" si="57"/>
        <v/>
      </c>
      <c r="Y164" t="str">
        <f t="shared" si="41"/>
        <v xml:space="preserve"> </v>
      </c>
      <c r="Z164" s="1" t="str">
        <f t="shared" si="58"/>
        <v xml:space="preserve"> </v>
      </c>
      <c r="AA164" t="str">
        <f t="shared" si="42"/>
        <v xml:space="preserve"> </v>
      </c>
      <c r="AB164" s="1" t="str">
        <f t="shared" si="59"/>
        <v xml:space="preserve"> </v>
      </c>
      <c r="AC164" t="str">
        <f t="shared" si="43"/>
        <v xml:space="preserve"> 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 t="str">
        <f t="shared" si="61"/>
        <v xml:space="preserve"> </v>
      </c>
      <c r="AH164" t="str">
        <f t="shared" si="62"/>
        <v xml:space="preserve"> </v>
      </c>
      <c r="AI164" t="str">
        <f t="shared" si="46"/>
        <v xml:space="preserve"> 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320</v>
      </c>
      <c r="AP164" t="s">
        <v>1244</v>
      </c>
      <c r="AQ164">
        <v>-35.691608772393771</v>
      </c>
      <c r="AR164">
        <v>-26.103408945575946</v>
      </c>
      <c r="AS164">
        <v>-5.1422865701447833</v>
      </c>
      <c r="AT164">
        <v>35.691608772393771</v>
      </c>
      <c r="AU164">
        <v>26.103408945575946</v>
      </c>
      <c r="AV164" t="s">
        <v>1508</v>
      </c>
    </row>
    <row r="165" spans="1:48" x14ac:dyDescent="0.25">
      <c r="A165">
        <v>1.6799999999999961E-9</v>
      </c>
      <c r="B165" t="s">
        <v>309</v>
      </c>
      <c r="C165" s="3">
        <v>3</v>
      </c>
      <c r="D165" s="3">
        <v>7</v>
      </c>
      <c r="E165" s="3">
        <v>7</v>
      </c>
      <c r="F165" s="3">
        <v>17</v>
      </c>
      <c r="G165" s="4">
        <v>78</v>
      </c>
      <c r="H165" s="4">
        <v>72.16</v>
      </c>
      <c r="I165" s="5">
        <v>24108.803350719998</v>
      </c>
      <c r="J165" s="4">
        <v>16.781395348837208</v>
      </c>
      <c r="K165" s="4">
        <v>16.92307692307692</v>
      </c>
      <c r="L165" s="4">
        <v>10.51329672108403</v>
      </c>
      <c r="M165" s="4">
        <v>9.8769520566246864</v>
      </c>
      <c r="N165" s="4">
        <v>4.2640000000000002</v>
      </c>
      <c r="O165" s="4">
        <v>-2.6484018264840108</v>
      </c>
      <c r="P165" s="4">
        <v>4.2308758314855881</v>
      </c>
      <c r="Q165" s="36" t="str">
        <f t="shared" si="50"/>
        <v xml:space="preserve"> </v>
      </c>
      <c r="R165" t="str">
        <f t="shared" si="51"/>
        <v xml:space="preserve"> </v>
      </c>
      <c r="S165" s="37" t="str">
        <f t="shared" si="52"/>
        <v/>
      </c>
      <c r="T165" s="37" t="str">
        <f t="shared" si="53"/>
        <v/>
      </c>
      <c r="U165" s="37" t="str">
        <f t="shared" si="54"/>
        <v/>
      </c>
      <c r="V165" s="37">
        <f t="shared" si="55"/>
        <v>-0.33335584934703266</v>
      </c>
      <c r="W165" s="37" t="str">
        <f t="shared" si="56"/>
        <v/>
      </c>
      <c r="X165" s="37">
        <f t="shared" si="57"/>
        <v>-0.32338543268672437</v>
      </c>
      <c r="Y165" t="str">
        <f t="shared" si="41"/>
        <v xml:space="preserve"> </v>
      </c>
      <c r="Z165" s="1">
        <f t="shared" si="58"/>
        <v>182</v>
      </c>
      <c r="AA165" t="str">
        <f t="shared" si="42"/>
        <v xml:space="preserve"> </v>
      </c>
      <c r="AB165" s="1">
        <f t="shared" si="59"/>
        <v>126</v>
      </c>
      <c r="AC165" t="str">
        <f t="shared" si="43"/>
        <v xml:space="preserve"> </v>
      </c>
      <c r="AD165" s="1" t="str">
        <f t="shared" si="60"/>
        <v xml:space="preserve"> </v>
      </c>
      <c r="AE165" t="str">
        <f t="shared" si="44"/>
        <v xml:space="preserve"> </v>
      </c>
      <c r="AF165" t="str">
        <f t="shared" si="45"/>
        <v xml:space="preserve"> </v>
      </c>
      <c r="AG165">
        <f t="shared" si="61"/>
        <v>4.2308758331655882</v>
      </c>
      <c r="AH165" t="str">
        <f t="shared" si="62"/>
        <v xml:space="preserve"> </v>
      </c>
      <c r="AI165">
        <f t="shared" si="46"/>
        <v>62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309</v>
      </c>
      <c r="AP165" t="s">
        <v>1252</v>
      </c>
      <c r="AQ165">
        <v>33.335584934703263</v>
      </c>
      <c r="AR165">
        <v>32.338543268672439</v>
      </c>
      <c r="AS165">
        <v>8.0931263858093239</v>
      </c>
      <c r="AT165">
        <v>-33.335584934703263</v>
      </c>
      <c r="AU165">
        <v>-32.338543268672439</v>
      </c>
      <c r="AV165" t="s">
        <v>1509</v>
      </c>
    </row>
    <row r="166" spans="1:48" x14ac:dyDescent="0.25">
      <c r="A166">
        <v>1.689999999999996E-9</v>
      </c>
      <c r="B166" t="s">
        <v>325</v>
      </c>
      <c r="C166" s="3">
        <v>7</v>
      </c>
      <c r="D166" s="3">
        <v>2</v>
      </c>
      <c r="E166" s="3">
        <v>11</v>
      </c>
      <c r="F166" s="3">
        <v>20</v>
      </c>
      <c r="G166" s="4">
        <v>175</v>
      </c>
      <c r="H166" s="4">
        <v>163.63999999999999</v>
      </c>
      <c r="I166" s="5">
        <v>19863.463818679997</v>
      </c>
      <c r="J166" s="4">
        <v>29.326164874551967</v>
      </c>
      <c r="K166" s="4">
        <v>31.396776669224863</v>
      </c>
      <c r="L166" s="4">
        <v>19.649058305828706</v>
      </c>
      <c r="M166" s="4">
        <v>19.159737476159517</v>
      </c>
      <c r="N166" s="4">
        <v>5.2119999999999997</v>
      </c>
      <c r="O166" s="4">
        <v>-7.2597864768683333</v>
      </c>
      <c r="P166" s="4">
        <v>0.95697873380591547</v>
      </c>
      <c r="Q166" s="36" t="str">
        <f t="shared" si="50"/>
        <v xml:space="preserve"> </v>
      </c>
      <c r="R166" t="str">
        <f t="shared" si="51"/>
        <v xml:space="preserve"> </v>
      </c>
      <c r="S166" s="37" t="str">
        <f t="shared" si="52"/>
        <v/>
      </c>
      <c r="T166" s="37" t="str">
        <f t="shared" si="53"/>
        <v/>
      </c>
      <c r="U166" s="37" t="str">
        <f t="shared" si="54"/>
        <v/>
      </c>
      <c r="V166" s="37" t="str">
        <f t="shared" si="55"/>
        <v/>
      </c>
      <c r="W166" s="37" t="str">
        <f t="shared" si="56"/>
        <v/>
      </c>
      <c r="X166" s="37" t="str">
        <f t="shared" si="57"/>
        <v/>
      </c>
      <c r="Y166" t="str">
        <f t="shared" si="41"/>
        <v xml:space="preserve"> </v>
      </c>
      <c r="Z166" s="1" t="str">
        <f t="shared" si="58"/>
        <v xml:space="preserve"> </v>
      </c>
      <c r="AA166" t="str">
        <f t="shared" si="42"/>
        <v xml:space="preserve"> </v>
      </c>
      <c r="AB166" s="1" t="str">
        <f t="shared" si="59"/>
        <v xml:space="preserve"> </v>
      </c>
      <c r="AC166" t="str">
        <f t="shared" si="43"/>
        <v xml:space="preserve"> </v>
      </c>
      <c r="AD166" s="1" t="str">
        <f t="shared" si="60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 t="str">
        <f t="shared" si="61"/>
        <v xml:space="preserve"> </v>
      </c>
      <c r="AH166" t="str">
        <f t="shared" si="62"/>
        <v xml:space="preserve"> </v>
      </c>
      <c r="AI166" t="str">
        <f t="shared" si="46"/>
        <v xml:space="preserve"> 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325</v>
      </c>
      <c r="AP166" t="s">
        <v>1246</v>
      </c>
      <c r="AQ166">
        <v>-16.49875274560657</v>
      </c>
      <c r="AR166">
        <v>-26.45737523082845</v>
      </c>
      <c r="AS166">
        <v>6.9420679540454833</v>
      </c>
      <c r="AT166">
        <v>16.49875274560657</v>
      </c>
      <c r="AU166">
        <v>26.45737523082845</v>
      </c>
      <c r="AV166" t="s">
        <v>1510</v>
      </c>
    </row>
    <row r="167" spans="1:48" x14ac:dyDescent="0.25">
      <c r="A167">
        <v>1.699999999999996E-9</v>
      </c>
      <c r="B167" t="s">
        <v>411</v>
      </c>
      <c r="C167" s="3">
        <v>12</v>
      </c>
      <c r="D167" s="3">
        <v>0</v>
      </c>
      <c r="E167" s="3">
        <v>5</v>
      </c>
      <c r="F167" s="3">
        <v>17</v>
      </c>
      <c r="G167" s="4">
        <v>69</v>
      </c>
      <c r="H167" s="4">
        <v>55.98</v>
      </c>
      <c r="I167" s="5">
        <v>21157.163770499999</v>
      </c>
      <c r="J167" s="4">
        <v>11.745698699118757</v>
      </c>
      <c r="K167" s="4">
        <v>12.668024439918531</v>
      </c>
      <c r="L167" s="4">
        <v>10.160250521920668</v>
      </c>
      <c r="M167" s="4">
        <v>8.9502633471841424</v>
      </c>
      <c r="N167" s="4">
        <v>4.4190000000000005</v>
      </c>
      <c r="O167" s="4">
        <v>-5.9787234042553123</v>
      </c>
      <c r="P167" s="4">
        <v>4.5337620578778139</v>
      </c>
      <c r="Q167" s="36">
        <f t="shared" si="50"/>
        <v>70.588235295817654</v>
      </c>
      <c r="R167" t="str">
        <f t="shared" si="51"/>
        <v xml:space="preserve"> </v>
      </c>
      <c r="S167" s="37">
        <f t="shared" si="52"/>
        <v>0.23258306708049301</v>
      </c>
      <c r="T167" s="37" t="str">
        <f t="shared" si="53"/>
        <v/>
      </c>
      <c r="U167" s="37" t="str">
        <f t="shared" si="54"/>
        <v/>
      </c>
      <c r="V167" s="37">
        <f t="shared" si="55"/>
        <v>-0.53339986512848314</v>
      </c>
      <c r="W167" s="37" t="str">
        <f t="shared" si="56"/>
        <v/>
      </c>
      <c r="X167" s="37">
        <f t="shared" si="57"/>
        <v>-0.34610677382508082</v>
      </c>
      <c r="Y167" t="str">
        <f t="shared" si="41"/>
        <v xml:space="preserve"> </v>
      </c>
      <c r="Z167" s="1">
        <f t="shared" si="58"/>
        <v>113</v>
      </c>
      <c r="AA167" t="str">
        <f t="shared" si="42"/>
        <v xml:space="preserve"> </v>
      </c>
      <c r="AB167" s="1">
        <f t="shared" si="59"/>
        <v>125</v>
      </c>
      <c r="AC167">
        <f t="shared" si="43"/>
        <v>52</v>
      </c>
      <c r="AD167" s="1" t="str">
        <f t="shared" si="60"/>
        <v xml:space="preserve"> </v>
      </c>
      <c r="AE167">
        <f t="shared" si="44"/>
        <v>89</v>
      </c>
      <c r="AF167" t="str">
        <f t="shared" si="45"/>
        <v xml:space="preserve"> </v>
      </c>
      <c r="AG167">
        <f t="shared" si="61"/>
        <v>4.5337620595778141</v>
      </c>
      <c r="AH167" t="str">
        <f t="shared" si="62"/>
        <v xml:space="preserve"> </v>
      </c>
      <c r="AI167">
        <f t="shared" si="46"/>
        <v>53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411</v>
      </c>
      <c r="AP167" t="s">
        <v>1252</v>
      </c>
      <c r="AQ167">
        <v>53.339986512848313</v>
      </c>
      <c r="AR167">
        <v>34.610677382508079</v>
      </c>
      <c r="AS167">
        <v>23.2583065380493</v>
      </c>
      <c r="AT167">
        <v>-53.339986512848313</v>
      </c>
      <c r="AU167">
        <v>-34.610677382508079</v>
      </c>
      <c r="AV167" t="s">
        <v>1511</v>
      </c>
    </row>
    <row r="168" spans="1:48" x14ac:dyDescent="0.25">
      <c r="A168">
        <v>1.709999999999996E-9</v>
      </c>
      <c r="B168" t="s">
        <v>538</v>
      </c>
      <c r="C168" s="3">
        <v>12</v>
      </c>
      <c r="D168" s="3">
        <v>2</v>
      </c>
      <c r="E168" s="3">
        <v>10</v>
      </c>
      <c r="F168" s="3">
        <v>24</v>
      </c>
      <c r="G168" s="4">
        <v>195</v>
      </c>
      <c r="H168" s="4">
        <v>189.74</v>
      </c>
      <c r="I168" s="5">
        <v>68306.139297240006</v>
      </c>
      <c r="J168" s="4">
        <v>36.189204653824149</v>
      </c>
      <c r="K168" s="4" t="s">
        <v>1240</v>
      </c>
      <c r="L168" s="4">
        <v>22.396835705744873</v>
      </c>
      <c r="M168" s="4">
        <v>24.891324536701052</v>
      </c>
      <c r="N168" s="4">
        <v>4.5010000000000003</v>
      </c>
      <c r="O168" s="4">
        <v>-15.711610486891377</v>
      </c>
      <c r="P168" s="4">
        <v>0.76104142510804262</v>
      </c>
      <c r="Q168" s="36" t="str">
        <f t="shared" si="50"/>
        <v xml:space="preserve"> </v>
      </c>
      <c r="R168" t="str">
        <f t="shared" si="51"/>
        <v xml:space="preserve"> </v>
      </c>
      <c r="S168" s="37" t="str">
        <f t="shared" si="52"/>
        <v/>
      </c>
      <c r="T168" s="37" t="str">
        <f t="shared" si="53"/>
        <v/>
      </c>
      <c r="U168" s="37" t="str">
        <f t="shared" si="54"/>
        <v/>
      </c>
      <c r="V168" s="37" t="str">
        <f t="shared" si="55"/>
        <v/>
      </c>
      <c r="W168" s="37" t="str">
        <f t="shared" si="56"/>
        <v/>
      </c>
      <c r="X168" s="37" t="str">
        <f t="shared" si="57"/>
        <v/>
      </c>
      <c r="Y168" t="str">
        <f t="shared" si="41"/>
        <v xml:space="preserve"> </v>
      </c>
      <c r="Z168" s="1" t="str">
        <f t="shared" si="58"/>
        <v xml:space="preserve"> </v>
      </c>
      <c r="AA168" t="str">
        <f t="shared" si="42"/>
        <v xml:space="preserve"> </v>
      </c>
      <c r="AB168" s="1" t="str">
        <f t="shared" si="59"/>
        <v xml:space="preserve"> </v>
      </c>
      <c r="AC168" t="str">
        <f t="shared" si="43"/>
        <v xml:space="preserve"> </v>
      </c>
      <c r="AD168" s="1" t="str">
        <f t="shared" si="60"/>
        <v xml:space="preserve"> </v>
      </c>
      <c r="AE168" t="str">
        <f t="shared" si="44"/>
        <v xml:space="preserve"> 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538</v>
      </c>
      <c r="AP168" t="s">
        <v>1241</v>
      </c>
      <c r="AQ168">
        <v>-43.762309973387701</v>
      </c>
      <c r="AR168">
        <v>-44.141516236655342</v>
      </c>
      <c r="AS168">
        <v>2.7722146094655731</v>
      </c>
      <c r="AT168">
        <v>43.762309973387701</v>
      </c>
      <c r="AU168">
        <v>44.141516236655342</v>
      </c>
      <c r="AV168" t="s">
        <v>1512</v>
      </c>
    </row>
    <row r="169" spans="1:48" x14ac:dyDescent="0.25">
      <c r="A169">
        <v>1.7199999999999959E-9</v>
      </c>
      <c r="B169" t="s">
        <v>519</v>
      </c>
      <c r="C169" s="3">
        <v>15</v>
      </c>
      <c r="D169" s="3">
        <v>0</v>
      </c>
      <c r="E169" s="3">
        <v>5</v>
      </c>
      <c r="F169" s="3">
        <v>20</v>
      </c>
      <c r="G169" s="4">
        <v>73</v>
      </c>
      <c r="H169" s="4">
        <v>71.42</v>
      </c>
      <c r="I169" s="5">
        <v>9705.5679063600001</v>
      </c>
      <c r="J169" s="4">
        <v>10.146327603352749</v>
      </c>
      <c r="K169" s="4">
        <v>12.127695703854645</v>
      </c>
      <c r="L169" s="4">
        <v>7.7106504124900512</v>
      </c>
      <c r="M169" s="4">
        <v>8.9555369400814442</v>
      </c>
      <c r="N169" s="4">
        <v>5.8890000000000002</v>
      </c>
      <c r="O169" s="4">
        <v>-17.405329593267876</v>
      </c>
      <c r="P169" s="4">
        <v>3.674040884906189</v>
      </c>
      <c r="Q169" s="36">
        <f t="shared" si="50"/>
        <v>75.000000001719997</v>
      </c>
      <c r="R169" t="str">
        <f t="shared" si="51"/>
        <v xml:space="preserve"> </v>
      </c>
      <c r="S169" s="37" t="str">
        <f t="shared" si="52"/>
        <v/>
      </c>
      <c r="T169" s="37" t="str">
        <f t="shared" si="53"/>
        <v/>
      </c>
      <c r="U169" s="37" t="str">
        <f t="shared" si="54"/>
        <v/>
      </c>
      <c r="V169" s="37">
        <f t="shared" si="55"/>
        <v>-0.59693518883383367</v>
      </c>
      <c r="W169" s="37" t="str">
        <f t="shared" si="56"/>
        <v/>
      </c>
      <c r="X169" s="37">
        <f t="shared" si="57"/>
        <v>-0.50375809501427771</v>
      </c>
      <c r="Y169" t="str">
        <f t="shared" si="41"/>
        <v xml:space="preserve"> </v>
      </c>
      <c r="Z169" s="1">
        <f t="shared" si="58"/>
        <v>89</v>
      </c>
      <c r="AA169" t="str">
        <f t="shared" si="42"/>
        <v xml:space="preserve"> </v>
      </c>
      <c r="AB169" s="1">
        <f t="shared" si="59"/>
        <v>84</v>
      </c>
      <c r="AC169" t="str">
        <f t="shared" si="43"/>
        <v xml:space="preserve"> </v>
      </c>
      <c r="AD169" s="1" t="str">
        <f t="shared" si="60"/>
        <v xml:space="preserve"> </v>
      </c>
      <c r="AE169">
        <f t="shared" si="44"/>
        <v>72</v>
      </c>
      <c r="AF169" t="str">
        <f t="shared" si="45"/>
        <v xml:space="preserve"> </v>
      </c>
      <c r="AG169">
        <f t="shared" si="61"/>
        <v>3.6740408866261891</v>
      </c>
      <c r="AH169" t="str">
        <f t="shared" si="62"/>
        <v xml:space="preserve"> </v>
      </c>
      <c r="AI169">
        <f t="shared" si="46"/>
        <v>91</v>
      </c>
      <c r="AJ169" t="str">
        <f t="shared" si="47"/>
        <v xml:space="preserve"> </v>
      </c>
      <c r="AK169" t="str">
        <f t="shared" si="63"/>
        <v xml:space="preserve"> </v>
      </c>
      <c r="AL169" t="str">
        <f t="shared" si="64"/>
        <v xml:space="preserve"> </v>
      </c>
      <c r="AM169" t="str">
        <f t="shared" si="48"/>
        <v xml:space="preserve"> </v>
      </c>
      <c r="AN169" t="str">
        <f t="shared" si="49"/>
        <v xml:space="preserve"> </v>
      </c>
      <c r="AO169" t="s">
        <v>519</v>
      </c>
      <c r="AP169" t="s">
        <v>1244</v>
      </c>
      <c r="AQ169">
        <v>59.693518883383369</v>
      </c>
      <c r="AR169">
        <v>50.375809501427767</v>
      </c>
      <c r="AS169">
        <v>2.2122654718566226</v>
      </c>
      <c r="AT169">
        <v>-59.693518883383369</v>
      </c>
      <c r="AU169">
        <v>-50.375809501427767</v>
      </c>
      <c r="AV169" t="s">
        <v>1513</v>
      </c>
    </row>
    <row r="170" spans="1:48" x14ac:dyDescent="0.25">
      <c r="A170">
        <v>1.7299999999999959E-9</v>
      </c>
      <c r="B170" t="s">
        <v>322</v>
      </c>
      <c r="C170" s="3">
        <v>7</v>
      </c>
      <c r="D170" s="3">
        <v>0</v>
      </c>
      <c r="E170" s="3">
        <v>18</v>
      </c>
      <c r="F170" s="3">
        <v>25</v>
      </c>
      <c r="G170" s="4">
        <v>64</v>
      </c>
      <c r="H170" s="4">
        <v>60.83</v>
      </c>
      <c r="I170" s="5">
        <v>36344.422498999993</v>
      </c>
      <c r="J170" s="4">
        <v>16.771436448855802</v>
      </c>
      <c r="K170" s="4">
        <v>20.029634507737899</v>
      </c>
      <c r="L170" s="4">
        <v>10.653256553054129</v>
      </c>
      <c r="M170" s="4">
        <v>12.478909510487071</v>
      </c>
      <c r="N170" s="4">
        <v>3.0369999999999999</v>
      </c>
      <c r="O170" s="4">
        <v>-18.294323379069148</v>
      </c>
      <c r="P170" s="4">
        <v>3.2434653953641299</v>
      </c>
      <c r="Q170" s="36" t="str">
        <f t="shared" si="50"/>
        <v xml:space="preserve"> </v>
      </c>
      <c r="R170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/>
      </c>
      <c r="V170" s="37">
        <f t="shared" si="55"/>
        <v>-0.33375146855994886</v>
      </c>
      <c r="W170" s="37" t="str">
        <f t="shared" si="56"/>
        <v/>
      </c>
      <c r="X170" s="37">
        <f t="shared" si="57"/>
        <v>-0.3143779002578363</v>
      </c>
      <c r="Y170" t="str">
        <f t="shared" ref="Y170:Y233" si="65">IF(ISERROR((RANK(U170,U$7:U$391,0)))=TRUE," ",((RANK(U170,U$7:U$391,0))))</f>
        <v xml:space="preserve"> </v>
      </c>
      <c r="Z170" s="1">
        <f t="shared" si="58"/>
        <v>181</v>
      </c>
      <c r="AA170" t="str">
        <f t="shared" ref="AA170:AA233" si="66">IF(ISERROR((RANK(W170,W$7:W$391,0)))=TRUE," ",((RANK(W170,W$7:W$391,0))))</f>
        <v xml:space="preserve"> </v>
      </c>
      <c r="AB170" s="1">
        <f t="shared" si="59"/>
        <v>128</v>
      </c>
      <c r="AC170" t="str">
        <f t="shared" ref="AC170:AC233" si="67">IF(ISERROR((RANK(S170,S$7:S$391,0)))=TRUE," ",((RANK(S170,S$7:S$391,0))))</f>
        <v xml:space="preserve"> 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>
        <f t="shared" si="61"/>
        <v>3.2434653970941301</v>
      </c>
      <c r="AH170" t="str">
        <f t="shared" si="62"/>
        <v xml:space="preserve"> </v>
      </c>
      <c r="AI170">
        <f t="shared" ref="AI170:AI233" si="70">IF(ISERROR((RANK(AG170,AG$7:AG$391,0)))=TRUE," ",((RANK(AG170,AG$7:AG$391,0))))</f>
        <v>112</v>
      </c>
      <c r="AJ170" t="str">
        <f t="shared" ref="AJ170:AJ233" si="71">IF(ISERROR((RANK(AH170,AH$7:AH$391,0)))=TRUE," ",((RANK(AH170,AH$7:AH$391,0))))</f>
        <v xml:space="preserve"> </v>
      </c>
      <c r="AK170" t="str">
        <f t="shared" si="63"/>
        <v xml:space="preserve"> </v>
      </c>
      <c r="AL170" t="str">
        <f t="shared" si="64"/>
        <v xml:space="preserve"> </v>
      </c>
      <c r="AM170" t="str">
        <f t="shared" ref="AM170:AM233" si="72">IF(ISERROR((RANK(AK170,AK$7:AK$391,0)))=TRUE," ",((RANK(AK170,AK$7:AK$391,0))))</f>
        <v xml:space="preserve"> </v>
      </c>
      <c r="AN170" t="str">
        <f t="shared" ref="AN170:AN233" si="73">IF(ISERROR((RANK(AL170,AL$7:AL$391,0)))=TRUE," ",((RANK(AL170,AL$7:AL$391,0))))</f>
        <v xml:space="preserve"> </v>
      </c>
      <c r="AO170" t="s">
        <v>322</v>
      </c>
      <c r="AP170" t="s">
        <v>1246</v>
      </c>
      <c r="AQ170">
        <v>33.375146855994885</v>
      </c>
      <c r="AR170">
        <v>31.437790025783631</v>
      </c>
      <c r="AS170">
        <v>5.211244451750785</v>
      </c>
      <c r="AT170">
        <v>-33.375146855994885</v>
      </c>
      <c r="AU170">
        <v>-31.437790025783631</v>
      </c>
      <c r="AV170" t="s">
        <v>1514</v>
      </c>
    </row>
    <row r="171" spans="1:48" x14ac:dyDescent="0.25">
      <c r="A171">
        <v>1.7399999999999959E-9</v>
      </c>
      <c r="B171" t="s">
        <v>323</v>
      </c>
      <c r="C171" s="3">
        <v>25</v>
      </c>
      <c r="D171" s="3">
        <v>0</v>
      </c>
      <c r="E171" s="3">
        <v>9</v>
      </c>
      <c r="F171" s="3">
        <v>34</v>
      </c>
      <c r="G171" s="4">
        <v>62</v>
      </c>
      <c r="H171" s="4">
        <v>44.95</v>
      </c>
      <c r="I171" s="5">
        <v>26162.965047950001</v>
      </c>
      <c r="J171" s="4">
        <v>9.2852716380913041</v>
      </c>
      <c r="K171" s="4" t="s">
        <v>1240</v>
      </c>
      <c r="L171" s="4">
        <v>3.6254203125153159</v>
      </c>
      <c r="M171" s="4">
        <v>6.6503982072732839</v>
      </c>
      <c r="N171" s="4">
        <v>0.29899999999999999</v>
      </c>
      <c r="O171" s="4">
        <v>-93.99598393574297</v>
      </c>
      <c r="P171" s="4">
        <v>3.230255839822024</v>
      </c>
      <c r="Q171" s="36">
        <f t="shared" si="50"/>
        <v>73.529411766445889</v>
      </c>
      <c r="R171" t="str">
        <f t="shared" si="51"/>
        <v xml:space="preserve"> </v>
      </c>
      <c r="S171" s="37">
        <f t="shared" si="52"/>
        <v>0.37931034656758605</v>
      </c>
      <c r="T171" s="37" t="str">
        <f t="shared" si="53"/>
        <v/>
      </c>
      <c r="U171" s="37" t="str">
        <f t="shared" si="54"/>
        <v/>
      </c>
      <c r="V171" s="37">
        <f t="shared" si="55"/>
        <v>-0.63114080229410896</v>
      </c>
      <c r="W171" s="37" t="str">
        <f t="shared" si="56"/>
        <v/>
      </c>
      <c r="X171" s="37">
        <f t="shared" si="57"/>
        <v>-0.76667526265458807</v>
      </c>
      <c r="Y171" t="str">
        <f t="shared" si="65"/>
        <v xml:space="preserve"> </v>
      </c>
      <c r="Z171" s="1">
        <f t="shared" si="58"/>
        <v>74</v>
      </c>
      <c r="AA171" t="str">
        <f t="shared" si="66"/>
        <v xml:space="preserve"> </v>
      </c>
      <c r="AB171" s="1">
        <f t="shared" si="59"/>
        <v>17</v>
      </c>
      <c r="AC171">
        <f t="shared" si="67"/>
        <v>14</v>
      </c>
      <c r="AD171" s="1" t="str">
        <f t="shared" si="60"/>
        <v xml:space="preserve"> </v>
      </c>
      <c r="AE171">
        <f t="shared" si="68"/>
        <v>80</v>
      </c>
      <c r="AF171" t="str">
        <f t="shared" si="69"/>
        <v xml:space="preserve"> </v>
      </c>
      <c r="AG171">
        <f t="shared" si="61"/>
        <v>3.2302558415620242</v>
      </c>
      <c r="AH171" t="str">
        <f t="shared" si="62"/>
        <v xml:space="preserve"> </v>
      </c>
      <c r="AI171">
        <f t="shared" si="70"/>
        <v>115</v>
      </c>
      <c r="AJ171" t="str">
        <f t="shared" si="71"/>
        <v xml:space="preserve"> </v>
      </c>
      <c r="AK171" t="str">
        <f t="shared" si="63"/>
        <v xml:space="preserve"> </v>
      </c>
      <c r="AL171">
        <f t="shared" si="64"/>
        <v>-93.995983934002965</v>
      </c>
      <c r="AM171" t="str">
        <f t="shared" si="72"/>
        <v xml:space="preserve"> </v>
      </c>
      <c r="AN171">
        <f t="shared" si="73"/>
        <v>44</v>
      </c>
      <c r="AO171" t="s">
        <v>323</v>
      </c>
      <c r="AP171" t="s">
        <v>1297</v>
      </c>
      <c r="AQ171">
        <v>63.114080229410895</v>
      </c>
      <c r="AR171">
        <v>76.667526265458804</v>
      </c>
      <c r="AS171">
        <v>37.931034482758605</v>
      </c>
      <c r="AT171">
        <v>-63.114080229410895</v>
      </c>
      <c r="AU171">
        <v>-76.667526265458804</v>
      </c>
      <c r="AV171" t="s">
        <v>1515</v>
      </c>
    </row>
    <row r="172" spans="1:48" x14ac:dyDescent="0.25">
      <c r="A172">
        <v>1.7499999999999958E-9</v>
      </c>
      <c r="B172" t="s">
        <v>672</v>
      </c>
      <c r="C172" s="3">
        <v>23</v>
      </c>
      <c r="D172" s="3">
        <v>1</v>
      </c>
      <c r="E172" s="3">
        <v>3</v>
      </c>
      <c r="F172" s="3">
        <v>27</v>
      </c>
      <c r="G172" s="4">
        <v>738.5</v>
      </c>
      <c r="H172" s="4">
        <v>701.12</v>
      </c>
      <c r="I172" s="5">
        <v>62059.328307200005</v>
      </c>
      <c r="J172" s="4" t="s">
        <v>1240</v>
      </c>
      <c r="K172" s="4" t="s">
        <v>1240</v>
      </c>
      <c r="L172" s="4">
        <v>27.12553548724852</v>
      </c>
      <c r="M172" s="4">
        <v>25.644408361297184</v>
      </c>
      <c r="N172" s="4">
        <v>7.3159999999999998</v>
      </c>
      <c r="O172" s="4">
        <v>13.408773833514173</v>
      </c>
      <c r="P172" s="4">
        <v>1.5108683249657691</v>
      </c>
      <c r="Q172" s="36">
        <f t="shared" si="50"/>
        <v>85.185185186935186</v>
      </c>
      <c r="R172" t="str">
        <f t="shared" si="51"/>
        <v xml:space="preserve"> </v>
      </c>
      <c r="S172" s="37" t="str">
        <f t="shared" si="52"/>
        <v/>
      </c>
      <c r="T172" s="37" t="str">
        <f t="shared" si="53"/>
        <v/>
      </c>
      <c r="U172" s="37" t="str">
        <f t="shared" si="54"/>
        <v xml:space="preserve"> </v>
      </c>
      <c r="V172" s="37" t="str">
        <f t="shared" si="55"/>
        <v xml:space="preserve"> </v>
      </c>
      <c r="W172" s="37" t="str">
        <f t="shared" si="56"/>
        <v/>
      </c>
      <c r="X172" s="37" t="str">
        <f t="shared" si="57"/>
        <v/>
      </c>
      <c r="Y172" t="str">
        <f t="shared" si="65"/>
        <v xml:space="preserve"> </v>
      </c>
      <c r="Z172" s="1" t="str">
        <f t="shared" si="58"/>
        <v xml:space="preserve"> </v>
      </c>
      <c r="AA172" t="str">
        <f t="shared" si="66"/>
        <v xml:space="preserve"> </v>
      </c>
      <c r="AB172" s="1" t="str">
        <f t="shared" si="59"/>
        <v xml:space="preserve"> </v>
      </c>
      <c r="AC172" t="str">
        <f t="shared" si="67"/>
        <v xml:space="preserve"> </v>
      </c>
      <c r="AD172" s="1" t="str">
        <f t="shared" si="60"/>
        <v xml:space="preserve"> </v>
      </c>
      <c r="AE172">
        <f t="shared" si="68"/>
        <v>28</v>
      </c>
      <c r="AF172" t="str">
        <f t="shared" si="69"/>
        <v xml:space="preserve"> </v>
      </c>
      <c r="AG172" t="str">
        <f t="shared" si="61"/>
        <v xml:space="preserve"> </v>
      </c>
      <c r="AH172" t="str">
        <f t="shared" si="62"/>
        <v xml:space="preserve"> </v>
      </c>
      <c r="AI172" t="str">
        <f t="shared" si="70"/>
        <v xml:space="preserve"> 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672</v>
      </c>
      <c r="AP172" t="s">
        <v>1256</v>
      </c>
      <c r="AQ172" t="e">
        <v>#VALUE!</v>
      </c>
      <c r="AR172">
        <v>-74.5744740566318</v>
      </c>
      <c r="AS172">
        <v>5.3314696485623037</v>
      </c>
      <c r="AT172" t="e">
        <v>#VALUE!</v>
      </c>
      <c r="AU172">
        <v>74.5744740566318</v>
      </c>
      <c r="AV172" t="s">
        <v>1516</v>
      </c>
    </row>
    <row r="173" spans="1:48" x14ac:dyDescent="0.25">
      <c r="A173">
        <v>1.7599999999999958E-9</v>
      </c>
      <c r="B173" t="s">
        <v>515</v>
      </c>
      <c r="C173" s="3">
        <v>3</v>
      </c>
      <c r="D173" s="3">
        <v>4</v>
      </c>
      <c r="E173" s="3">
        <v>15</v>
      </c>
      <c r="F173" s="3">
        <v>22</v>
      </c>
      <c r="G173" s="4">
        <v>67</v>
      </c>
      <c r="H173" s="4">
        <v>57.02</v>
      </c>
      <c r="I173" s="5">
        <v>21218.602624319999</v>
      </c>
      <c r="J173" s="4">
        <v>28.870886075949368</v>
      </c>
      <c r="K173" s="4">
        <v>28.074839980305267</v>
      </c>
      <c r="L173" s="4">
        <v>17.510754456470963</v>
      </c>
      <c r="M173" s="4">
        <v>18.265259797026719</v>
      </c>
      <c r="N173" s="4">
        <v>2.0310000000000001</v>
      </c>
      <c r="O173" s="4">
        <v>40.846047156726783</v>
      </c>
      <c r="P173" s="4">
        <v>4.1897579796562612</v>
      </c>
      <c r="Q173" s="36" t="str">
        <f t="shared" si="50"/>
        <v xml:space="preserve"> </v>
      </c>
      <c r="R173" t="str">
        <f t="shared" si="51"/>
        <v xml:space="preserve"> </v>
      </c>
      <c r="S173" s="37">
        <f t="shared" si="52"/>
        <v>0.17502630831910201</v>
      </c>
      <c r="T173" s="37" t="str">
        <f t="shared" si="53"/>
        <v/>
      </c>
      <c r="U173" s="37" t="str">
        <f t="shared" si="54"/>
        <v/>
      </c>
      <c r="V173" s="37" t="str">
        <f t="shared" si="55"/>
        <v/>
      </c>
      <c r="W173" s="37" t="str">
        <f t="shared" si="56"/>
        <v/>
      </c>
      <c r="X173" s="37" t="str">
        <f t="shared" si="57"/>
        <v/>
      </c>
      <c r="Y173" t="str">
        <f t="shared" si="65"/>
        <v xml:space="preserve"> </v>
      </c>
      <c r="Z173" s="1" t="str">
        <f t="shared" si="58"/>
        <v xml:space="preserve"> </v>
      </c>
      <c r="AA173" t="str">
        <f t="shared" si="66"/>
        <v xml:space="preserve"> </v>
      </c>
      <c r="AB173" s="1" t="str">
        <f t="shared" si="59"/>
        <v xml:space="preserve"> </v>
      </c>
      <c r="AC173">
        <f t="shared" si="67"/>
        <v>94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4.1897579814162613</v>
      </c>
      <c r="AH173" t="str">
        <f t="shared" si="62"/>
        <v xml:space="preserve"> </v>
      </c>
      <c r="AI173">
        <f t="shared" si="70"/>
        <v>64</v>
      </c>
      <c r="AJ173" t="str">
        <f t="shared" si="71"/>
        <v xml:space="preserve"> </v>
      </c>
      <c r="AK173" t="str">
        <f t="shared" si="63"/>
        <v xml:space="preserve"> </v>
      </c>
      <c r="AL173" t="str">
        <f t="shared" si="64"/>
        <v xml:space="preserve"> </v>
      </c>
      <c r="AM173" t="str">
        <f t="shared" si="72"/>
        <v xml:space="preserve"> </v>
      </c>
      <c r="AN173" t="str">
        <f t="shared" si="73"/>
        <v xml:space="preserve"> </v>
      </c>
      <c r="AO173" t="s">
        <v>515</v>
      </c>
      <c r="AP173" t="s">
        <v>1256</v>
      </c>
      <c r="AQ173">
        <v>-14.690148981165962</v>
      </c>
      <c r="AR173">
        <v>-12.695683040442706</v>
      </c>
      <c r="AS173">
        <v>17.502630655910203</v>
      </c>
      <c r="AT173">
        <v>14.690148981165962</v>
      </c>
      <c r="AU173">
        <v>12.695683040442706</v>
      </c>
      <c r="AV173" t="s">
        <v>1517</v>
      </c>
    </row>
    <row r="174" spans="1:48" x14ac:dyDescent="0.25">
      <c r="A174">
        <v>1.7699999999999957E-9</v>
      </c>
      <c r="B174" t="s">
        <v>390</v>
      </c>
      <c r="C174" s="3">
        <v>9</v>
      </c>
      <c r="D174" s="3">
        <v>4</v>
      </c>
      <c r="E174" s="3">
        <v>7</v>
      </c>
      <c r="F174" s="3">
        <v>20</v>
      </c>
      <c r="G174" s="4">
        <v>85</v>
      </c>
      <c r="H174" s="4">
        <v>85.94</v>
      </c>
      <c r="I174" s="5">
        <v>29438.291260179998</v>
      </c>
      <c r="J174" s="4">
        <v>24.902926687916544</v>
      </c>
      <c r="K174" s="4">
        <v>23.551657988489996</v>
      </c>
      <c r="L174" s="4">
        <v>15.38528882608396</v>
      </c>
      <c r="M174" s="4">
        <v>14.087588566422411</v>
      </c>
      <c r="N174" s="4">
        <v>3.649</v>
      </c>
      <c r="O174" s="4">
        <v>5.7681159420289809</v>
      </c>
      <c r="P174" s="4">
        <v>2.6413777053758438</v>
      </c>
      <c r="Q174" s="36" t="str">
        <f t="shared" si="50"/>
        <v xml:space="preserve"> </v>
      </c>
      <c r="R174" t="str">
        <f t="shared" si="51"/>
        <v xml:space="preserve"> </v>
      </c>
      <c r="S174" s="37" t="str">
        <f t="shared" si="52"/>
        <v/>
      </c>
      <c r="T174" s="37" t="str">
        <f t="shared" si="53"/>
        <v/>
      </c>
      <c r="U174" s="37" t="str">
        <f t="shared" si="54"/>
        <v/>
      </c>
      <c r="V174" s="37" t="str">
        <f t="shared" si="55"/>
        <v/>
      </c>
      <c r="W174" s="37" t="str">
        <f t="shared" si="56"/>
        <v/>
      </c>
      <c r="X174" s="37" t="str">
        <f t="shared" si="57"/>
        <v/>
      </c>
      <c r="Y174" t="str">
        <f t="shared" si="65"/>
        <v xml:space="preserve"> </v>
      </c>
      <c r="Z174" s="1" t="str">
        <f t="shared" si="58"/>
        <v xml:space="preserve"> </v>
      </c>
      <c r="AA174" t="str">
        <f t="shared" si="66"/>
        <v xml:space="preserve"> </v>
      </c>
      <c r="AB174" s="1" t="str">
        <f t="shared" si="59"/>
        <v xml:space="preserve"> </v>
      </c>
      <c r="AC174" t="str">
        <f t="shared" si="67"/>
        <v xml:space="preserve"> </v>
      </c>
      <c r="AD174" s="1" t="str">
        <f t="shared" si="60"/>
        <v xml:space="preserve"> </v>
      </c>
      <c r="AE174" t="str">
        <f t="shared" si="68"/>
        <v xml:space="preserve"> </v>
      </c>
      <c r="AF174" t="str">
        <f t="shared" si="69"/>
        <v xml:space="preserve"> </v>
      </c>
      <c r="AG174">
        <f t="shared" si="61"/>
        <v>2.641377707145844</v>
      </c>
      <c r="AH174" t="str">
        <f t="shared" si="62"/>
        <v xml:space="preserve"> </v>
      </c>
      <c r="AI174">
        <f t="shared" si="70"/>
        <v>145</v>
      </c>
      <c r="AJ174" t="str">
        <f t="shared" si="71"/>
        <v xml:space="preserve"> </v>
      </c>
      <c r="AK174" t="str">
        <f t="shared" si="63"/>
        <v xml:space="preserve"> </v>
      </c>
      <c r="AL174" t="str">
        <f t="shared" si="64"/>
        <v xml:space="preserve"> </v>
      </c>
      <c r="AM174" t="str">
        <f t="shared" si="72"/>
        <v xml:space="preserve"> </v>
      </c>
      <c r="AN174" t="str">
        <f t="shared" si="73"/>
        <v xml:space="preserve"> </v>
      </c>
      <c r="AO174" t="s">
        <v>390</v>
      </c>
      <c r="AP174" t="s">
        <v>1252</v>
      </c>
      <c r="AQ174">
        <v>1.0726458346054235</v>
      </c>
      <c r="AR174">
        <v>0.98338496264563924</v>
      </c>
      <c r="AS174">
        <v>-1.0937863625785416</v>
      </c>
      <c r="AT174">
        <v>-1.0726458346054235</v>
      </c>
      <c r="AU174">
        <v>-0.98338496264563924</v>
      </c>
      <c r="AV174" t="s">
        <v>1518</v>
      </c>
    </row>
    <row r="175" spans="1:48" x14ac:dyDescent="0.25">
      <c r="A175">
        <v>1.7799999999999957E-9</v>
      </c>
      <c r="B175" t="s">
        <v>631</v>
      </c>
      <c r="C175" s="3">
        <v>8</v>
      </c>
      <c r="D175" s="3">
        <v>2</v>
      </c>
      <c r="E175" s="3">
        <v>13</v>
      </c>
      <c r="F175" s="3">
        <v>23</v>
      </c>
      <c r="G175" s="4">
        <v>260</v>
      </c>
      <c r="H175" s="4">
        <v>224.89</v>
      </c>
      <c r="I175" s="5">
        <v>14711.70896595</v>
      </c>
      <c r="J175" s="4">
        <v>37.625899280575538</v>
      </c>
      <c r="K175" s="4">
        <v>29.575223566543922</v>
      </c>
      <c r="L175" s="4">
        <v>20.140977207977208</v>
      </c>
      <c r="M175" s="4">
        <v>19.190109991530761</v>
      </c>
      <c r="N175" s="4">
        <v>7.6040000000000001</v>
      </c>
      <c r="O175" s="4">
        <v>19.409547738693465</v>
      </c>
      <c r="P175" s="4">
        <v>3.6822446529414385</v>
      </c>
      <c r="Q175" s="36" t="str">
        <f t="shared" si="50"/>
        <v xml:space="preserve"> </v>
      </c>
      <c r="R175" t="str">
        <f t="shared" si="51"/>
        <v xml:space="preserve"> </v>
      </c>
      <c r="S175" s="37">
        <f t="shared" si="52"/>
        <v>0.15612077193429771</v>
      </c>
      <c r="T175" s="37" t="str">
        <f t="shared" si="53"/>
        <v/>
      </c>
      <c r="U175" s="37" t="str">
        <f t="shared" si="54"/>
        <v/>
      </c>
      <c r="V175" s="37" t="str">
        <f t="shared" si="55"/>
        <v/>
      </c>
      <c r="W175" s="37" t="str">
        <f t="shared" si="56"/>
        <v/>
      </c>
      <c r="X175" s="37" t="str">
        <f t="shared" si="57"/>
        <v/>
      </c>
      <c r="Y175" t="str">
        <f t="shared" si="65"/>
        <v xml:space="preserve"> </v>
      </c>
      <c r="Z175" s="1" t="str">
        <f t="shared" si="58"/>
        <v xml:space="preserve"> </v>
      </c>
      <c r="AA175" t="str">
        <f t="shared" si="66"/>
        <v xml:space="preserve"> </v>
      </c>
      <c r="AB175" s="1" t="str">
        <f t="shared" si="59"/>
        <v xml:space="preserve"> </v>
      </c>
      <c r="AC175">
        <f t="shared" si="67"/>
        <v>107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3.6822446547214387</v>
      </c>
      <c r="AH175" t="str">
        <f t="shared" si="62"/>
        <v xml:space="preserve"> </v>
      </c>
      <c r="AI175">
        <f t="shared" si="70"/>
        <v>90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631</v>
      </c>
      <c r="AP175" t="s">
        <v>1256</v>
      </c>
      <c r="AQ175">
        <v>-49.469606948932253</v>
      </c>
      <c r="AR175">
        <v>-29.623266044724449</v>
      </c>
      <c r="AS175">
        <v>15.612077015429771</v>
      </c>
      <c r="AT175">
        <v>49.469606948932253</v>
      </c>
      <c r="AU175">
        <v>29.623266044724449</v>
      </c>
      <c r="AV175" t="s">
        <v>1519</v>
      </c>
    </row>
    <row r="176" spans="1:48" x14ac:dyDescent="0.25">
      <c r="A176">
        <v>1.7899999999999957E-9</v>
      </c>
      <c r="B176" t="s">
        <v>541</v>
      </c>
      <c r="C176" s="3">
        <v>2</v>
      </c>
      <c r="D176" s="3">
        <v>0</v>
      </c>
      <c r="E176" s="3">
        <v>13</v>
      </c>
      <c r="F176" s="3">
        <v>15</v>
      </c>
      <c r="G176" s="4">
        <v>50</v>
      </c>
      <c r="H176" s="4">
        <v>51.83</v>
      </c>
      <c r="I176" s="5">
        <v>11459.05758972</v>
      </c>
      <c r="J176" s="4">
        <v>13.201732042791644</v>
      </c>
      <c r="K176" s="4">
        <v>18.128716334382652</v>
      </c>
      <c r="L176" s="4">
        <v>8.6755498771498782</v>
      </c>
      <c r="M176" s="4">
        <v>11.669554151129805</v>
      </c>
      <c r="N176" s="4">
        <v>2.859</v>
      </c>
      <c r="O176" s="4">
        <v>-25.35248041775457</v>
      </c>
      <c r="P176" s="4">
        <v>1.1055373335905847</v>
      </c>
      <c r="Q176" s="36" t="str">
        <f t="shared" si="50"/>
        <v xml:space="preserve"> </v>
      </c>
      <c r="R176" t="str">
        <f t="shared" si="51"/>
        <v xml:space="preserve"> </v>
      </c>
      <c r="S176" s="37" t="str">
        <f t="shared" si="52"/>
        <v/>
      </c>
      <c r="T176" s="37" t="str">
        <f t="shared" si="53"/>
        <v/>
      </c>
      <c r="U176" s="37" t="str">
        <f t="shared" si="54"/>
        <v/>
      </c>
      <c r="V176" s="37">
        <f t="shared" si="55"/>
        <v>-0.47555866113214984</v>
      </c>
      <c r="W176" s="37" t="str">
        <f t="shared" si="56"/>
        <v/>
      </c>
      <c r="X176" s="37">
        <f t="shared" si="57"/>
        <v>-0.44165911206896402</v>
      </c>
      <c r="Y176" t="str">
        <f t="shared" si="65"/>
        <v xml:space="preserve"> </v>
      </c>
      <c r="Z176" s="1">
        <f t="shared" si="58"/>
        <v>131</v>
      </c>
      <c r="AA176" t="str">
        <f t="shared" si="66"/>
        <v xml:space="preserve"> </v>
      </c>
      <c r="AB176" s="1">
        <f t="shared" si="59"/>
        <v>102</v>
      </c>
      <c r="AC176" t="str">
        <f t="shared" si="67"/>
        <v xml:space="preserve"> </v>
      </c>
      <c r="AD176" s="1" t="str">
        <f t="shared" si="60"/>
        <v xml:space="preserve"> </v>
      </c>
      <c r="AE176" t="str">
        <f t="shared" si="68"/>
        <v xml:space="preserve"> </v>
      </c>
      <c r="AF176" t="str">
        <f t="shared" si="69"/>
        <v xml:space="preserve"> </v>
      </c>
      <c r="AG176" t="str">
        <f t="shared" si="61"/>
        <v xml:space="preserve"> </v>
      </c>
      <c r="AH176" t="str">
        <f t="shared" si="62"/>
        <v xml:space="preserve"> </v>
      </c>
      <c r="AI176" t="str">
        <f t="shared" si="70"/>
        <v xml:space="preserve"> 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541</v>
      </c>
      <c r="AP176" t="s">
        <v>1248</v>
      </c>
      <c r="AQ176">
        <v>47.555866113214982</v>
      </c>
      <c r="AR176">
        <v>44.165911206896403</v>
      </c>
      <c r="AS176">
        <v>-3.5307736831950542</v>
      </c>
      <c r="AT176">
        <v>-47.555866113214982</v>
      </c>
      <c r="AU176">
        <v>-44.165911206896403</v>
      </c>
      <c r="AV176" t="s">
        <v>1520</v>
      </c>
    </row>
    <row r="177" spans="1:48" x14ac:dyDescent="0.25">
      <c r="A177">
        <v>1.7999999999999956E-9</v>
      </c>
      <c r="B177" t="s">
        <v>319</v>
      </c>
      <c r="C177" s="3">
        <v>14</v>
      </c>
      <c r="D177" s="3">
        <v>0</v>
      </c>
      <c r="E177" s="3">
        <v>10</v>
      </c>
      <c r="F177" s="3">
        <v>24</v>
      </c>
      <c r="G177" s="4">
        <v>94.5</v>
      </c>
      <c r="H177" s="4">
        <v>87.43</v>
      </c>
      <c r="I177" s="5">
        <v>34972</v>
      </c>
      <c r="J177" s="4">
        <v>15.301015050752538</v>
      </c>
      <c r="K177" s="4">
        <v>24.105321202095396</v>
      </c>
      <c r="L177" s="4">
        <v>10.873641647712914</v>
      </c>
      <c r="M177" s="4">
        <v>15.784760535860832</v>
      </c>
      <c r="N177" s="4">
        <v>3.6270000000000002</v>
      </c>
      <c r="O177" s="4">
        <v>-37.031249999999993</v>
      </c>
      <c r="P177" s="4">
        <v>3.353539974837012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/>
      </c>
      <c r="V177" s="37">
        <f t="shared" si="55"/>
        <v>-0.39216424077965706</v>
      </c>
      <c r="W177" s="37" t="str">
        <f t="shared" si="56"/>
        <v/>
      </c>
      <c r="X177" s="37">
        <f t="shared" si="57"/>
        <v>-0.30019436017323053</v>
      </c>
      <c r="Y177" t="str">
        <f t="shared" si="65"/>
        <v xml:space="preserve"> </v>
      </c>
      <c r="Z177" s="1">
        <f t="shared" si="58"/>
        <v>157</v>
      </c>
      <c r="AA177" t="str">
        <f t="shared" si="66"/>
        <v xml:space="preserve"> </v>
      </c>
      <c r="AB177" s="1">
        <f t="shared" si="59"/>
        <v>132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>
        <f t="shared" si="61"/>
        <v>3.3535399766370122</v>
      </c>
      <c r="AH177" t="str">
        <f t="shared" si="62"/>
        <v xml:space="preserve"> </v>
      </c>
      <c r="AI177">
        <f t="shared" si="70"/>
        <v>108</v>
      </c>
      <c r="AJ177" t="str">
        <f t="shared" si="71"/>
        <v xml:space="preserve"> </v>
      </c>
      <c r="AK177" t="str">
        <f t="shared" si="63"/>
        <v xml:space="preserve"> </v>
      </c>
      <c r="AL177" t="str">
        <f t="shared" si="64"/>
        <v xml:space="preserve"> </v>
      </c>
      <c r="AM177" t="str">
        <f t="shared" si="72"/>
        <v xml:space="preserve"> </v>
      </c>
      <c r="AN177" t="str">
        <f t="shared" si="73"/>
        <v xml:space="preserve"> </v>
      </c>
      <c r="AO177" t="s">
        <v>319</v>
      </c>
      <c r="AP177" t="s">
        <v>1246</v>
      </c>
      <c r="AQ177">
        <v>39.216424077965705</v>
      </c>
      <c r="AR177">
        <v>30.019436017323052</v>
      </c>
      <c r="AS177">
        <v>8.0864691753402607</v>
      </c>
      <c r="AT177">
        <v>-39.216424077965705</v>
      </c>
      <c r="AU177">
        <v>-30.019436017323052</v>
      </c>
      <c r="AV177" t="s">
        <v>1521</v>
      </c>
    </row>
    <row r="178" spans="1:48" x14ac:dyDescent="0.25">
      <c r="A178">
        <v>1.8099999999999956E-9</v>
      </c>
      <c r="B178" t="s">
        <v>324</v>
      </c>
      <c r="C178" s="3">
        <v>13</v>
      </c>
      <c r="D178" s="3">
        <v>0</v>
      </c>
      <c r="E178" s="3">
        <v>6</v>
      </c>
      <c r="F178" s="3">
        <v>19</v>
      </c>
      <c r="G178" s="4">
        <v>113</v>
      </c>
      <c r="H178" s="4">
        <v>96.34</v>
      </c>
      <c r="I178" s="5">
        <v>19283.60072156</v>
      </c>
      <c r="J178" s="4">
        <v>17.957129543336439</v>
      </c>
      <c r="K178" s="4">
        <v>17.41189228266763</v>
      </c>
      <c r="L178" s="4">
        <v>12.087241104782901</v>
      </c>
      <c r="M178" s="4">
        <v>11.034105380852552</v>
      </c>
      <c r="N178" s="4">
        <v>5.5330000000000004</v>
      </c>
      <c r="O178" s="4">
        <v>2.4629629629629628</v>
      </c>
      <c r="P178" s="4">
        <v>3.8820842848245793</v>
      </c>
      <c r="Q178" s="36" t="str">
        <f t="shared" si="50"/>
        <v xml:space="preserve"> </v>
      </c>
      <c r="R178" t="str">
        <f t="shared" si="51"/>
        <v xml:space="preserve"> </v>
      </c>
      <c r="S178" s="37">
        <f t="shared" si="52"/>
        <v>0.17292921086127663</v>
      </c>
      <c r="T178" s="37" t="str">
        <f t="shared" si="53"/>
        <v/>
      </c>
      <c r="U178" s="37" t="str">
        <f t="shared" si="54"/>
        <v/>
      </c>
      <c r="V178" s="37" t="str">
        <f t="shared" si="55"/>
        <v/>
      </c>
      <c r="W178" s="37" t="str">
        <f t="shared" si="56"/>
        <v/>
      </c>
      <c r="X178" s="37" t="str">
        <f t="shared" si="57"/>
        <v/>
      </c>
      <c r="Y178" t="str">
        <f t="shared" si="65"/>
        <v xml:space="preserve"> </v>
      </c>
      <c r="Z178" s="1" t="str">
        <f t="shared" si="58"/>
        <v xml:space="preserve"> </v>
      </c>
      <c r="AA178" t="str">
        <f t="shared" si="66"/>
        <v xml:space="preserve"> </v>
      </c>
      <c r="AB178" s="1" t="str">
        <f t="shared" si="59"/>
        <v xml:space="preserve"> </v>
      </c>
      <c r="AC178">
        <f t="shared" si="67"/>
        <v>96</v>
      </c>
      <c r="AD178" s="1" t="str">
        <f t="shared" si="60"/>
        <v xml:space="preserve"> </v>
      </c>
      <c r="AE178" t="str">
        <f t="shared" si="68"/>
        <v xml:space="preserve"> </v>
      </c>
      <c r="AF178" t="str">
        <f t="shared" si="69"/>
        <v xml:space="preserve"> </v>
      </c>
      <c r="AG178">
        <f t="shared" si="61"/>
        <v>3.8820842866345795</v>
      </c>
      <c r="AH178" t="str">
        <f t="shared" si="62"/>
        <v xml:space="preserve"> </v>
      </c>
      <c r="AI178">
        <f t="shared" si="70"/>
        <v>79</v>
      </c>
      <c r="AJ178" t="str">
        <f t="shared" si="71"/>
        <v xml:space="preserve"> </v>
      </c>
      <c r="AK178" t="str">
        <f t="shared" si="63"/>
        <v xml:space="preserve"> </v>
      </c>
      <c r="AL178" t="str">
        <f t="shared" si="64"/>
        <v xml:space="preserve"> </v>
      </c>
      <c r="AM178" t="str">
        <f t="shared" si="72"/>
        <v xml:space="preserve"> </v>
      </c>
      <c r="AN178" t="str">
        <f t="shared" si="73"/>
        <v xml:space="preserve"> </v>
      </c>
      <c r="AO178" t="s">
        <v>324</v>
      </c>
      <c r="AP178" t="s">
        <v>1252</v>
      </c>
      <c r="AQ178">
        <v>28.664958284220944</v>
      </c>
      <c r="AR178">
        <v>22.208954744685983</v>
      </c>
      <c r="AS178">
        <v>17.292920905127662</v>
      </c>
      <c r="AT178">
        <v>-28.664958284220944</v>
      </c>
      <c r="AU178">
        <v>-22.208954744685983</v>
      </c>
      <c r="AV178" t="s">
        <v>1522</v>
      </c>
    </row>
    <row r="179" spans="1:48" x14ac:dyDescent="0.25">
      <c r="A179">
        <v>1.8199999999999956E-9</v>
      </c>
      <c r="B179" t="s">
        <v>909</v>
      </c>
      <c r="C179" s="3">
        <v>4</v>
      </c>
      <c r="D179" s="3">
        <v>1</v>
      </c>
      <c r="E179" s="3">
        <v>3</v>
      </c>
      <c r="F179" s="3">
        <v>8</v>
      </c>
      <c r="G179" s="4">
        <v>63</v>
      </c>
      <c r="H179" s="4">
        <v>61.6</v>
      </c>
      <c r="I179" s="5">
        <v>13962.195200799999</v>
      </c>
      <c r="J179" s="4">
        <v>21.103117505995204</v>
      </c>
      <c r="K179" s="4">
        <v>20.176875204716673</v>
      </c>
      <c r="L179" s="4">
        <v>11.658931864505485</v>
      </c>
      <c r="M179" s="4">
        <v>11.336272266131887</v>
      </c>
      <c r="N179" s="4">
        <v>3.0529999999999999</v>
      </c>
      <c r="O179" s="4">
        <v>5.384880911287528</v>
      </c>
      <c r="P179" s="4">
        <v>3.3279220779220773</v>
      </c>
      <c r="Q179" s="36" t="str">
        <f t="shared" si="50"/>
        <v xml:space="preserve"> </v>
      </c>
      <c r="R179" t="str">
        <f t="shared" si="51"/>
        <v xml:space="preserve"> </v>
      </c>
      <c r="S179" s="37" t="str">
        <f t="shared" si="52"/>
        <v/>
      </c>
      <c r="T179" s="37" t="str">
        <f t="shared" si="53"/>
        <v/>
      </c>
      <c r="U179" s="37" t="str">
        <f t="shared" si="54"/>
        <v/>
      </c>
      <c r="V179" s="37" t="str">
        <f t="shared" si="55"/>
        <v/>
      </c>
      <c r="W179" s="37" t="str">
        <f t="shared" si="56"/>
        <v/>
      </c>
      <c r="X179" s="37" t="str">
        <f t="shared" si="57"/>
        <v/>
      </c>
      <c r="Y179" t="str">
        <f t="shared" si="65"/>
        <v xml:space="preserve"> </v>
      </c>
      <c r="Z179" s="1" t="str">
        <f t="shared" si="58"/>
        <v xml:space="preserve"> </v>
      </c>
      <c r="AA179" t="str">
        <f t="shared" si="66"/>
        <v xml:space="preserve"> </v>
      </c>
      <c r="AB179" s="1" t="str">
        <f t="shared" si="59"/>
        <v xml:space="preserve"> </v>
      </c>
      <c r="AC179" t="str">
        <f t="shared" si="67"/>
        <v xml:space="preserve"> 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>
        <f t="shared" si="61"/>
        <v>3.3279220797420774</v>
      </c>
      <c r="AH179" t="str">
        <f t="shared" si="62"/>
        <v xml:space="preserve"> </v>
      </c>
      <c r="AI179">
        <f t="shared" si="70"/>
        <v>110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909</v>
      </c>
      <c r="AP179" t="s">
        <v>1252</v>
      </c>
      <c r="AQ179">
        <v>16.16746072972569</v>
      </c>
      <c r="AR179">
        <v>24.965466607472063</v>
      </c>
      <c r="AS179">
        <v>2.2727272727272707</v>
      </c>
      <c r="AT179">
        <v>-16.16746072972569</v>
      </c>
      <c r="AU179">
        <v>-24.965466607472063</v>
      </c>
      <c r="AV179" t="s">
        <v>1523</v>
      </c>
    </row>
    <row r="180" spans="1:48" x14ac:dyDescent="0.25">
      <c r="A180">
        <v>1.8299999999999955E-9</v>
      </c>
      <c r="B180" t="s">
        <v>599</v>
      </c>
      <c r="C180" s="3">
        <v>14</v>
      </c>
      <c r="D180" s="3">
        <v>1</v>
      </c>
      <c r="E180" s="3">
        <v>10</v>
      </c>
      <c r="F180" s="3">
        <v>25</v>
      </c>
      <c r="G180" s="4">
        <v>83.166671752929688</v>
      </c>
      <c r="H180" s="4">
        <v>67.19</v>
      </c>
      <c r="I180" s="5">
        <v>41635.241159069999</v>
      </c>
      <c r="J180" s="4">
        <v>36.0075026795284</v>
      </c>
      <c r="K180" s="4" t="s">
        <v>1240</v>
      </c>
      <c r="L180" s="4">
        <v>29.050964140706864</v>
      </c>
      <c r="M180" s="4">
        <v>31.733642617427694</v>
      </c>
      <c r="N180" s="4">
        <v>1.6540000000000001</v>
      </c>
      <c r="O180" s="4">
        <v>-10.931610123855673</v>
      </c>
      <c r="P180" s="4">
        <v>0</v>
      </c>
      <c r="Q180" s="36" t="str">
        <f t="shared" si="50"/>
        <v xml:space="preserve"> </v>
      </c>
      <c r="R180" t="str">
        <f t="shared" si="51"/>
        <v xml:space="preserve"> </v>
      </c>
      <c r="S180" s="37">
        <f t="shared" si="52"/>
        <v>0.23778347783728812</v>
      </c>
      <c r="T180" s="37" t="str">
        <f t="shared" si="53"/>
        <v/>
      </c>
      <c r="U180" s="37" t="str">
        <f t="shared" si="54"/>
        <v/>
      </c>
      <c r="V180" s="37" t="str">
        <f t="shared" si="55"/>
        <v/>
      </c>
      <c r="W180" s="37" t="str">
        <f t="shared" si="56"/>
        <v/>
      </c>
      <c r="X180" s="37" t="str">
        <f t="shared" si="57"/>
        <v/>
      </c>
      <c r="Y180" t="str">
        <f t="shared" si="65"/>
        <v xml:space="preserve"> </v>
      </c>
      <c r="Z180" s="1" t="str">
        <f t="shared" si="58"/>
        <v xml:space="preserve"> </v>
      </c>
      <c r="AA180" t="str">
        <f t="shared" si="66"/>
        <v xml:space="preserve"> </v>
      </c>
      <c r="AB180" s="1" t="str">
        <f t="shared" si="59"/>
        <v xml:space="preserve"> </v>
      </c>
      <c r="AC180">
        <f t="shared" si="67"/>
        <v>50</v>
      </c>
      <c r="AD180" s="1" t="str">
        <f t="shared" si="60"/>
        <v xml:space="preserve"> </v>
      </c>
      <c r="AE180" t="str">
        <f t="shared" si="68"/>
        <v xml:space="preserve"> </v>
      </c>
      <c r="AF180" t="str">
        <f t="shared" si="69"/>
        <v xml:space="preserve"> </v>
      </c>
      <c r="AG180" t="str">
        <f t="shared" si="61"/>
        <v xml:space="preserve"> </v>
      </c>
      <c r="AH180" t="str">
        <f t="shared" si="62"/>
        <v xml:space="preserve"> </v>
      </c>
      <c r="AI180" t="str">
        <f t="shared" si="70"/>
        <v xml:space="preserve"> 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599</v>
      </c>
      <c r="AP180" t="s">
        <v>1315</v>
      </c>
      <c r="AQ180">
        <v>-43.040495393560477</v>
      </c>
      <c r="AR180">
        <v>-86.966144431916035</v>
      </c>
      <c r="AS180">
        <v>23.778347600728811</v>
      </c>
      <c r="AT180">
        <v>43.040495393560477</v>
      </c>
      <c r="AU180">
        <v>86.966144431916035</v>
      </c>
      <c r="AV180" t="s">
        <v>1524</v>
      </c>
    </row>
    <row r="181" spans="1:48" x14ac:dyDescent="0.25">
      <c r="A181">
        <v>1.8399999999999955E-9</v>
      </c>
      <c r="B181" t="s">
        <v>401</v>
      </c>
      <c r="C181" s="3">
        <v>17</v>
      </c>
      <c r="D181" s="3">
        <v>0</v>
      </c>
      <c r="E181" s="3">
        <v>3</v>
      </c>
      <c r="F181" s="3">
        <v>20</v>
      </c>
      <c r="G181" s="4">
        <v>46</v>
      </c>
      <c r="H181" s="4">
        <v>37.47</v>
      </c>
      <c r="I181" s="5">
        <v>36493.151404559998</v>
      </c>
      <c r="J181" s="4">
        <v>12.040488431876605</v>
      </c>
      <c r="K181" s="4">
        <v>12.66734279918864</v>
      </c>
      <c r="L181" s="4">
        <v>8.561073389532142</v>
      </c>
      <c r="M181" s="4">
        <v>8.6128032033135113</v>
      </c>
      <c r="N181" s="4">
        <v>2.9580000000000002</v>
      </c>
      <c r="O181" s="4">
        <v>-8.1366459627329188</v>
      </c>
      <c r="P181" s="4">
        <v>4.0752602081665339</v>
      </c>
      <c r="Q181" s="36">
        <f t="shared" si="50"/>
        <v>85.000000001839993</v>
      </c>
      <c r="R181" t="str">
        <f t="shared" si="51"/>
        <v xml:space="preserve"> </v>
      </c>
      <c r="S181" s="37">
        <f t="shared" si="52"/>
        <v>0.22764878753522297</v>
      </c>
      <c r="T181" s="37" t="str">
        <f t="shared" si="53"/>
        <v/>
      </c>
      <c r="U181" s="37" t="str">
        <f t="shared" si="54"/>
        <v/>
      </c>
      <c r="V181" s="37">
        <f t="shared" si="55"/>
        <v>-0.52168928642328694</v>
      </c>
      <c r="W181" s="37" t="str">
        <f t="shared" si="56"/>
        <v/>
      </c>
      <c r="X181" s="37">
        <f t="shared" si="57"/>
        <v>-0.44902658786575023</v>
      </c>
      <c r="Y181" t="str">
        <f t="shared" si="65"/>
        <v xml:space="preserve"> </v>
      </c>
      <c r="Z181" s="1">
        <f t="shared" si="58"/>
        <v>119</v>
      </c>
      <c r="AA181" t="str">
        <f t="shared" si="66"/>
        <v xml:space="preserve"> </v>
      </c>
      <c r="AB181" s="1">
        <f t="shared" si="59"/>
        <v>98</v>
      </c>
      <c r="AC181">
        <f t="shared" si="67"/>
        <v>55</v>
      </c>
      <c r="AD181" s="1" t="str">
        <f t="shared" si="60"/>
        <v xml:space="preserve"> </v>
      </c>
      <c r="AE181">
        <f t="shared" si="68"/>
        <v>29</v>
      </c>
      <c r="AF181" t="str">
        <f t="shared" si="69"/>
        <v xml:space="preserve"> </v>
      </c>
      <c r="AG181">
        <f t="shared" si="61"/>
        <v>4.075260210006534</v>
      </c>
      <c r="AH181" t="str">
        <f t="shared" si="62"/>
        <v xml:space="preserve"> </v>
      </c>
      <c r="AI181">
        <f t="shared" si="70"/>
        <v>70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401</v>
      </c>
      <c r="AP181" t="s">
        <v>1252</v>
      </c>
      <c r="AQ181">
        <v>52.168928642328694</v>
      </c>
      <c r="AR181">
        <v>44.902658786575024</v>
      </c>
      <c r="AS181">
        <v>22.764878569522295</v>
      </c>
      <c r="AT181">
        <v>-52.168928642328694</v>
      </c>
      <c r="AU181">
        <v>-44.902658786575024</v>
      </c>
      <c r="AV181" t="s">
        <v>1525</v>
      </c>
    </row>
    <row r="182" spans="1:48" x14ac:dyDescent="0.25">
      <c r="A182">
        <v>1.8499999999999955E-9</v>
      </c>
      <c r="B182" t="s">
        <v>473</v>
      </c>
      <c r="C182" s="3">
        <v>1</v>
      </c>
      <c r="D182" s="3">
        <v>5</v>
      </c>
      <c r="E182" s="3">
        <v>8</v>
      </c>
      <c r="F182" s="3">
        <v>14</v>
      </c>
      <c r="G182" s="4">
        <v>71.5</v>
      </c>
      <c r="H182" s="4">
        <v>77.23</v>
      </c>
      <c r="I182" s="5">
        <v>12853.09434478</v>
      </c>
      <c r="J182" s="4">
        <v>22.391997680487098</v>
      </c>
      <c r="K182" s="4">
        <v>25.45484508899143</v>
      </c>
      <c r="L182" s="4">
        <v>14.073850364985374</v>
      </c>
      <c r="M182" s="4">
        <v>16.116360422524966</v>
      </c>
      <c r="N182" s="4">
        <v>3.0340000000000003</v>
      </c>
      <c r="O182" s="4">
        <v>-10.501474926253684</v>
      </c>
      <c r="P182" s="4">
        <v>1.3725236307134532</v>
      </c>
      <c r="Q182" s="36" t="str">
        <f t="shared" si="50"/>
        <v xml:space="preserve"> </v>
      </c>
      <c r="R182" t="str">
        <f t="shared" si="51"/>
        <v xml:space="preserve"> </v>
      </c>
      <c r="S182" s="37" t="str">
        <f t="shared" si="52"/>
        <v/>
      </c>
      <c r="T182" s="37" t="str">
        <f t="shared" si="53"/>
        <v/>
      </c>
      <c r="U182" s="37" t="str">
        <f t="shared" si="54"/>
        <v/>
      </c>
      <c r="V182" s="37" t="str">
        <f t="shared" si="55"/>
        <v/>
      </c>
      <c r="W182" s="37" t="str">
        <f t="shared" si="56"/>
        <v/>
      </c>
      <c r="X182" s="37" t="str">
        <f t="shared" si="57"/>
        <v/>
      </c>
      <c r="Y182" t="str">
        <f t="shared" si="65"/>
        <v xml:space="preserve"> </v>
      </c>
      <c r="Z182" s="1" t="str">
        <f t="shared" si="58"/>
        <v xml:space="preserve"> </v>
      </c>
      <c r="AA182" t="str">
        <f t="shared" si="66"/>
        <v xml:space="preserve"> </v>
      </c>
      <c r="AB182" s="1" t="str">
        <f t="shared" si="59"/>
        <v xml:space="preserve"> </v>
      </c>
      <c r="AC182" t="str">
        <f t="shared" si="67"/>
        <v xml:space="preserve"> </v>
      </c>
      <c r="AD182" s="1" t="str">
        <f t="shared" si="60"/>
        <v xml:space="preserve"> </v>
      </c>
      <c r="AE182" t="str">
        <f t="shared" si="68"/>
        <v xml:space="preserve"> </v>
      </c>
      <c r="AF182" t="str">
        <f t="shared" si="69"/>
        <v xml:space="preserve"> </v>
      </c>
      <c r="AG182" t="str">
        <f t="shared" si="61"/>
        <v xml:space="preserve"> </v>
      </c>
      <c r="AH182" t="str">
        <f t="shared" si="62"/>
        <v xml:space="preserve"> </v>
      </c>
      <c r="AI182" t="str">
        <f t="shared" si="70"/>
        <v xml:space="preserve"> 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473</v>
      </c>
      <c r="AP182" t="s">
        <v>1246</v>
      </c>
      <c r="AQ182">
        <v>11.04735950240353</v>
      </c>
      <c r="AR182">
        <v>9.4235383270482984</v>
      </c>
      <c r="AS182">
        <v>-7.4193966075359334</v>
      </c>
      <c r="AT182">
        <v>-11.04735950240353</v>
      </c>
      <c r="AU182">
        <v>-9.4235383270482984</v>
      </c>
      <c r="AV182" t="s">
        <v>1526</v>
      </c>
    </row>
    <row r="183" spans="1:48" x14ac:dyDescent="0.25">
      <c r="A183">
        <v>1.8599999999999954E-9</v>
      </c>
      <c r="B183" t="s">
        <v>614</v>
      </c>
      <c r="C183" s="3">
        <v>14</v>
      </c>
      <c r="D183" s="3">
        <v>1</v>
      </c>
      <c r="E183" s="3">
        <v>17</v>
      </c>
      <c r="F183" s="3">
        <v>32</v>
      </c>
      <c r="G183" s="4">
        <v>90</v>
      </c>
      <c r="H183" s="4">
        <v>81.58</v>
      </c>
      <c r="I183" s="5">
        <v>11501.380250360002</v>
      </c>
      <c r="J183" s="4">
        <v>13.400131406044677</v>
      </c>
      <c r="K183" s="4" t="s">
        <v>1240</v>
      </c>
      <c r="L183" s="4">
        <v>7.4550195901381358</v>
      </c>
      <c r="M183" s="4" t="s">
        <v>1240</v>
      </c>
      <c r="N183" s="4">
        <v>-5.38</v>
      </c>
      <c r="O183" s="4" t="s">
        <v>132</v>
      </c>
      <c r="P183" s="4">
        <v>0.41799460652120618</v>
      </c>
      <c r="Q183" s="36" t="str">
        <f t="shared" si="50"/>
        <v xml:space="preserve"> </v>
      </c>
      <c r="R183" t="str">
        <f t="shared" si="51"/>
        <v xml:space="preserve"> </v>
      </c>
      <c r="S183" s="37" t="str">
        <f t="shared" si="52"/>
        <v/>
      </c>
      <c r="T183" s="37" t="str">
        <f t="shared" si="53"/>
        <v/>
      </c>
      <c r="U183" s="37" t="str">
        <f t="shared" si="54"/>
        <v/>
      </c>
      <c r="V183" s="37">
        <f t="shared" si="55"/>
        <v>-0.46767720835325011</v>
      </c>
      <c r="W183" s="37" t="str">
        <f t="shared" si="56"/>
        <v/>
      </c>
      <c r="X183" s="37">
        <f t="shared" si="57"/>
        <v>-0.52020997902804345</v>
      </c>
      <c r="Y183" t="str">
        <f t="shared" si="65"/>
        <v xml:space="preserve"> </v>
      </c>
      <c r="Z183" s="1">
        <f t="shared" si="58"/>
        <v>134</v>
      </c>
      <c r="AA183" t="str">
        <f t="shared" si="66"/>
        <v xml:space="preserve"> </v>
      </c>
      <c r="AB183" s="1">
        <f t="shared" si="59"/>
        <v>80</v>
      </c>
      <c r="AC183" t="str">
        <f t="shared" si="67"/>
        <v xml:space="preserve"> 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 t="str">
        <f t="shared" si="61"/>
        <v xml:space="preserve"> </v>
      </c>
      <c r="AH183" t="str">
        <f t="shared" si="62"/>
        <v xml:space="preserve"> </v>
      </c>
      <c r="AI183" t="str">
        <f t="shared" si="70"/>
        <v xml:space="preserve"> 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614</v>
      </c>
      <c r="AP183" t="s">
        <v>1250</v>
      </c>
      <c r="AQ183">
        <v>46.767720835325008</v>
      </c>
      <c r="AR183">
        <v>52.020997902804346</v>
      </c>
      <c r="AS183">
        <v>10.321157146359393</v>
      </c>
      <c r="AT183">
        <v>-46.767720835325008</v>
      </c>
      <c r="AU183">
        <v>-52.020997902804346</v>
      </c>
      <c r="AV183" t="s">
        <v>1527</v>
      </c>
    </row>
    <row r="184" spans="1:48" x14ac:dyDescent="0.25">
      <c r="A184">
        <v>1.8699999999999954E-9</v>
      </c>
      <c r="B184" t="s">
        <v>234</v>
      </c>
      <c r="C184" s="3">
        <v>5</v>
      </c>
      <c r="D184" s="3">
        <v>4</v>
      </c>
      <c r="E184" s="3">
        <v>6</v>
      </c>
      <c r="F184" s="3">
        <v>15</v>
      </c>
      <c r="G184" s="4">
        <v>102</v>
      </c>
      <c r="H184" s="4">
        <v>96</v>
      </c>
      <c r="I184" s="5">
        <v>12392.312544</v>
      </c>
      <c r="J184" s="4">
        <v>31.578947368421051</v>
      </c>
      <c r="K184" s="4">
        <v>32.454361054766736</v>
      </c>
      <c r="L184" s="4">
        <v>21.116635824436536</v>
      </c>
      <c r="M184" s="4">
        <v>21.976943209876545</v>
      </c>
      <c r="N184" s="4">
        <v>2.9580000000000002</v>
      </c>
      <c r="O184" s="4">
        <v>-3.6168132942326419</v>
      </c>
      <c r="P184" s="4">
        <v>3.765625</v>
      </c>
      <c r="Q184" s="36" t="str">
        <f t="shared" si="50"/>
        <v xml:space="preserve"> 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/>
      </c>
      <c r="V184" s="37" t="str">
        <f t="shared" si="55"/>
        <v/>
      </c>
      <c r="W184" s="37" t="str">
        <f t="shared" si="56"/>
        <v/>
      </c>
      <c r="X184" s="37" t="str">
        <f t="shared" si="57"/>
        <v/>
      </c>
      <c r="Y184" t="str">
        <f t="shared" si="65"/>
        <v xml:space="preserve"> </v>
      </c>
      <c r="Z184" s="1" t="str">
        <f t="shared" si="58"/>
        <v xml:space="preserve"> </v>
      </c>
      <c r="AA184" t="str">
        <f t="shared" si="66"/>
        <v xml:space="preserve"> </v>
      </c>
      <c r="AB184" s="1" t="str">
        <f t="shared" si="59"/>
        <v xml:space="preserve"> </v>
      </c>
      <c r="AC184" t="str">
        <f t="shared" si="67"/>
        <v xml:space="preserve"> </v>
      </c>
      <c r="AD184" s="1" t="str">
        <f t="shared" si="60"/>
        <v xml:space="preserve"> </v>
      </c>
      <c r="AE184" t="str">
        <f t="shared" si="68"/>
        <v xml:space="preserve"> </v>
      </c>
      <c r="AF184" t="str">
        <f t="shared" si="69"/>
        <v xml:space="preserve"> </v>
      </c>
      <c r="AG184">
        <f t="shared" si="61"/>
        <v>3.7656250018700002</v>
      </c>
      <c r="AH184" t="str">
        <f t="shared" si="62"/>
        <v xml:space="preserve"> </v>
      </c>
      <c r="AI184">
        <f t="shared" si="70"/>
        <v>84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234</v>
      </c>
      <c r="AP184" t="s">
        <v>1256</v>
      </c>
      <c r="AQ184">
        <v>-25.447974434345877</v>
      </c>
      <c r="AR184">
        <v>-35.902408069672731</v>
      </c>
      <c r="AS184">
        <v>6.25</v>
      </c>
      <c r="AT184">
        <v>25.447974434345877</v>
      </c>
      <c r="AU184">
        <v>35.902408069672731</v>
      </c>
      <c r="AV184" t="s">
        <v>1528</v>
      </c>
    </row>
    <row r="185" spans="1:48" x14ac:dyDescent="0.25">
      <c r="A185">
        <v>1.8799999999999956E-9</v>
      </c>
      <c r="B185" t="s">
        <v>330</v>
      </c>
      <c r="C185" s="3">
        <v>4</v>
      </c>
      <c r="D185" s="3">
        <v>3</v>
      </c>
      <c r="E185" s="3">
        <v>12</v>
      </c>
      <c r="F185" s="3">
        <v>19</v>
      </c>
      <c r="G185" s="4">
        <v>5.75</v>
      </c>
      <c r="H185" s="4">
        <v>6.06</v>
      </c>
      <c r="I185" s="5">
        <v>24100.862054579997</v>
      </c>
      <c r="J185" s="4">
        <v>4.9188311688311686</v>
      </c>
      <c r="K185" s="4" t="s">
        <v>1240</v>
      </c>
      <c r="L185" s="4">
        <v>1.6613397445809077</v>
      </c>
      <c r="M185" s="4">
        <v>19.569621564482031</v>
      </c>
      <c r="N185" s="4">
        <v>-1.2290000000000001</v>
      </c>
      <c r="O185" s="4" t="s">
        <v>132</v>
      </c>
      <c r="P185" s="4">
        <v>2.4752475247524752</v>
      </c>
      <c r="Q185" s="36" t="str">
        <f t="shared" si="50"/>
        <v xml:space="preserve"> </v>
      </c>
      <c r="R185" t="str">
        <f t="shared" si="51"/>
        <v xml:space="preserve"> </v>
      </c>
      <c r="S185" s="37" t="str">
        <f t="shared" si="52"/>
        <v/>
      </c>
      <c r="T185" s="37" t="str">
        <f t="shared" si="53"/>
        <v/>
      </c>
      <c r="U185" s="37" t="str">
        <f t="shared" si="54"/>
        <v/>
      </c>
      <c r="V185" s="37">
        <f t="shared" si="55"/>
        <v>-0.80459848787377453</v>
      </c>
      <c r="W185" s="37" t="str">
        <f t="shared" si="56"/>
        <v/>
      </c>
      <c r="X185" s="37">
        <f t="shared" si="57"/>
        <v>-0.8930795256462567</v>
      </c>
      <c r="Y185" t="str">
        <f t="shared" si="65"/>
        <v xml:space="preserve"> </v>
      </c>
      <c r="Z185" s="1">
        <f t="shared" si="58"/>
        <v>17</v>
      </c>
      <c r="AA185" t="str">
        <f t="shared" si="66"/>
        <v xml:space="preserve"> </v>
      </c>
      <c r="AB185" s="1">
        <f t="shared" si="59"/>
        <v>1</v>
      </c>
      <c r="AC185" t="str">
        <f t="shared" si="67"/>
        <v xml:space="preserve"> </v>
      </c>
      <c r="AD185" s="1" t="str">
        <f t="shared" si="60"/>
        <v xml:space="preserve"> </v>
      </c>
      <c r="AE185" t="str">
        <f t="shared" si="68"/>
        <v xml:space="preserve"> </v>
      </c>
      <c r="AF185" t="str">
        <f t="shared" si="69"/>
        <v xml:space="preserve"> </v>
      </c>
      <c r="AG185">
        <f t="shared" si="61"/>
        <v>2.4752475266324754</v>
      </c>
      <c r="AH185" t="str">
        <f t="shared" si="62"/>
        <v xml:space="preserve"> </v>
      </c>
      <c r="AI185">
        <f t="shared" si="70"/>
        <v>156</v>
      </c>
      <c r="AJ185" t="str">
        <f t="shared" si="71"/>
        <v xml:space="preserve"> </v>
      </c>
      <c r="AK185" t="str">
        <f t="shared" si="63"/>
        <v xml:space="preserve"> </v>
      </c>
      <c r="AL185" t="str">
        <f t="shared" si="64"/>
        <v xml:space="preserve"> </v>
      </c>
      <c r="AM185" t="str">
        <f t="shared" si="72"/>
        <v xml:space="preserve"> </v>
      </c>
      <c r="AN185" t="str">
        <f t="shared" si="73"/>
        <v xml:space="preserve"> </v>
      </c>
      <c r="AO185" t="s">
        <v>330</v>
      </c>
      <c r="AP185" t="s">
        <v>1250</v>
      </c>
      <c r="AQ185">
        <v>80.459848787377453</v>
      </c>
      <c r="AR185">
        <v>89.307952564625666</v>
      </c>
      <c r="AS185">
        <v>-5.1155115511551053</v>
      </c>
      <c r="AT185">
        <v>-80.459848787377453</v>
      </c>
      <c r="AU185">
        <v>-89.307952564625666</v>
      </c>
      <c r="AV185" t="s">
        <v>1529</v>
      </c>
    </row>
    <row r="186" spans="1:48" x14ac:dyDescent="0.25">
      <c r="A186">
        <v>1.8899999999999957E-9</v>
      </c>
      <c r="B186" t="s">
        <v>1210</v>
      </c>
      <c r="C186" s="3">
        <v>32</v>
      </c>
      <c r="D186" s="3">
        <v>0</v>
      </c>
      <c r="E186" s="3">
        <v>4</v>
      </c>
      <c r="F186" s="3">
        <v>36</v>
      </c>
      <c r="G186" s="4">
        <v>54.5</v>
      </c>
      <c r="H186" s="4">
        <v>37.1</v>
      </c>
      <c r="I186" s="5">
        <v>5854.9677753000005</v>
      </c>
      <c r="J186" s="4">
        <v>5.8177826564215156</v>
      </c>
      <c r="K186" s="4">
        <v>16.151501959077056</v>
      </c>
      <c r="L186" s="4">
        <v>4.2785700706083807</v>
      </c>
      <c r="M186" s="4">
        <v>5.869244952336488</v>
      </c>
      <c r="N186" s="4">
        <v>2.2970000000000002</v>
      </c>
      <c r="O186" s="4">
        <v>-66.854256854256846</v>
      </c>
      <c r="P186" s="4">
        <v>3.8760107816711584</v>
      </c>
      <c r="Q186" s="36">
        <f t="shared" si="50"/>
        <v>88.888888890778887</v>
      </c>
      <c r="R186" t="str">
        <f t="shared" si="51"/>
        <v xml:space="preserve"> </v>
      </c>
      <c r="S186" s="37">
        <f t="shared" si="52"/>
        <v>0.46900269730778971</v>
      </c>
      <c r="T186" s="37" t="str">
        <f t="shared" si="53"/>
        <v/>
      </c>
      <c r="U186" s="37" t="str">
        <f t="shared" si="54"/>
        <v/>
      </c>
      <c r="V186" s="37">
        <f t="shared" si="55"/>
        <v>-0.76888746751667336</v>
      </c>
      <c r="W186" s="37" t="str">
        <f t="shared" si="56"/>
        <v/>
      </c>
      <c r="X186" s="37">
        <f t="shared" si="57"/>
        <v>-0.72463986189617202</v>
      </c>
      <c r="Y186" t="str">
        <f t="shared" si="65"/>
        <v xml:space="preserve"> </v>
      </c>
      <c r="Z186" s="1">
        <f t="shared" si="58"/>
        <v>28</v>
      </c>
      <c r="AA186" t="str">
        <f t="shared" si="66"/>
        <v xml:space="preserve"> </v>
      </c>
      <c r="AB186" s="1">
        <f t="shared" si="59"/>
        <v>23</v>
      </c>
      <c r="AC186">
        <f t="shared" si="67"/>
        <v>6</v>
      </c>
      <c r="AD186" s="1" t="str">
        <f t="shared" si="60"/>
        <v xml:space="preserve"> </v>
      </c>
      <c r="AE186">
        <f t="shared" si="68"/>
        <v>18</v>
      </c>
      <c r="AF186" t="str">
        <f t="shared" si="69"/>
        <v xml:space="preserve"> </v>
      </c>
      <c r="AG186">
        <f t="shared" si="61"/>
        <v>3.8760107835611586</v>
      </c>
      <c r="AH186" t="str">
        <f t="shared" si="62"/>
        <v xml:space="preserve"> </v>
      </c>
      <c r="AI186">
        <f t="shared" si="70"/>
        <v>80</v>
      </c>
      <c r="AJ186" t="str">
        <f t="shared" si="71"/>
        <v xml:space="preserve"> </v>
      </c>
      <c r="AK186" t="str">
        <f t="shared" si="63"/>
        <v xml:space="preserve"> </v>
      </c>
      <c r="AL186">
        <f t="shared" si="64"/>
        <v>-66.854256852366845</v>
      </c>
      <c r="AM186" t="str">
        <f t="shared" si="72"/>
        <v xml:space="preserve"> </v>
      </c>
      <c r="AN186">
        <f t="shared" si="73"/>
        <v>21</v>
      </c>
      <c r="AO186" t="s">
        <v>1210</v>
      </c>
      <c r="AP186" t="s">
        <v>1297</v>
      </c>
      <c r="AQ186">
        <v>76.888746751667341</v>
      </c>
      <c r="AR186">
        <v>72.463986189617202</v>
      </c>
      <c r="AS186">
        <v>46.900269541778968</v>
      </c>
      <c r="AT186">
        <v>-76.888746751667341</v>
      </c>
      <c r="AU186">
        <v>-72.463986189617202</v>
      </c>
      <c r="AV186" t="s">
        <v>1530</v>
      </c>
    </row>
    <row r="187" spans="1:48" x14ac:dyDescent="0.25">
      <c r="A187">
        <v>1.8999999999999959E-9</v>
      </c>
      <c r="B187" t="s">
        <v>474</v>
      </c>
      <c r="C187" s="3">
        <v>4</v>
      </c>
      <c r="D187" s="3">
        <v>2</v>
      </c>
      <c r="E187" s="3">
        <v>10</v>
      </c>
      <c r="F187" s="3">
        <v>16</v>
      </c>
      <c r="G187" s="4">
        <v>40</v>
      </c>
      <c r="H187" s="4">
        <v>43.38</v>
      </c>
      <c r="I187" s="5">
        <v>24917.307763320001</v>
      </c>
      <c r="J187" s="4">
        <v>31.412020275162927</v>
      </c>
      <c r="K187" s="4">
        <v>31.549090909090911</v>
      </c>
      <c r="L187" s="4">
        <v>20.912586649811583</v>
      </c>
      <c r="M187" s="4">
        <v>20.65602497245083</v>
      </c>
      <c r="N187" s="4">
        <v>1.375</v>
      </c>
      <c r="O187" s="4">
        <v>-0.36231884057971847</v>
      </c>
      <c r="P187" s="4">
        <v>2.3075149838635318</v>
      </c>
      <c r="Q187" s="36" t="str">
        <f t="shared" si="50"/>
        <v xml:space="preserve"> </v>
      </c>
      <c r="R187" t="str">
        <f t="shared" si="51"/>
        <v xml:space="preserve"> </v>
      </c>
      <c r="S187" s="37" t="str">
        <f t="shared" si="52"/>
        <v/>
      </c>
      <c r="T187" s="37" t="str">
        <f t="shared" si="53"/>
        <v/>
      </c>
      <c r="U187" s="37" t="str">
        <f t="shared" si="54"/>
        <v/>
      </c>
      <c r="V187" s="37" t="str">
        <f t="shared" si="55"/>
        <v/>
      </c>
      <c r="W187" s="37" t="str">
        <f t="shared" si="56"/>
        <v/>
      </c>
      <c r="X187" s="37" t="str">
        <f t="shared" si="57"/>
        <v/>
      </c>
      <c r="Y187" t="str">
        <f t="shared" si="65"/>
        <v xml:space="preserve"> </v>
      </c>
      <c r="Z187" s="1" t="str">
        <f t="shared" si="58"/>
        <v xml:space="preserve"> </v>
      </c>
      <c r="AA187" t="str">
        <f t="shared" si="66"/>
        <v xml:space="preserve"> </v>
      </c>
      <c r="AB187" s="1" t="str">
        <f t="shared" si="59"/>
        <v xml:space="preserve"> </v>
      </c>
      <c r="AC187" t="str">
        <f t="shared" si="67"/>
        <v xml:space="preserve"> 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>
        <f t="shared" si="61"/>
        <v>2.307514985763532</v>
      </c>
      <c r="AH187" t="str">
        <f t="shared" si="62"/>
        <v xml:space="preserve"> </v>
      </c>
      <c r="AI187">
        <f t="shared" si="70"/>
        <v>174</v>
      </c>
      <c r="AJ187" t="str">
        <f t="shared" si="71"/>
        <v xml:space="preserve"> </v>
      </c>
      <c r="AK187" t="str">
        <f t="shared" si="63"/>
        <v xml:space="preserve"> </v>
      </c>
      <c r="AL187" t="str">
        <f t="shared" si="64"/>
        <v xml:space="preserve"> </v>
      </c>
      <c r="AM187" t="str">
        <f t="shared" si="72"/>
        <v xml:space="preserve"> </v>
      </c>
      <c r="AN187" t="str">
        <f t="shared" si="73"/>
        <v xml:space="preserve"> </v>
      </c>
      <c r="AO187" t="s">
        <v>474</v>
      </c>
      <c r="AP187" t="s">
        <v>1246</v>
      </c>
      <c r="AQ187">
        <v>-24.7848533529768</v>
      </c>
      <c r="AR187">
        <v>-34.589188746921074</v>
      </c>
      <c r="AS187">
        <v>-7.7916090364223205</v>
      </c>
      <c r="AT187">
        <v>24.7848533529768</v>
      </c>
      <c r="AU187">
        <v>34.589188746921074</v>
      </c>
      <c r="AV187" t="s">
        <v>1531</v>
      </c>
    </row>
    <row r="188" spans="1:48" x14ac:dyDescent="0.25">
      <c r="A188">
        <v>1.9099999999999961E-9</v>
      </c>
      <c r="B188" t="s">
        <v>646</v>
      </c>
      <c r="C188" s="3">
        <v>47</v>
      </c>
      <c r="D188" s="3">
        <v>3</v>
      </c>
      <c r="E188" s="3">
        <v>5</v>
      </c>
      <c r="F188" s="3">
        <v>55</v>
      </c>
      <c r="G188" s="4">
        <v>250</v>
      </c>
      <c r="H188" s="4">
        <v>239</v>
      </c>
      <c r="I188" s="5">
        <v>681469.26050199999</v>
      </c>
      <c r="J188" s="4">
        <v>26.223392582839587</v>
      </c>
      <c r="K188" s="4">
        <v>28.732868477999521</v>
      </c>
      <c r="L188" s="4">
        <v>15.748419902022148</v>
      </c>
      <c r="M188" s="4">
        <v>16.743597519260586</v>
      </c>
      <c r="N188" s="4">
        <v>8.3179999999999996</v>
      </c>
      <c r="O188" s="4">
        <v>-15.200326231012347</v>
      </c>
      <c r="P188" s="4">
        <v>0</v>
      </c>
      <c r="Q188" s="36">
        <f t="shared" si="50"/>
        <v>85.454545456455449</v>
      </c>
      <c r="R188" t="str">
        <f t="shared" si="51"/>
        <v xml:space="preserve"> </v>
      </c>
      <c r="S188" s="37" t="str">
        <f t="shared" si="52"/>
        <v/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 t="str">
        <f t="shared" si="56"/>
        <v/>
      </c>
      <c r="X188" s="37" t="str">
        <f t="shared" si="57"/>
        <v/>
      </c>
      <c r="Y188" t="str">
        <f t="shared" si="65"/>
        <v xml:space="preserve"> </v>
      </c>
      <c r="Z188" s="1" t="str">
        <f t="shared" si="58"/>
        <v xml:space="preserve"> </v>
      </c>
      <c r="AA188" t="str">
        <f t="shared" si="66"/>
        <v xml:space="preserve"> </v>
      </c>
      <c r="AB188" s="1" t="str">
        <f t="shared" si="59"/>
        <v xml:space="preserve"> </v>
      </c>
      <c r="AC188" t="str">
        <f t="shared" si="67"/>
        <v xml:space="preserve"> </v>
      </c>
      <c r="AD188" s="1" t="str">
        <f t="shared" si="60"/>
        <v xml:space="preserve"> </v>
      </c>
      <c r="AE188">
        <f t="shared" si="68"/>
        <v>27</v>
      </c>
      <c r="AF188" t="str">
        <f t="shared" si="69"/>
        <v xml:space="preserve"> </v>
      </c>
      <c r="AG188" t="str">
        <f t="shared" si="61"/>
        <v xml:space="preserve"> </v>
      </c>
      <c r="AH188" t="str">
        <f t="shared" si="62"/>
        <v xml:space="preserve"> </v>
      </c>
      <c r="AI188" t="str">
        <f t="shared" si="70"/>
        <v xml:space="preserve"> 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646</v>
      </c>
      <c r="AP188" t="s">
        <v>1264</v>
      </c>
      <c r="AQ188">
        <v>-4.1729302732727458</v>
      </c>
      <c r="AR188">
        <v>-1.3536533835772024</v>
      </c>
      <c r="AS188">
        <v>4.6025104602510414</v>
      </c>
      <c r="AT188">
        <v>4.1729302732727458</v>
      </c>
      <c r="AU188">
        <v>1.3536533835772024</v>
      </c>
      <c r="AV188" t="s">
        <v>1532</v>
      </c>
    </row>
    <row r="189" spans="1:48" x14ac:dyDescent="0.25">
      <c r="A189">
        <v>1.9199999999999963E-9</v>
      </c>
      <c r="B189" t="s">
        <v>293</v>
      </c>
      <c r="C189" s="3">
        <v>6</v>
      </c>
      <c r="D189" s="3">
        <v>1</v>
      </c>
      <c r="E189" s="3">
        <v>10</v>
      </c>
      <c r="F189" s="3">
        <v>17</v>
      </c>
      <c r="G189" s="4">
        <v>64</v>
      </c>
      <c r="H189" s="4">
        <v>64.3</v>
      </c>
      <c r="I189" s="5">
        <v>8869.9890135999995</v>
      </c>
      <c r="J189" s="4">
        <v>17.986013986013983</v>
      </c>
      <c r="K189" s="4">
        <v>21.693657219973009</v>
      </c>
      <c r="L189" s="4">
        <v>11.937065430752455</v>
      </c>
      <c r="M189" s="4">
        <v>13.826885546574507</v>
      </c>
      <c r="N189" s="4">
        <v>2.964</v>
      </c>
      <c r="O189" s="4">
        <v>-17.666666666666668</v>
      </c>
      <c r="P189" s="4">
        <v>1.496111975116641</v>
      </c>
      <c r="Q189" s="36" t="str">
        <f t="shared" si="50"/>
        <v xml:space="preserve"> </v>
      </c>
      <c r="R189" t="str">
        <f t="shared" si="51"/>
        <v xml:space="preserve"> </v>
      </c>
      <c r="S189" s="37" t="str">
        <f t="shared" si="52"/>
        <v/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 t="str">
        <f t="shared" si="57"/>
        <v/>
      </c>
      <c r="Y189" t="str">
        <f t="shared" si="65"/>
        <v xml:space="preserve"> </v>
      </c>
      <c r="Z189" s="1" t="str">
        <f t="shared" si="58"/>
        <v xml:space="preserve"> </v>
      </c>
      <c r="AA189" t="str">
        <f t="shared" si="66"/>
        <v xml:space="preserve"> </v>
      </c>
      <c r="AB189" s="1" t="str">
        <f t="shared" si="59"/>
        <v xml:space="preserve"> </v>
      </c>
      <c r="AC189" t="str">
        <f t="shared" si="67"/>
        <v xml:space="preserve"> </v>
      </c>
      <c r="AD189" s="1" t="str">
        <f t="shared" si="60"/>
        <v xml:space="preserve"> </v>
      </c>
      <c r="AE189" t="str">
        <f t="shared" si="68"/>
        <v xml:space="preserve"> </v>
      </c>
      <c r="AF189" t="str">
        <f t="shared" si="69"/>
        <v xml:space="preserve"> </v>
      </c>
      <c r="AG189" t="str">
        <f t="shared" si="61"/>
        <v xml:space="preserve"> </v>
      </c>
      <c r="AH189" t="str">
        <f t="shared" si="62"/>
        <v xml:space="preserve"> </v>
      </c>
      <c r="AI189" t="str">
        <f t="shared" si="70"/>
        <v xml:space="preserve"> 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293</v>
      </c>
      <c r="AP189" t="s">
        <v>1246</v>
      </c>
      <c r="AQ189">
        <v>28.550214281379795</v>
      </c>
      <c r="AR189">
        <v>23.17545508611849</v>
      </c>
      <c r="AS189">
        <v>-0.46656298600310508</v>
      </c>
      <c r="AT189">
        <v>-28.550214281379795</v>
      </c>
      <c r="AU189">
        <v>-23.17545508611849</v>
      </c>
      <c r="AV189" t="s">
        <v>1533</v>
      </c>
    </row>
    <row r="190" spans="1:48" x14ac:dyDescent="0.25">
      <c r="A190">
        <v>1.9299999999999964E-9</v>
      </c>
      <c r="B190" t="s">
        <v>333</v>
      </c>
      <c r="C190" s="3">
        <v>15</v>
      </c>
      <c r="D190" s="3">
        <v>0</v>
      </c>
      <c r="E190" s="3">
        <v>5</v>
      </c>
      <c r="F190" s="3">
        <v>20</v>
      </c>
      <c r="G190" s="4">
        <v>13.25</v>
      </c>
      <c r="H190" s="4">
        <v>13.02</v>
      </c>
      <c r="I190" s="5">
        <v>18904.65947748</v>
      </c>
      <c r="J190" s="4" t="s">
        <v>1240</v>
      </c>
      <c r="K190" s="4" t="s">
        <v>1240</v>
      </c>
      <c r="L190" s="4">
        <v>14.55342040451392</v>
      </c>
      <c r="M190" s="4">
        <v>14.109208349900596</v>
      </c>
      <c r="N190" s="4">
        <v>1.9E-2</v>
      </c>
      <c r="O190" s="4">
        <v>-5.0000000000000044</v>
      </c>
      <c r="P190" s="4">
        <v>0.42242703533026116</v>
      </c>
      <c r="Q190" s="36">
        <f t="shared" si="50"/>
        <v>75.000000001930005</v>
      </c>
      <c r="R190" t="str">
        <f t="shared" si="51"/>
        <v xml:space="preserve"> </v>
      </c>
      <c r="S190" s="37" t="str">
        <f t="shared" si="52"/>
        <v/>
      </c>
      <c r="T190" s="37" t="str">
        <f t="shared" si="53"/>
        <v/>
      </c>
      <c r="U190" s="37" t="str">
        <f t="shared" si="54"/>
        <v xml:space="preserve"> </v>
      </c>
      <c r="V190" s="37" t="str">
        <f t="shared" si="55"/>
        <v xml:space="preserve"> </v>
      </c>
      <c r="W190" s="37" t="str">
        <f t="shared" si="56"/>
        <v/>
      </c>
      <c r="X190" s="37" t="str">
        <f t="shared" si="57"/>
        <v/>
      </c>
      <c r="Y190" t="str">
        <f t="shared" si="65"/>
        <v xml:space="preserve"> </v>
      </c>
      <c r="Z190" s="1" t="str">
        <f t="shared" si="58"/>
        <v xml:space="preserve"> </v>
      </c>
      <c r="AA190" t="str">
        <f t="shared" si="66"/>
        <v xml:space="preserve"> </v>
      </c>
      <c r="AB190" s="1" t="str">
        <f t="shared" si="59"/>
        <v xml:space="preserve"> </v>
      </c>
      <c r="AC190" t="str">
        <f t="shared" si="67"/>
        <v xml:space="preserve"> </v>
      </c>
      <c r="AD190" s="1" t="str">
        <f t="shared" si="60"/>
        <v xml:space="preserve"> </v>
      </c>
      <c r="AE190">
        <f t="shared" si="68"/>
        <v>71</v>
      </c>
      <c r="AF190" t="str">
        <f t="shared" si="69"/>
        <v xml:space="preserve"> </v>
      </c>
      <c r="AG190" t="str">
        <f t="shared" si="61"/>
        <v xml:space="preserve"> </v>
      </c>
      <c r="AH190" t="str">
        <f t="shared" si="62"/>
        <v xml:space="preserve"> </v>
      </c>
      <c r="AI190" t="str">
        <f t="shared" si="70"/>
        <v xml:space="preserve"> </v>
      </c>
      <c r="AJ190" t="str">
        <f t="shared" si="71"/>
        <v xml:space="preserve"> </v>
      </c>
      <c r="AK190" t="str">
        <f t="shared" si="63"/>
        <v xml:space="preserve"> </v>
      </c>
      <c r="AL190" t="str">
        <f t="shared" si="64"/>
        <v xml:space="preserve"> </v>
      </c>
      <c r="AM190" t="str">
        <f t="shared" si="72"/>
        <v xml:space="preserve"> </v>
      </c>
      <c r="AN190" t="str">
        <f t="shared" si="73"/>
        <v xml:space="preserve"> </v>
      </c>
      <c r="AO190" t="s">
        <v>333</v>
      </c>
      <c r="AP190" t="s">
        <v>1244</v>
      </c>
      <c r="AQ190" t="e">
        <v>#VALUE!</v>
      </c>
      <c r="AR190">
        <v>6.3371223016993934</v>
      </c>
      <c r="AS190">
        <v>1.7665130568356391</v>
      </c>
      <c r="AT190" t="e">
        <v>#VALUE!</v>
      </c>
      <c r="AU190">
        <v>-6.3371223016993934</v>
      </c>
      <c r="AV190" t="s">
        <v>1534</v>
      </c>
    </row>
    <row r="191" spans="1:48" x14ac:dyDescent="0.25">
      <c r="A191">
        <v>1.9399999999999966E-9</v>
      </c>
      <c r="B191" t="s">
        <v>327</v>
      </c>
      <c r="C191" s="3">
        <v>16</v>
      </c>
      <c r="D191" s="3">
        <v>1</v>
      </c>
      <c r="E191" s="3">
        <v>13</v>
      </c>
      <c r="F191" s="3">
        <v>30</v>
      </c>
      <c r="G191" s="4">
        <v>170</v>
      </c>
      <c r="H191" s="4">
        <v>156.22999999999999</v>
      </c>
      <c r="I191" s="5">
        <v>40815.052973169993</v>
      </c>
      <c r="J191" s="4">
        <v>10.237876802096984</v>
      </c>
      <c r="K191" s="4">
        <v>18.019607843137255</v>
      </c>
      <c r="L191" s="4">
        <v>6.8677833487018765</v>
      </c>
      <c r="M191" s="4">
        <v>9.0157029664945494</v>
      </c>
      <c r="N191" s="4">
        <v>10.394</v>
      </c>
      <c r="O191" s="4">
        <v>9.4105263157894754</v>
      </c>
      <c r="P191" s="4">
        <v>1.6642130192664661</v>
      </c>
      <c r="Q191" s="36" t="str">
        <f t="shared" si="50"/>
        <v xml:space="preserve"> </v>
      </c>
      <c r="R191" t="str">
        <f t="shared" si="51"/>
        <v xml:space="preserve"> </v>
      </c>
      <c r="S191" s="37" t="str">
        <f t="shared" si="52"/>
        <v/>
      </c>
      <c r="T191" s="37" t="str">
        <f t="shared" si="53"/>
        <v/>
      </c>
      <c r="U191" s="37" t="str">
        <f t="shared" si="54"/>
        <v/>
      </c>
      <c r="V191" s="37">
        <f t="shared" si="55"/>
        <v>-0.59329837934504237</v>
      </c>
      <c r="W191" s="37" t="str">
        <f t="shared" si="56"/>
        <v/>
      </c>
      <c r="X191" s="37">
        <f t="shared" si="57"/>
        <v>-0.55800331882917675</v>
      </c>
      <c r="Y191" t="str">
        <f t="shared" si="65"/>
        <v xml:space="preserve"> </v>
      </c>
      <c r="Z191" s="1">
        <f t="shared" si="58"/>
        <v>92</v>
      </c>
      <c r="AA191" t="str">
        <f t="shared" si="66"/>
        <v xml:space="preserve"> </v>
      </c>
      <c r="AB191" s="1">
        <f t="shared" si="59"/>
        <v>63</v>
      </c>
      <c r="AC191" t="str">
        <f t="shared" si="67"/>
        <v xml:space="preserve"> </v>
      </c>
      <c r="AD191" s="1" t="str">
        <f t="shared" si="60"/>
        <v xml:space="preserve"> </v>
      </c>
      <c r="AE191" t="str">
        <f t="shared" si="68"/>
        <v xml:space="preserve"> </v>
      </c>
      <c r="AF191" t="str">
        <f t="shared" si="69"/>
        <v xml:space="preserve"> </v>
      </c>
      <c r="AG191" t="str">
        <f t="shared" si="61"/>
        <v xml:space="preserve"> </v>
      </c>
      <c r="AH191" t="str">
        <f t="shared" si="62"/>
        <v xml:space="preserve"> </v>
      </c>
      <c r="AI191" t="str">
        <f t="shared" si="70"/>
        <v xml:space="preserve"> </v>
      </c>
      <c r="AJ191" t="str">
        <f t="shared" si="71"/>
        <v xml:space="preserve"> </v>
      </c>
      <c r="AK191" t="str">
        <f t="shared" si="63"/>
        <v xml:space="preserve"> </v>
      </c>
      <c r="AL191" t="str">
        <f t="shared" si="64"/>
        <v xml:space="preserve"> </v>
      </c>
      <c r="AM191" t="str">
        <f t="shared" si="72"/>
        <v xml:space="preserve"> </v>
      </c>
      <c r="AN191" t="str">
        <f t="shared" si="73"/>
        <v xml:space="preserve"> </v>
      </c>
      <c r="AO191" t="s">
        <v>327</v>
      </c>
      <c r="AP191" t="s">
        <v>1246</v>
      </c>
      <c r="AQ191">
        <v>59.329837934504241</v>
      </c>
      <c r="AR191">
        <v>55.800331882917675</v>
      </c>
      <c r="AS191">
        <v>8.8139281828073948</v>
      </c>
      <c r="AT191">
        <v>-59.329837934504241</v>
      </c>
      <c r="AU191">
        <v>-55.800331882917675</v>
      </c>
      <c r="AV191" t="s">
        <v>1535</v>
      </c>
    </row>
    <row r="192" spans="1:48" x14ac:dyDescent="0.25">
      <c r="A192">
        <v>1.9499999999999968E-9</v>
      </c>
      <c r="B192" t="s">
        <v>564</v>
      </c>
      <c r="C192" s="3">
        <v>14</v>
      </c>
      <c r="D192" s="3">
        <v>0</v>
      </c>
      <c r="E192" s="3">
        <v>3</v>
      </c>
      <c r="F192" s="3">
        <v>17</v>
      </c>
      <c r="G192" s="4">
        <v>49</v>
      </c>
      <c r="H192" s="4">
        <v>40.840000000000003</v>
      </c>
      <c r="I192" s="5">
        <v>22125.2209038</v>
      </c>
      <c r="J192" s="4">
        <v>16.155063291139243</v>
      </c>
      <c r="K192" s="4">
        <v>16.434607645875253</v>
      </c>
      <c r="L192" s="4">
        <v>11.565464356642005</v>
      </c>
      <c r="M192" s="4">
        <v>11.32088958241985</v>
      </c>
      <c r="N192" s="4">
        <v>2.4849999999999999</v>
      </c>
      <c r="O192" s="4">
        <v>-3.6821705426356663</v>
      </c>
      <c r="P192" s="4">
        <v>3.8173359451518118</v>
      </c>
      <c r="Q192" s="36">
        <f t="shared" si="50"/>
        <v>82.352941178420593</v>
      </c>
      <c r="R192" t="str">
        <f t="shared" si="51"/>
        <v xml:space="preserve"> </v>
      </c>
      <c r="S192" s="37">
        <f t="shared" si="52"/>
        <v>0.19980411556410377</v>
      </c>
      <c r="T192" s="37" t="str">
        <f t="shared" si="53"/>
        <v/>
      </c>
      <c r="U192" s="37" t="str">
        <f t="shared" si="54"/>
        <v/>
      </c>
      <c r="V192" s="37">
        <f t="shared" si="55"/>
        <v>-0.3582370105348428</v>
      </c>
      <c r="W192" s="37" t="str">
        <f t="shared" si="56"/>
        <v/>
      </c>
      <c r="X192" s="37" t="str">
        <f t="shared" si="57"/>
        <v/>
      </c>
      <c r="Y192" t="str">
        <f t="shared" si="65"/>
        <v xml:space="preserve"> </v>
      </c>
      <c r="Z192" s="1">
        <f t="shared" si="58"/>
        <v>166</v>
      </c>
      <c r="AA192" t="str">
        <f t="shared" si="66"/>
        <v xml:space="preserve"> </v>
      </c>
      <c r="AB192" s="1" t="str">
        <f t="shared" si="59"/>
        <v xml:space="preserve"> </v>
      </c>
      <c r="AC192">
        <f t="shared" si="67"/>
        <v>76</v>
      </c>
      <c r="AD192" s="1" t="str">
        <f t="shared" si="60"/>
        <v xml:space="preserve"> </v>
      </c>
      <c r="AE192">
        <f t="shared" si="68"/>
        <v>36</v>
      </c>
      <c r="AF192" t="str">
        <f t="shared" si="69"/>
        <v xml:space="preserve"> </v>
      </c>
      <c r="AG192">
        <f t="shared" si="61"/>
        <v>3.817335947101812</v>
      </c>
      <c r="AH192" t="str">
        <f t="shared" si="62"/>
        <v xml:space="preserve"> </v>
      </c>
      <c r="AI192">
        <f t="shared" si="70"/>
        <v>81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564</v>
      </c>
      <c r="AP192" t="s">
        <v>1252</v>
      </c>
      <c r="AQ192">
        <v>35.823701053484278</v>
      </c>
      <c r="AR192">
        <v>25.567004631830027</v>
      </c>
      <c r="AS192">
        <v>19.980411361410376</v>
      </c>
      <c r="AT192">
        <v>-35.823701053484278</v>
      </c>
      <c r="AU192">
        <v>-25.567004631830027</v>
      </c>
      <c r="AV192" t="s">
        <v>1536</v>
      </c>
    </row>
    <row r="193" spans="1:48" x14ac:dyDescent="0.25">
      <c r="A193">
        <v>1.959999999999997E-9</v>
      </c>
      <c r="B193" t="s">
        <v>581</v>
      </c>
      <c r="C193" s="3">
        <v>8</v>
      </c>
      <c r="D193" s="3">
        <v>1</v>
      </c>
      <c r="E193" s="3">
        <v>11</v>
      </c>
      <c r="F193" s="3">
        <v>20</v>
      </c>
      <c r="G193" s="4">
        <v>155</v>
      </c>
      <c r="H193" s="4">
        <v>140.26</v>
      </c>
      <c r="I193" s="5">
        <v>8541.348840659999</v>
      </c>
      <c r="J193" s="4">
        <v>13.562173660800617</v>
      </c>
      <c r="K193" s="4">
        <v>15.462462793517803</v>
      </c>
      <c r="L193" s="4">
        <v>9.6541583350311768</v>
      </c>
      <c r="M193" s="4">
        <v>10.117325092726011</v>
      </c>
      <c r="N193" s="4">
        <v>9.0709999999999997</v>
      </c>
      <c r="O193" s="4">
        <v>-12.442084942084939</v>
      </c>
      <c r="P193" s="4">
        <v>0</v>
      </c>
      <c r="Q193" s="36" t="str">
        <f t="shared" si="50"/>
        <v xml:space="preserve"> </v>
      </c>
      <c r="R193" t="str">
        <f t="shared" si="51"/>
        <v xml:space="preserve"> </v>
      </c>
      <c r="S193" s="37" t="str">
        <f t="shared" si="52"/>
        <v/>
      </c>
      <c r="T193" s="37" t="str">
        <f t="shared" si="53"/>
        <v/>
      </c>
      <c r="U193" s="37" t="str">
        <f t="shared" si="54"/>
        <v/>
      </c>
      <c r="V193" s="37">
        <f t="shared" si="55"/>
        <v>-0.46124004868647961</v>
      </c>
      <c r="W193" s="37" t="str">
        <f t="shared" si="56"/>
        <v/>
      </c>
      <c r="X193" s="37">
        <f t="shared" si="57"/>
        <v>-0.37867784597660992</v>
      </c>
      <c r="Y193" t="str">
        <f t="shared" si="65"/>
        <v xml:space="preserve"> </v>
      </c>
      <c r="Z193" s="1">
        <f t="shared" si="58"/>
        <v>138</v>
      </c>
      <c r="AA193" t="str">
        <f t="shared" si="66"/>
        <v xml:space="preserve"> </v>
      </c>
      <c r="AB193" s="1">
        <f t="shared" si="59"/>
        <v>115</v>
      </c>
      <c r="AC193" t="str">
        <f t="shared" si="67"/>
        <v xml:space="preserve"> 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 t="str">
        <f t="shared" si="61"/>
        <v xml:space="preserve"> </v>
      </c>
      <c r="AH193" t="str">
        <f t="shared" si="62"/>
        <v xml:space="preserve"> </v>
      </c>
      <c r="AI193" t="str">
        <f t="shared" si="70"/>
        <v xml:space="preserve"> 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581</v>
      </c>
      <c r="AP193" t="s">
        <v>1295</v>
      </c>
      <c r="AQ193">
        <v>46.124004868647958</v>
      </c>
      <c r="AR193">
        <v>37.867784597660993</v>
      </c>
      <c r="AS193">
        <v>10.509054612861846</v>
      </c>
      <c r="AT193">
        <v>-46.124004868647958</v>
      </c>
      <c r="AU193">
        <v>-37.867784597660993</v>
      </c>
      <c r="AV193" t="s">
        <v>1537</v>
      </c>
    </row>
    <row r="194" spans="1:48" x14ac:dyDescent="0.25">
      <c r="A194">
        <v>1.9699999999999971E-9</v>
      </c>
      <c r="B194" t="s">
        <v>606</v>
      </c>
      <c r="C194" s="3">
        <v>27</v>
      </c>
      <c r="D194" s="3">
        <v>1</v>
      </c>
      <c r="E194" s="3">
        <v>5</v>
      </c>
      <c r="F194" s="3">
        <v>33</v>
      </c>
      <c r="G194" s="4">
        <v>154.5</v>
      </c>
      <c r="H194" s="4">
        <v>135.47999999999999</v>
      </c>
      <c r="I194" s="5">
        <v>83704.125391679991</v>
      </c>
      <c r="J194" s="4">
        <v>24.472543352601154</v>
      </c>
      <c r="K194" s="4">
        <v>24.601416379153804</v>
      </c>
      <c r="L194" s="4">
        <v>24.413727693003047</v>
      </c>
      <c r="M194" s="4">
        <v>19.405221023648775</v>
      </c>
      <c r="N194" s="4">
        <v>5.5069999999999997</v>
      </c>
      <c r="O194" s="4">
        <v>-1.8360071301247887</v>
      </c>
      <c r="P194" s="4">
        <v>1.0606731620903456</v>
      </c>
      <c r="Q194" s="36">
        <f t="shared" si="50"/>
        <v>81.818181820151807</v>
      </c>
      <c r="R194" t="str">
        <f t="shared" si="51"/>
        <v xml:space="preserve"> </v>
      </c>
      <c r="S194" s="37" t="str">
        <f t="shared" si="52"/>
        <v/>
      </c>
      <c r="T194" s="37" t="str">
        <f t="shared" si="53"/>
        <v/>
      </c>
      <c r="U194" s="37" t="str">
        <f t="shared" si="54"/>
        <v/>
      </c>
      <c r="V194" s="37" t="str">
        <f t="shared" si="55"/>
        <v/>
      </c>
      <c r="W194" s="37" t="str">
        <f t="shared" si="56"/>
        <v/>
      </c>
      <c r="X194" s="37" t="str">
        <f t="shared" si="57"/>
        <v/>
      </c>
      <c r="Y194" t="str">
        <f t="shared" si="65"/>
        <v xml:space="preserve"> </v>
      </c>
      <c r="Z194" s="1" t="str">
        <f t="shared" si="58"/>
        <v xml:space="preserve"> </v>
      </c>
      <c r="AA194" t="str">
        <f t="shared" si="66"/>
        <v xml:space="preserve"> </v>
      </c>
      <c r="AB194" s="1" t="str">
        <f t="shared" si="59"/>
        <v xml:space="preserve"> </v>
      </c>
      <c r="AC194" t="str">
        <f t="shared" si="67"/>
        <v xml:space="preserve"> </v>
      </c>
      <c r="AD194" s="1" t="str">
        <f t="shared" si="60"/>
        <v xml:space="preserve"> </v>
      </c>
      <c r="AE194">
        <f t="shared" si="68"/>
        <v>40</v>
      </c>
      <c r="AF194" t="str">
        <f t="shared" si="69"/>
        <v xml:space="preserve"> </v>
      </c>
      <c r="AG194" t="str">
        <f t="shared" si="61"/>
        <v xml:space="preserve"> </v>
      </c>
      <c r="AH194" t="str">
        <f t="shared" si="62"/>
        <v xml:space="preserve"> </v>
      </c>
      <c r="AI194" t="str">
        <f t="shared" si="70"/>
        <v xml:space="preserve"> 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606</v>
      </c>
      <c r="AP194" t="s">
        <v>1295</v>
      </c>
      <c r="AQ194">
        <v>2.7823518933831837</v>
      </c>
      <c r="AR194">
        <v>-57.121826176348442</v>
      </c>
      <c r="AS194">
        <v>14.038972542072647</v>
      </c>
      <c r="AT194">
        <v>-2.7823518933831837</v>
      </c>
      <c r="AU194">
        <v>57.121826176348442</v>
      </c>
      <c r="AV194" t="s">
        <v>1538</v>
      </c>
    </row>
    <row r="195" spans="1:48" x14ac:dyDescent="0.25">
      <c r="A195">
        <v>1.9799999999999973E-9</v>
      </c>
      <c r="B195" t="s">
        <v>476</v>
      </c>
      <c r="C195" s="3">
        <v>26</v>
      </c>
      <c r="D195" s="3">
        <v>1</v>
      </c>
      <c r="E195" s="3">
        <v>7</v>
      </c>
      <c r="F195" s="3">
        <v>34</v>
      </c>
      <c r="G195" s="4">
        <v>124</v>
      </c>
      <c r="H195" s="4">
        <v>94.36</v>
      </c>
      <c r="I195" s="5">
        <v>63172.536755159999</v>
      </c>
      <c r="J195" s="4">
        <v>23.59</v>
      </c>
      <c r="K195" s="4">
        <v>21.494305239179955</v>
      </c>
      <c r="L195" s="4">
        <v>20.201716689775711</v>
      </c>
      <c r="M195" s="4">
        <v>14.987096603193606</v>
      </c>
      <c r="N195" s="4">
        <v>4.3899999999999997</v>
      </c>
      <c r="O195" s="4">
        <v>9.7499999999999929</v>
      </c>
      <c r="P195" s="4">
        <v>0</v>
      </c>
      <c r="Q195" s="36">
        <f t="shared" si="50"/>
        <v>76.470588237274114</v>
      </c>
      <c r="R195" t="str">
        <f t="shared" si="51"/>
        <v xml:space="preserve"> </v>
      </c>
      <c r="S195" s="37">
        <f t="shared" si="52"/>
        <v>0.31411615289140321</v>
      </c>
      <c r="T195" s="37" t="str">
        <f t="shared" si="53"/>
        <v/>
      </c>
      <c r="U195" s="37" t="str">
        <f t="shared" si="54"/>
        <v/>
      </c>
      <c r="V195" s="37" t="str">
        <f t="shared" si="55"/>
        <v/>
      </c>
      <c r="W195" s="37" t="str">
        <f t="shared" si="56"/>
        <v/>
      </c>
      <c r="X195" s="37" t="str">
        <f t="shared" si="57"/>
        <v/>
      </c>
      <c r="Y195" t="str">
        <f t="shared" si="65"/>
        <v xml:space="preserve"> </v>
      </c>
      <c r="Z195" s="1" t="str">
        <f t="shared" si="58"/>
        <v xml:space="preserve"> </v>
      </c>
      <c r="AA195" t="str">
        <f t="shared" si="66"/>
        <v xml:space="preserve"> </v>
      </c>
      <c r="AB195" s="1" t="str">
        <f t="shared" si="59"/>
        <v xml:space="preserve"> </v>
      </c>
      <c r="AC195">
        <f t="shared" si="67"/>
        <v>26</v>
      </c>
      <c r="AD195" s="1" t="str">
        <f t="shared" si="60"/>
        <v xml:space="preserve"> </v>
      </c>
      <c r="AE195">
        <f t="shared" si="68"/>
        <v>63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476</v>
      </c>
      <c r="AP195" t="s">
        <v>1295</v>
      </c>
      <c r="AQ195">
        <v>6.2882722979697103</v>
      </c>
      <c r="AR195">
        <v>-30.014173095920938</v>
      </c>
      <c r="AS195">
        <v>31.41161509114032</v>
      </c>
      <c r="AT195">
        <v>-6.2882722979697103</v>
      </c>
      <c r="AU195">
        <v>30.014173095920938</v>
      </c>
      <c r="AV195" t="s">
        <v>1539</v>
      </c>
    </row>
    <row r="196" spans="1:48" x14ac:dyDescent="0.25">
      <c r="A196">
        <v>1.9899999999999975E-9</v>
      </c>
      <c r="B196" t="s">
        <v>477</v>
      </c>
      <c r="C196" s="3">
        <v>15</v>
      </c>
      <c r="D196" s="3">
        <v>1</v>
      </c>
      <c r="E196" s="3">
        <v>9</v>
      </c>
      <c r="F196" s="3">
        <v>25</v>
      </c>
      <c r="G196" s="4">
        <v>22.5</v>
      </c>
      <c r="H196" s="4">
        <v>18.7</v>
      </c>
      <c r="I196" s="5">
        <v>13312.7505291</v>
      </c>
      <c r="J196" s="4">
        <v>6.6642908054169636</v>
      </c>
      <c r="K196" s="4">
        <v>15.874363327674024</v>
      </c>
      <c r="L196" s="4" t="s">
        <v>1240</v>
      </c>
      <c r="M196" s="4" t="s">
        <v>1240</v>
      </c>
      <c r="N196" s="4">
        <v>1.1779999999999999</v>
      </c>
      <c r="O196" s="4">
        <v>-56.208178438661719</v>
      </c>
      <c r="P196" s="4">
        <v>5.764705882352942</v>
      </c>
      <c r="Q196" s="36" t="str">
        <f t="shared" si="50"/>
        <v xml:space="preserve"> </v>
      </c>
      <c r="R196" t="str">
        <f t="shared" si="51"/>
        <v xml:space="preserve"> </v>
      </c>
      <c r="S196" s="37">
        <f t="shared" si="52"/>
        <v>0.20320855813973276</v>
      </c>
      <c r="T196" s="37" t="str">
        <f t="shared" si="53"/>
        <v/>
      </c>
      <c r="U196" s="37" t="str">
        <f t="shared" si="54"/>
        <v/>
      </c>
      <c r="V196" s="37">
        <f t="shared" si="55"/>
        <v>-0.73525976884935207</v>
      </c>
      <c r="W196" s="37" t="str">
        <f t="shared" si="56"/>
        <v xml:space="preserve"> </v>
      </c>
      <c r="X196" s="37" t="str">
        <f t="shared" si="57"/>
        <v xml:space="preserve"> </v>
      </c>
      <c r="Y196" t="str">
        <f t="shared" si="65"/>
        <v xml:space="preserve"> </v>
      </c>
      <c r="Z196" s="1">
        <f t="shared" si="58"/>
        <v>39</v>
      </c>
      <c r="AA196" t="str">
        <f t="shared" si="66"/>
        <v xml:space="preserve"> </v>
      </c>
      <c r="AB196" s="1" t="str">
        <f t="shared" si="59"/>
        <v xml:space="preserve"> </v>
      </c>
      <c r="AC196">
        <f t="shared" si="67"/>
        <v>73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>
        <f t="shared" si="61"/>
        <v>5.7647058843429422</v>
      </c>
      <c r="AH196" t="str">
        <f t="shared" si="62"/>
        <v xml:space="preserve"> </v>
      </c>
      <c r="AI196">
        <f t="shared" si="70"/>
        <v>32</v>
      </c>
      <c r="AJ196" t="str">
        <f t="shared" si="71"/>
        <v xml:space="preserve"> </v>
      </c>
      <c r="AK196" t="str">
        <f t="shared" si="63"/>
        <v xml:space="preserve"> </v>
      </c>
      <c r="AL196">
        <f t="shared" si="64"/>
        <v>-56.208178436671716</v>
      </c>
      <c r="AM196" t="str">
        <f t="shared" si="72"/>
        <v xml:space="preserve"> </v>
      </c>
      <c r="AN196">
        <f t="shared" si="73"/>
        <v>10</v>
      </c>
      <c r="AO196" t="s">
        <v>477</v>
      </c>
      <c r="AP196" t="s">
        <v>1248</v>
      </c>
      <c r="AQ196">
        <v>73.525976884935204</v>
      </c>
      <c r="AR196" t="e">
        <v>#VALUE!</v>
      </c>
      <c r="AS196">
        <v>20.320855614973276</v>
      </c>
      <c r="AT196">
        <v>-73.525976884935204</v>
      </c>
      <c r="AU196" t="e">
        <v>#VALUE!</v>
      </c>
      <c r="AV196" t="s">
        <v>1540</v>
      </c>
    </row>
    <row r="197" spans="1:48" x14ac:dyDescent="0.25">
      <c r="A197">
        <v>1.9999999999999976E-9</v>
      </c>
      <c r="B197" t="s">
        <v>354</v>
      </c>
      <c r="C197" s="3">
        <v>8</v>
      </c>
      <c r="D197" s="3">
        <v>1</v>
      </c>
      <c r="E197" s="3">
        <v>13</v>
      </c>
      <c r="F197" s="3">
        <v>22</v>
      </c>
      <c r="G197" s="4">
        <v>30</v>
      </c>
      <c r="H197" s="4">
        <v>27.99</v>
      </c>
      <c r="I197" s="5">
        <v>2917.5077007</v>
      </c>
      <c r="J197" s="4">
        <v>6.1435469710272166</v>
      </c>
      <c r="K197" s="4">
        <v>5.7309582309582305</v>
      </c>
      <c r="L197" s="4">
        <v>2.6428710016407839</v>
      </c>
      <c r="M197" s="4">
        <v>2.6408984291386548</v>
      </c>
      <c r="N197" s="4">
        <v>0.91400000000000003</v>
      </c>
      <c r="O197" s="4">
        <v>-81.460446247464517</v>
      </c>
      <c r="P197" s="4">
        <v>5.3947838513754913</v>
      </c>
      <c r="Q197" s="36" t="str">
        <f t="shared" si="50"/>
        <v xml:space="preserve"> </v>
      </c>
      <c r="R197" t="str">
        <f t="shared" si="51"/>
        <v xml:space="preserve"> </v>
      </c>
      <c r="S197" s="37" t="str">
        <f t="shared" si="52"/>
        <v/>
      </c>
      <c r="T197" s="37" t="str">
        <f t="shared" si="53"/>
        <v/>
      </c>
      <c r="U197" s="37" t="str">
        <f t="shared" si="54"/>
        <v/>
      </c>
      <c r="V197" s="37">
        <f t="shared" si="55"/>
        <v>-0.75594641760341863</v>
      </c>
      <c r="W197" s="37" t="str">
        <f t="shared" si="56"/>
        <v/>
      </c>
      <c r="X197" s="37">
        <f t="shared" si="57"/>
        <v>-0.82991015409526081</v>
      </c>
      <c r="Y197" t="str">
        <f t="shared" si="65"/>
        <v xml:space="preserve"> </v>
      </c>
      <c r="Z197" s="1">
        <f t="shared" si="58"/>
        <v>30</v>
      </c>
      <c r="AA197" t="str">
        <f t="shared" si="66"/>
        <v xml:space="preserve"> </v>
      </c>
      <c r="AB197" s="1">
        <f t="shared" si="59"/>
        <v>8</v>
      </c>
      <c r="AC197" t="str">
        <f t="shared" si="67"/>
        <v xml:space="preserve"> 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>
        <f t="shared" si="61"/>
        <v>5.3947838533754915</v>
      </c>
      <c r="AH197" t="str">
        <f t="shared" si="62"/>
        <v xml:space="preserve"> </v>
      </c>
      <c r="AI197">
        <f t="shared" si="70"/>
        <v>36</v>
      </c>
      <c r="AJ197" t="str">
        <f t="shared" si="71"/>
        <v xml:space="preserve"> </v>
      </c>
      <c r="AK197" t="str">
        <f t="shared" si="63"/>
        <v xml:space="preserve"> </v>
      </c>
      <c r="AL197">
        <f t="shared" si="64"/>
        <v>-81.460446245464524</v>
      </c>
      <c r="AM197" t="str">
        <f t="shared" si="72"/>
        <v xml:space="preserve"> </v>
      </c>
      <c r="AN197">
        <f t="shared" si="73"/>
        <v>38</v>
      </c>
      <c r="AO197" t="s">
        <v>354</v>
      </c>
      <c r="AP197" t="s">
        <v>1250</v>
      </c>
      <c r="AQ197">
        <v>75.594641760341858</v>
      </c>
      <c r="AR197">
        <v>82.991015409526085</v>
      </c>
      <c r="AS197">
        <v>7.1811361200428747</v>
      </c>
      <c r="AT197">
        <v>-75.594641760341858</v>
      </c>
      <c r="AU197">
        <v>-82.991015409526085</v>
      </c>
      <c r="AV197" t="s">
        <v>1541</v>
      </c>
    </row>
    <row r="198" spans="1:48" x14ac:dyDescent="0.25">
      <c r="A198">
        <v>2.0099999999999978E-9</v>
      </c>
      <c r="B198" t="s">
        <v>514</v>
      </c>
      <c r="C198" s="3">
        <v>5</v>
      </c>
      <c r="D198" s="3">
        <v>1</v>
      </c>
      <c r="E198" s="3">
        <v>4</v>
      </c>
      <c r="F198" s="3">
        <v>10</v>
      </c>
      <c r="G198" s="4">
        <v>50</v>
      </c>
      <c r="H198" s="4">
        <v>39.54</v>
      </c>
      <c r="I198" s="5">
        <v>5173.5068353199995</v>
      </c>
      <c r="J198" s="4">
        <v>16.977243452125375</v>
      </c>
      <c r="K198" s="4">
        <v>19.240875912408757</v>
      </c>
      <c r="L198" s="4">
        <v>12.610373331152049</v>
      </c>
      <c r="M198" s="4">
        <v>14.129031938451478</v>
      </c>
      <c r="N198" s="4">
        <v>2.0550000000000002</v>
      </c>
      <c r="O198" s="4">
        <v>-7.8475336322869875</v>
      </c>
      <c r="P198" s="4">
        <v>1.8032372281234192</v>
      </c>
      <c r="Q198" s="36" t="str">
        <f t="shared" si="50"/>
        <v xml:space="preserve"> </v>
      </c>
      <c r="R198" t="str">
        <f t="shared" si="51"/>
        <v xml:space="preserve"> </v>
      </c>
      <c r="S198" s="37">
        <f t="shared" si="52"/>
        <v>0.26454223772067281</v>
      </c>
      <c r="T198" s="37" t="str">
        <f t="shared" si="53"/>
        <v/>
      </c>
      <c r="U198" s="37" t="str">
        <f t="shared" si="54"/>
        <v/>
      </c>
      <c r="V198" s="37">
        <f t="shared" si="55"/>
        <v>-0.32557574585983473</v>
      </c>
      <c r="W198" s="37" t="str">
        <f t="shared" si="56"/>
        <v/>
      </c>
      <c r="X198" s="37" t="str">
        <f t="shared" si="57"/>
        <v/>
      </c>
      <c r="Y198" t="str">
        <f t="shared" si="65"/>
        <v xml:space="preserve"> </v>
      </c>
      <c r="Z198" s="1">
        <f t="shared" si="58"/>
        <v>185</v>
      </c>
      <c r="AA198" t="str">
        <f t="shared" si="66"/>
        <v xml:space="preserve"> </v>
      </c>
      <c r="AB198" s="1" t="str">
        <f t="shared" si="59"/>
        <v xml:space="preserve"> </v>
      </c>
      <c r="AC198">
        <f t="shared" si="67"/>
        <v>36</v>
      </c>
      <c r="AD198" s="1" t="str">
        <f t="shared" si="60"/>
        <v xml:space="preserve"> </v>
      </c>
      <c r="AE198" t="str">
        <f t="shared" si="68"/>
        <v xml:space="preserve"> </v>
      </c>
      <c r="AF198" t="str">
        <f t="shared" si="69"/>
        <v xml:space="preserve"> </v>
      </c>
      <c r="AG198" t="str">
        <f t="shared" si="61"/>
        <v xml:space="preserve"> </v>
      </c>
      <c r="AH198" t="str">
        <f t="shared" si="62"/>
        <v xml:space="preserve"> </v>
      </c>
      <c r="AI198" t="str">
        <f t="shared" si="70"/>
        <v xml:space="preserve"> 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514</v>
      </c>
      <c r="AP198" t="s">
        <v>1295</v>
      </c>
      <c r="AQ198">
        <v>32.557574585983474</v>
      </c>
      <c r="AR198">
        <v>18.842181273120783</v>
      </c>
      <c r="AS198">
        <v>26.454223571067281</v>
      </c>
      <c r="AT198">
        <v>-32.557574585983474</v>
      </c>
      <c r="AU198">
        <v>-18.842181273120783</v>
      </c>
      <c r="AV198" t="s">
        <v>1542</v>
      </c>
    </row>
    <row r="199" spans="1:48" x14ac:dyDescent="0.25">
      <c r="A199">
        <v>2.019999999999998E-9</v>
      </c>
      <c r="B199" t="s">
        <v>471</v>
      </c>
      <c r="C199" s="3">
        <v>2</v>
      </c>
      <c r="D199" s="3">
        <v>2</v>
      </c>
      <c r="E199" s="3">
        <v>10</v>
      </c>
      <c r="F199" s="3">
        <v>14</v>
      </c>
      <c r="G199" s="4">
        <v>28</v>
      </c>
      <c r="H199" s="4">
        <v>28.32</v>
      </c>
      <c r="I199" s="5">
        <v>3685.1662243199999</v>
      </c>
      <c r="J199" s="4">
        <v>12.99678751720973</v>
      </c>
      <c r="K199" s="4">
        <v>19.915611814345993</v>
      </c>
      <c r="L199" s="4">
        <v>7.996679231735774</v>
      </c>
      <c r="M199" s="4">
        <v>10.778113530736718</v>
      </c>
      <c r="N199" s="4">
        <v>1.4219999999999999</v>
      </c>
      <c r="O199" s="4">
        <v>-35.363636363636367</v>
      </c>
      <c r="P199" s="4">
        <v>2.8319209039548023</v>
      </c>
      <c r="Q199" s="36" t="str">
        <f t="shared" si="50"/>
        <v xml:space="preserve"> </v>
      </c>
      <c r="R199" t="str">
        <f t="shared" si="51"/>
        <v xml:space="preserve"> </v>
      </c>
      <c r="S199" s="37" t="str">
        <f t="shared" si="52"/>
        <v/>
      </c>
      <c r="T199" s="37" t="str">
        <f t="shared" si="53"/>
        <v/>
      </c>
      <c r="U199" s="37" t="str">
        <f t="shared" si="54"/>
        <v/>
      </c>
      <c r="V199" s="37">
        <f t="shared" si="55"/>
        <v>-0.4837001217406085</v>
      </c>
      <c r="W199" s="37" t="str">
        <f t="shared" si="56"/>
        <v/>
      </c>
      <c r="X199" s="37">
        <f t="shared" si="57"/>
        <v>-0.48534985724572399</v>
      </c>
      <c r="Y199" t="str">
        <f t="shared" si="65"/>
        <v xml:space="preserve"> </v>
      </c>
      <c r="Z199" s="1">
        <f t="shared" si="58"/>
        <v>128</v>
      </c>
      <c r="AA199" t="str">
        <f t="shared" si="66"/>
        <v xml:space="preserve"> </v>
      </c>
      <c r="AB199" s="1">
        <f t="shared" si="59"/>
        <v>90</v>
      </c>
      <c r="AC199" t="str">
        <f t="shared" si="67"/>
        <v xml:space="preserve"> </v>
      </c>
      <c r="AD199" s="1" t="str">
        <f t="shared" si="60"/>
        <v xml:space="preserve"> </v>
      </c>
      <c r="AE199" t="str">
        <f t="shared" si="68"/>
        <v xml:space="preserve"> </v>
      </c>
      <c r="AF199" t="str">
        <f t="shared" si="69"/>
        <v xml:space="preserve"> </v>
      </c>
      <c r="AG199">
        <f t="shared" si="61"/>
        <v>2.8319209059748025</v>
      </c>
      <c r="AH199" t="str">
        <f t="shared" si="62"/>
        <v xml:space="preserve"> </v>
      </c>
      <c r="AI199">
        <f t="shared" si="70"/>
        <v>134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471</v>
      </c>
      <c r="AP199" t="s">
        <v>1246</v>
      </c>
      <c r="AQ199">
        <v>48.370012174060847</v>
      </c>
      <c r="AR199">
        <v>48.534985724572401</v>
      </c>
      <c r="AS199">
        <v>-1.1299435028248594</v>
      </c>
      <c r="AT199">
        <v>-48.370012174060847</v>
      </c>
      <c r="AU199">
        <v>-48.534985724572401</v>
      </c>
      <c r="AV199" t="s">
        <v>1543</v>
      </c>
    </row>
    <row r="200" spans="1:48" x14ac:dyDescent="0.25">
      <c r="A200">
        <v>2.0299999999999982E-9</v>
      </c>
      <c r="B200" t="s">
        <v>910</v>
      </c>
      <c r="C200" s="3">
        <v>13</v>
      </c>
      <c r="D200" s="3">
        <v>0</v>
      </c>
      <c r="E200" s="3">
        <v>8</v>
      </c>
      <c r="F200" s="3">
        <v>21</v>
      </c>
      <c r="G200" s="4">
        <v>280</v>
      </c>
      <c r="H200" s="4">
        <v>248.3</v>
      </c>
      <c r="I200" s="5">
        <v>20808.095198799998</v>
      </c>
      <c r="J200" s="4">
        <v>20.967741935483872</v>
      </c>
      <c r="K200" s="4">
        <v>22.673728426627704</v>
      </c>
      <c r="L200" s="4">
        <v>16.123180428213772</v>
      </c>
      <c r="M200" s="4">
        <v>19.138134869480528</v>
      </c>
      <c r="N200" s="4">
        <v>10.951000000000001</v>
      </c>
      <c r="O200" s="4">
        <v>-7.1162001696352863</v>
      </c>
      <c r="P200" s="4">
        <v>0</v>
      </c>
      <c r="Q200" s="36" t="str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 xml:space="preserve"> 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 t="str">
        <f t="shared" ref="S200:S263" si="76">IF(ISERROR((IF((G200/H200-1)&gt;($S$5/100),(G200/H200-1)+A200,"")))=TRUE," ",((IF((G200/H200-1)&gt;($S$5/100),(G200/H200-1)+A200,""))))</f>
        <v/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/>
      </c>
      <c r="V200" s="37" t="str">
        <f t="shared" ref="V200:V263" si="79">IF(ISERROR((IF(((J200/$J$6-1))&lt;($V$5/100),((J200/$J$6-1)),"")))=TRUE," ",((IF(((J200/$J$6-1))&lt;($V$5/100),((J200/$J$6-1)),""))))</f>
        <v/>
      </c>
      <c r="W200" s="37" t="str">
        <f t="shared" ref="W200:W263" si="80">IF(ISERROR((IF(((L200/$L$6-1))&gt;($W$5/100),((L200/$L$6-1)),"")))=TRUE," ",((IF(((L200/$L$6-1))&gt;($W$5/100),((L200/$L$6-1)),""))))</f>
        <v/>
      </c>
      <c r="X200" s="37" t="str">
        <f t="shared" ref="X200:X263" si="81">IF(ISERROR((IF(((L200/$L$6-1))&lt;($X$5/100),((L200/$L$6-1)),"")))=TRUE," ",((IF(((L200/$L$6-1))&lt;($X$5/100),((L200/$L$6-1)),""))))</f>
        <v/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 t="str">
        <f t="shared" si="66"/>
        <v xml:space="preserve"> </v>
      </c>
      <c r="AB200" s="1" t="str">
        <f t="shared" ref="AB200:AB263" si="83">IF(ISERROR((RANK(X200,X$7:X$391,1)))=TRUE," ",((RANK(X200,X$7:X$391,1))))</f>
        <v xml:space="preserve"> </v>
      </c>
      <c r="AC200" t="str">
        <f t="shared" si="67"/>
        <v xml:space="preserve"> </v>
      </c>
      <c r="AD200" s="1" t="str">
        <f t="shared" ref="AD200:AD263" si="84">IF(ISERROR((RANK(T200,T$7:T$391,1)))=TRUE," ",((RANK(T200,T$7:T$391,1))))</f>
        <v xml:space="preserve"> </v>
      </c>
      <c r="AE200" t="str">
        <f t="shared" si="68"/>
        <v xml:space="preserve"> 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910</v>
      </c>
      <c r="AP200" t="s">
        <v>1295</v>
      </c>
      <c r="AQ200">
        <v>16.705242781496143</v>
      </c>
      <c r="AR200">
        <v>-3.7655365254913642</v>
      </c>
      <c r="AS200">
        <v>12.766814337494958</v>
      </c>
      <c r="AT200">
        <v>-16.705242781496143</v>
      </c>
      <c r="AU200">
        <v>3.7655365254913642</v>
      </c>
      <c r="AV200" t="s">
        <v>1544</v>
      </c>
    </row>
    <row r="201" spans="1:48" x14ac:dyDescent="0.25">
      <c r="A201">
        <v>2.0399999999999983E-9</v>
      </c>
      <c r="B201" t="s">
        <v>329</v>
      </c>
      <c r="C201" s="3">
        <v>19</v>
      </c>
      <c r="D201" s="3">
        <v>0</v>
      </c>
      <c r="E201" s="3">
        <v>3</v>
      </c>
      <c r="F201" s="3">
        <v>22</v>
      </c>
      <c r="G201" s="4">
        <v>113</v>
      </c>
      <c r="H201" s="4">
        <v>101.6</v>
      </c>
      <c r="I201" s="5">
        <v>13151.833894399999</v>
      </c>
      <c r="J201" s="4">
        <v>17.311296643380473</v>
      </c>
      <c r="K201" s="4">
        <v>16.005040957781979</v>
      </c>
      <c r="L201" s="4">
        <v>13.604060571035296</v>
      </c>
      <c r="M201" s="4">
        <v>12.966946513191811</v>
      </c>
      <c r="N201" s="4">
        <v>6.3479999999999999</v>
      </c>
      <c r="O201" s="4">
        <v>4.2364532019704439</v>
      </c>
      <c r="P201" s="4">
        <v>1.7312992125984255</v>
      </c>
      <c r="Q201" s="36">
        <f t="shared" si="74"/>
        <v>86.363636365676356</v>
      </c>
      <c r="R201" t="str">
        <f t="shared" si="75"/>
        <v xml:space="preserve"> </v>
      </c>
      <c r="S201" s="37" t="str">
        <f t="shared" si="76"/>
        <v/>
      </c>
      <c r="T201" s="37" t="str">
        <f t="shared" si="77"/>
        <v/>
      </c>
      <c r="U201" s="37" t="str">
        <f t="shared" si="78"/>
        <v/>
      </c>
      <c r="V201" s="37">
        <f t="shared" si="79"/>
        <v>-0.31230541873101236</v>
      </c>
      <c r="W201" s="37" t="str">
        <f t="shared" si="80"/>
        <v/>
      </c>
      <c r="X201" s="37" t="str">
        <f t="shared" si="81"/>
        <v/>
      </c>
      <c r="Y201" t="str">
        <f t="shared" si="65"/>
        <v xml:space="preserve"> </v>
      </c>
      <c r="Z201" s="1">
        <f t="shared" si="82"/>
        <v>193</v>
      </c>
      <c r="AA201" t="str">
        <f t="shared" si="66"/>
        <v xml:space="preserve"> </v>
      </c>
      <c r="AB201" s="1" t="str">
        <f t="shared" si="83"/>
        <v xml:space="preserve"> </v>
      </c>
      <c r="AC201" t="str">
        <f t="shared" si="67"/>
        <v xml:space="preserve"> </v>
      </c>
      <c r="AD201" s="1" t="str">
        <f t="shared" si="84"/>
        <v xml:space="preserve"> </v>
      </c>
      <c r="AE201">
        <f t="shared" si="68"/>
        <v>24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329</v>
      </c>
      <c r="AP201" t="s">
        <v>1244</v>
      </c>
      <c r="AQ201">
        <v>31.230541873101238</v>
      </c>
      <c r="AR201">
        <v>12.447010664933089</v>
      </c>
      <c r="AS201">
        <v>11.220472440944885</v>
      </c>
      <c r="AT201">
        <v>-31.230541873101238</v>
      </c>
      <c r="AU201">
        <v>-12.447010664933089</v>
      </c>
      <c r="AV201" t="s">
        <v>1545</v>
      </c>
    </row>
    <row r="202" spans="1:48" x14ac:dyDescent="0.25">
      <c r="A202">
        <v>2.0499999999999985E-9</v>
      </c>
      <c r="B202" t="s">
        <v>640</v>
      </c>
      <c r="C202" s="3">
        <v>3</v>
      </c>
      <c r="D202" s="3">
        <v>0</v>
      </c>
      <c r="E202" s="3">
        <v>0</v>
      </c>
      <c r="F202" s="3">
        <v>3</v>
      </c>
      <c r="G202" s="4">
        <v>34</v>
      </c>
      <c r="H202" s="4">
        <v>25.05</v>
      </c>
      <c r="I202" s="5">
        <v>15092.36425131</v>
      </c>
      <c r="J202" s="4">
        <v>10.072376357056696</v>
      </c>
      <c r="K202" s="4">
        <v>10.253786328284896</v>
      </c>
      <c r="L202" s="4">
        <v>7.3191662799690649</v>
      </c>
      <c r="M202" s="4">
        <v>7.1075343597446494</v>
      </c>
      <c r="N202" s="4">
        <v>2.4430000000000001</v>
      </c>
      <c r="O202" s="4">
        <v>-7.1102661596958123</v>
      </c>
      <c r="P202" s="4">
        <v>1.8363273453093811</v>
      </c>
      <c r="Q202" s="36">
        <f t="shared" si="74"/>
        <v>100.00000000205</v>
      </c>
      <c r="R202" t="str">
        <f t="shared" si="75"/>
        <v xml:space="preserve"> </v>
      </c>
      <c r="S202" s="37">
        <f t="shared" si="76"/>
        <v>0.35728543119171646</v>
      </c>
      <c r="T202" s="37" t="str">
        <f t="shared" si="77"/>
        <v/>
      </c>
      <c r="U202" s="37" t="str">
        <f t="shared" si="78"/>
        <v/>
      </c>
      <c r="V202" s="37">
        <f t="shared" si="79"/>
        <v>-0.59987291628449979</v>
      </c>
      <c r="W202" s="37" t="str">
        <f t="shared" si="80"/>
        <v/>
      </c>
      <c r="X202" s="37">
        <f t="shared" si="81"/>
        <v>-0.52895322399836564</v>
      </c>
      <c r="Y202" t="str">
        <f t="shared" si="65"/>
        <v xml:space="preserve"> </v>
      </c>
      <c r="Z202" s="1">
        <f t="shared" si="82"/>
        <v>88</v>
      </c>
      <c r="AA202" t="str">
        <f t="shared" si="66"/>
        <v xml:space="preserve"> </v>
      </c>
      <c r="AB202" s="1">
        <f t="shared" si="83"/>
        <v>76</v>
      </c>
      <c r="AC202">
        <f t="shared" si="67"/>
        <v>18</v>
      </c>
      <c r="AD202" s="1" t="str">
        <f t="shared" si="84"/>
        <v xml:space="preserve"> </v>
      </c>
      <c r="AE202">
        <f t="shared" si="68"/>
        <v>2</v>
      </c>
      <c r="AF202" t="str">
        <f t="shared" si="69"/>
        <v xml:space="preserve"> </v>
      </c>
      <c r="AG202" t="str">
        <f t="shared" si="85"/>
        <v xml:space="preserve"> </v>
      </c>
      <c r="AH202" t="str">
        <f t="shared" si="86"/>
        <v xml:space="preserve"> </v>
      </c>
      <c r="AI202" t="str">
        <f t="shared" si="70"/>
        <v xml:space="preserve"> 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640</v>
      </c>
      <c r="AP202" t="s">
        <v>1264</v>
      </c>
      <c r="AQ202">
        <v>59.987291628449981</v>
      </c>
      <c r="AR202">
        <v>52.895322399836566</v>
      </c>
      <c r="AS202">
        <v>35.728542914171648</v>
      </c>
      <c r="AT202">
        <v>-59.987291628449981</v>
      </c>
      <c r="AU202">
        <v>-52.895322399836566</v>
      </c>
      <c r="AV202" t="s">
        <v>1546</v>
      </c>
    </row>
    <row r="203" spans="1:48" x14ac:dyDescent="0.25">
      <c r="A203">
        <v>2.0599999999999987E-9</v>
      </c>
      <c r="B203" t="s">
        <v>385</v>
      </c>
      <c r="C203" s="3">
        <v>13</v>
      </c>
      <c r="D203" s="3">
        <v>3</v>
      </c>
      <c r="E203" s="3">
        <v>12</v>
      </c>
      <c r="F203" s="3">
        <v>28</v>
      </c>
      <c r="G203" s="4">
        <v>31</v>
      </c>
      <c r="H203" s="4">
        <v>24.96</v>
      </c>
      <c r="I203" s="5">
        <v>15092.36425131</v>
      </c>
      <c r="J203" s="4">
        <v>10.225317492830808</v>
      </c>
      <c r="K203" s="4">
        <v>10.531645569620252</v>
      </c>
      <c r="L203" s="4">
        <v>7.3120239085873591</v>
      </c>
      <c r="M203" s="4">
        <v>7.1432991390993665</v>
      </c>
      <c r="N203" s="4">
        <v>2.37</v>
      </c>
      <c r="O203" s="4">
        <v>-9.8859315589353542</v>
      </c>
      <c r="P203" s="4">
        <v>2.7804487179487181</v>
      </c>
      <c r="Q203" s="36" t="str">
        <f t="shared" si="74"/>
        <v xml:space="preserve"> </v>
      </c>
      <c r="R203" t="str">
        <f t="shared" si="75"/>
        <v xml:space="preserve"> </v>
      </c>
      <c r="S203" s="37">
        <f t="shared" si="76"/>
        <v>0.24198718154717952</v>
      </c>
      <c r="T203" s="37" t="str">
        <f t="shared" si="77"/>
        <v/>
      </c>
      <c r="U203" s="37" t="str">
        <f t="shared" si="78"/>
        <v/>
      </c>
      <c r="V203" s="37">
        <f t="shared" si="79"/>
        <v>-0.59379730031582545</v>
      </c>
      <c r="W203" s="37" t="str">
        <f t="shared" si="80"/>
        <v/>
      </c>
      <c r="X203" s="37">
        <f t="shared" si="81"/>
        <v>-0.52941289261138325</v>
      </c>
      <c r="Y203" t="str">
        <f t="shared" si="65"/>
        <v xml:space="preserve"> </v>
      </c>
      <c r="Z203" s="1">
        <f t="shared" si="82"/>
        <v>91</v>
      </c>
      <c r="AA203" t="str">
        <f t="shared" si="66"/>
        <v xml:space="preserve"> </v>
      </c>
      <c r="AB203" s="1">
        <f t="shared" si="83"/>
        <v>75</v>
      </c>
      <c r="AC203">
        <f t="shared" si="67"/>
        <v>47</v>
      </c>
      <c r="AD203" s="1" t="str">
        <f t="shared" si="84"/>
        <v xml:space="preserve"> </v>
      </c>
      <c r="AE203" t="str">
        <f t="shared" si="68"/>
        <v xml:space="preserve"> </v>
      </c>
      <c r="AF203" t="str">
        <f t="shared" si="69"/>
        <v xml:space="preserve"> </v>
      </c>
      <c r="AG203">
        <f t="shared" si="85"/>
        <v>2.7804487200087182</v>
      </c>
      <c r="AH203" t="str">
        <f t="shared" si="86"/>
        <v xml:space="preserve"> </v>
      </c>
      <c r="AI203">
        <f t="shared" si="70"/>
        <v>136</v>
      </c>
      <c r="AJ203" t="str">
        <f t="shared" si="71"/>
        <v xml:space="preserve"> </v>
      </c>
      <c r="AK203" t="str">
        <f t="shared" si="87"/>
        <v xml:space="preserve"> </v>
      </c>
      <c r="AL203" t="str">
        <f t="shared" si="88"/>
        <v xml:space="preserve"> </v>
      </c>
      <c r="AM203" t="str">
        <f t="shared" si="72"/>
        <v xml:space="preserve"> </v>
      </c>
      <c r="AN203" t="str">
        <f t="shared" si="73"/>
        <v xml:space="preserve"> </v>
      </c>
      <c r="AO203" t="s">
        <v>385</v>
      </c>
      <c r="AP203" t="s">
        <v>1264</v>
      </c>
      <c r="AQ203">
        <v>59.379730031582547</v>
      </c>
      <c r="AR203">
        <v>52.941289261138323</v>
      </c>
      <c r="AS203">
        <v>24.198717948717952</v>
      </c>
      <c r="AT203">
        <v>-59.379730031582547</v>
      </c>
      <c r="AU203">
        <v>-52.941289261138323</v>
      </c>
      <c r="AV203" t="s">
        <v>1546</v>
      </c>
    </row>
    <row r="204" spans="1:48" x14ac:dyDescent="0.25">
      <c r="A204">
        <v>2.0699999999999988E-9</v>
      </c>
      <c r="B204" t="s">
        <v>1211</v>
      </c>
      <c r="C204" s="3">
        <v>7</v>
      </c>
      <c r="D204" s="3">
        <v>1</v>
      </c>
      <c r="E204" s="3">
        <v>15</v>
      </c>
      <c r="F204" s="3">
        <v>23</v>
      </c>
      <c r="G204" s="4">
        <v>110</v>
      </c>
      <c r="H204" s="4">
        <v>106.76</v>
      </c>
      <c r="I204" s="5">
        <v>18286.6652436</v>
      </c>
      <c r="J204" s="4">
        <v>21.04889589905363</v>
      </c>
      <c r="K204" s="4">
        <v>21.747810144632311</v>
      </c>
      <c r="L204" s="4" t="s">
        <v>1240</v>
      </c>
      <c r="M204" s="4" t="s">
        <v>1240</v>
      </c>
      <c r="N204" s="4">
        <v>4.9089999999999998</v>
      </c>
      <c r="O204" s="4">
        <v>-5.5961538461538529</v>
      </c>
      <c r="P204" s="4">
        <v>0.73997751967028846</v>
      </c>
      <c r="Q204" s="36" t="str">
        <f t="shared" si="74"/>
        <v xml:space="preserve"> </v>
      </c>
      <c r="R204" t="str">
        <f t="shared" si="75"/>
        <v xml:space="preserve"> </v>
      </c>
      <c r="S204" s="37" t="str">
        <f t="shared" si="76"/>
        <v/>
      </c>
      <c r="T204" s="37" t="str">
        <f t="shared" si="77"/>
        <v/>
      </c>
      <c r="U204" s="37" t="str">
        <f t="shared" si="78"/>
        <v/>
      </c>
      <c r="V204" s="37" t="str">
        <f t="shared" si="79"/>
        <v/>
      </c>
      <c r="W204" s="37" t="str">
        <f t="shared" si="80"/>
        <v xml:space="preserve"> </v>
      </c>
      <c r="X204" s="37" t="str">
        <f t="shared" si="81"/>
        <v xml:space="preserve"> </v>
      </c>
      <c r="Y204" t="str">
        <f t="shared" si="65"/>
        <v xml:space="preserve"> </v>
      </c>
      <c r="Z204" s="1" t="str">
        <f t="shared" si="82"/>
        <v xml:space="preserve"> </v>
      </c>
      <c r="AA204" t="str">
        <f t="shared" si="66"/>
        <v xml:space="preserve"> </v>
      </c>
      <c r="AB204" s="1" t="str">
        <f t="shared" si="83"/>
        <v xml:space="preserve"> </v>
      </c>
      <c r="AC204" t="str">
        <f t="shared" si="67"/>
        <v xml:space="preserve"> 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 t="str">
        <f t="shared" si="85"/>
        <v xml:space="preserve"> </v>
      </c>
      <c r="AH204" t="str">
        <f t="shared" si="86"/>
        <v xml:space="preserve"> </v>
      </c>
      <c r="AI204" t="str">
        <f t="shared" si="70"/>
        <v xml:space="preserve"> </v>
      </c>
      <c r="AJ204" t="str">
        <f t="shared" si="71"/>
        <v xml:space="preserve"> </v>
      </c>
      <c r="AK204" t="str">
        <f t="shared" si="87"/>
        <v xml:space="preserve"> </v>
      </c>
      <c r="AL204" t="str">
        <f t="shared" si="88"/>
        <v xml:space="preserve"> </v>
      </c>
      <c r="AM204" t="str">
        <f t="shared" si="72"/>
        <v xml:space="preserve"> </v>
      </c>
      <c r="AN204" t="str">
        <f t="shared" si="73"/>
        <v xml:space="preserve"> </v>
      </c>
      <c r="AO204" t="s">
        <v>1211</v>
      </c>
      <c r="AP204" t="s">
        <v>1248</v>
      </c>
      <c r="AQ204">
        <v>16.382857103836557</v>
      </c>
      <c r="AR204" t="e">
        <v>#VALUE!</v>
      </c>
      <c r="AS204">
        <v>3.0348445110528255</v>
      </c>
      <c r="AT204">
        <v>-16.382857103836557</v>
      </c>
      <c r="AU204" t="e">
        <v>#VALUE!</v>
      </c>
      <c r="AV204" t="s">
        <v>1547</v>
      </c>
    </row>
    <row r="205" spans="1:48" x14ac:dyDescent="0.25">
      <c r="A205">
        <v>2.079999999999999E-9</v>
      </c>
      <c r="B205" t="s">
        <v>638</v>
      </c>
      <c r="C205" s="3">
        <v>12</v>
      </c>
      <c r="D205" s="3">
        <v>1</v>
      </c>
      <c r="E205" s="3">
        <v>6</v>
      </c>
      <c r="F205" s="3">
        <v>19</v>
      </c>
      <c r="G205" s="4">
        <v>96.5</v>
      </c>
      <c r="H205" s="4">
        <v>80.180000000000007</v>
      </c>
      <c r="I205" s="5">
        <v>6064.2573075600012</v>
      </c>
      <c r="J205" s="4">
        <v>23.561563326476641</v>
      </c>
      <c r="K205" s="4">
        <v>26.869973190348528</v>
      </c>
      <c r="L205" s="4">
        <v>16.580510976374661</v>
      </c>
      <c r="M205" s="4">
        <v>17.476531234684128</v>
      </c>
      <c r="N205" s="4">
        <v>2.984</v>
      </c>
      <c r="O205" s="4">
        <v>-2.7696318018898656</v>
      </c>
      <c r="P205" s="4">
        <v>5.2456971813419804</v>
      </c>
      <c r="Q205" s="36" t="str">
        <f t="shared" si="74"/>
        <v xml:space="preserve"> </v>
      </c>
      <c r="R205" t="str">
        <f t="shared" si="75"/>
        <v xml:space="preserve"> </v>
      </c>
      <c r="S205" s="37">
        <f t="shared" si="76"/>
        <v>0.20354203251152897</v>
      </c>
      <c r="T205" s="37" t="str">
        <f t="shared" si="77"/>
        <v/>
      </c>
      <c r="U205" s="37" t="str">
        <f t="shared" si="78"/>
        <v/>
      </c>
      <c r="V205" s="37" t="str">
        <f t="shared" si="79"/>
        <v/>
      </c>
      <c r="W205" s="37" t="str">
        <f t="shared" si="80"/>
        <v/>
      </c>
      <c r="X205" s="37" t="str">
        <f t="shared" si="81"/>
        <v/>
      </c>
      <c r="Y205" t="str">
        <f t="shared" si="65"/>
        <v xml:space="preserve"> </v>
      </c>
      <c r="Z205" s="1" t="str">
        <f t="shared" si="82"/>
        <v xml:space="preserve"> </v>
      </c>
      <c r="AA205" t="str">
        <f t="shared" si="66"/>
        <v xml:space="preserve"> </v>
      </c>
      <c r="AB205" s="1" t="str">
        <f t="shared" si="83"/>
        <v xml:space="preserve"> </v>
      </c>
      <c r="AC205">
        <f t="shared" si="67"/>
        <v>72</v>
      </c>
      <c r="AD205" s="1" t="str">
        <f t="shared" si="84"/>
        <v xml:space="preserve"> </v>
      </c>
      <c r="AE205" t="str">
        <f t="shared" si="68"/>
        <v xml:space="preserve"> </v>
      </c>
      <c r="AF205" t="str">
        <f t="shared" si="69"/>
        <v xml:space="preserve"> </v>
      </c>
      <c r="AG205">
        <f t="shared" si="85"/>
        <v>5.2456971834219805</v>
      </c>
      <c r="AH205" t="str">
        <f t="shared" si="86"/>
        <v xml:space="preserve"> </v>
      </c>
      <c r="AI205">
        <f t="shared" si="70"/>
        <v>38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638</v>
      </c>
      <c r="AP205" t="s">
        <v>1256</v>
      </c>
      <c r="AQ205">
        <v>6.4012375292529899</v>
      </c>
      <c r="AR205">
        <v>-6.7088236710207028</v>
      </c>
      <c r="AS205">
        <v>20.354203043152896</v>
      </c>
      <c r="AT205">
        <v>-6.4012375292529899</v>
      </c>
      <c r="AU205">
        <v>6.7088236710207028</v>
      </c>
      <c r="AV205" t="s">
        <v>1548</v>
      </c>
    </row>
    <row r="206" spans="1:48" x14ac:dyDescent="0.25">
      <c r="A206">
        <v>2.0899999999999992E-9</v>
      </c>
      <c r="B206" t="s">
        <v>601</v>
      </c>
      <c r="C206" s="3">
        <v>27</v>
      </c>
      <c r="D206" s="3">
        <v>3</v>
      </c>
      <c r="E206" s="3">
        <v>7</v>
      </c>
      <c r="F206" s="3">
        <v>37</v>
      </c>
      <c r="G206" s="4">
        <v>11</v>
      </c>
      <c r="H206" s="4">
        <v>7.33</v>
      </c>
      <c r="I206" s="5">
        <v>3286.0640172899998</v>
      </c>
      <c r="J206" s="4">
        <v>6.5097690941385427</v>
      </c>
      <c r="K206" s="4" t="s">
        <v>1240</v>
      </c>
      <c r="L206" s="4">
        <v>1.8359640413323477</v>
      </c>
      <c r="M206" s="4">
        <v>3.2318412250415491</v>
      </c>
      <c r="N206" s="4">
        <v>0.13200000000000001</v>
      </c>
      <c r="O206" s="4">
        <v>-82.162162162162161</v>
      </c>
      <c r="P206" s="4">
        <v>1.4733969986357436</v>
      </c>
      <c r="Q206" s="36">
        <f t="shared" si="74"/>
        <v>72.972972975062973</v>
      </c>
      <c r="R206" t="str">
        <f t="shared" si="75"/>
        <v xml:space="preserve"> </v>
      </c>
      <c r="S206" s="37">
        <f t="shared" si="76"/>
        <v>0.500682130330109</v>
      </c>
      <c r="T206" s="37" t="str">
        <f t="shared" si="77"/>
        <v/>
      </c>
      <c r="U206" s="37" t="str">
        <f t="shared" si="78"/>
        <v/>
      </c>
      <c r="V206" s="37">
        <f t="shared" si="79"/>
        <v>-0.74139817348325421</v>
      </c>
      <c r="W206" s="37" t="str">
        <f t="shared" si="80"/>
        <v/>
      </c>
      <c r="X206" s="37">
        <f t="shared" si="81"/>
        <v>-0.88184105819656433</v>
      </c>
      <c r="Y206" t="str">
        <f t="shared" si="65"/>
        <v xml:space="preserve"> </v>
      </c>
      <c r="Z206" s="1">
        <f t="shared" si="82"/>
        <v>35</v>
      </c>
      <c r="AA206" t="str">
        <f t="shared" si="66"/>
        <v xml:space="preserve"> </v>
      </c>
      <c r="AB206" s="1">
        <f t="shared" si="83"/>
        <v>2</v>
      </c>
      <c r="AC206">
        <f t="shared" si="67"/>
        <v>3</v>
      </c>
      <c r="AD206" s="1" t="str">
        <f t="shared" si="84"/>
        <v xml:space="preserve"> </v>
      </c>
      <c r="AE206">
        <f t="shared" si="68"/>
        <v>81</v>
      </c>
      <c r="AF206" t="str">
        <f t="shared" si="69"/>
        <v xml:space="preserve"> </v>
      </c>
      <c r="AG206" t="str">
        <f t="shared" si="85"/>
        <v xml:space="preserve"> </v>
      </c>
      <c r="AH206" t="str">
        <f t="shared" si="86"/>
        <v xml:space="preserve"> </v>
      </c>
      <c r="AI206" t="str">
        <f t="shared" si="70"/>
        <v xml:space="preserve"> </v>
      </c>
      <c r="AJ206" t="str">
        <f t="shared" si="71"/>
        <v xml:space="preserve"> </v>
      </c>
      <c r="AK206" t="str">
        <f t="shared" si="87"/>
        <v xml:space="preserve"> </v>
      </c>
      <c r="AL206">
        <f t="shared" si="88"/>
        <v>-82.162162160072157</v>
      </c>
      <c r="AM206" t="str">
        <f t="shared" si="72"/>
        <v xml:space="preserve"> </v>
      </c>
      <c r="AN206">
        <f t="shared" si="73"/>
        <v>39</v>
      </c>
      <c r="AO206" t="s">
        <v>601</v>
      </c>
      <c r="AP206" t="s">
        <v>1297</v>
      </c>
      <c r="AQ206">
        <v>74.139817348325423</v>
      </c>
      <c r="AR206">
        <v>88.184105819656438</v>
      </c>
      <c r="AS206">
        <v>50.068212824010907</v>
      </c>
      <c r="AT206">
        <v>-74.139817348325423</v>
      </c>
      <c r="AU206">
        <v>-88.184105819656438</v>
      </c>
      <c r="AV206" t="s">
        <v>1549</v>
      </c>
    </row>
    <row r="207" spans="1:48" x14ac:dyDescent="0.25">
      <c r="A207">
        <v>2.0999999999999994E-9</v>
      </c>
      <c r="B207" t="s">
        <v>911</v>
      </c>
      <c r="C207" s="3">
        <v>12</v>
      </c>
      <c r="D207" s="3">
        <v>2</v>
      </c>
      <c r="E207" s="3">
        <v>15</v>
      </c>
      <c r="F207" s="3">
        <v>29</v>
      </c>
      <c r="G207" s="4">
        <v>127</v>
      </c>
      <c r="H207" s="4">
        <v>131.12</v>
      </c>
      <c r="I207" s="5">
        <v>21195.3565648</v>
      </c>
      <c r="J207" s="4" t="s">
        <v>1240</v>
      </c>
      <c r="K207" s="4" t="s">
        <v>1240</v>
      </c>
      <c r="L207" s="4">
        <v>34.054291612903228</v>
      </c>
      <c r="M207" s="4">
        <v>29.491340649779048</v>
      </c>
      <c r="N207" s="4">
        <v>2.8220000000000001</v>
      </c>
      <c r="O207" s="4">
        <v>14.251012145748982</v>
      </c>
      <c r="P207" s="4">
        <v>0</v>
      </c>
      <c r="Q207" s="36" t="str">
        <f t="shared" si="74"/>
        <v xml:space="preserve"> </v>
      </c>
      <c r="R207" t="str">
        <f t="shared" si="75"/>
        <v xml:space="preserve"> </v>
      </c>
      <c r="S207" s="37" t="str">
        <f t="shared" si="76"/>
        <v/>
      </c>
      <c r="T207" s="37" t="str">
        <f t="shared" si="77"/>
        <v/>
      </c>
      <c r="U207" s="37" t="str">
        <f t="shared" si="78"/>
        <v xml:space="preserve"> </v>
      </c>
      <c r="V207" s="37" t="str">
        <f t="shared" si="79"/>
        <v xml:space="preserve"> </v>
      </c>
      <c r="W207" s="37" t="str">
        <f t="shared" si="80"/>
        <v/>
      </c>
      <c r="X207" s="37" t="str">
        <f t="shared" si="81"/>
        <v/>
      </c>
      <c r="Y207" t="str">
        <f t="shared" si="65"/>
        <v xml:space="preserve"> </v>
      </c>
      <c r="Z207" s="1" t="str">
        <f t="shared" si="82"/>
        <v xml:space="preserve"> </v>
      </c>
      <c r="AA207" t="str">
        <f t="shared" si="66"/>
        <v xml:space="preserve"> </v>
      </c>
      <c r="AB207" s="1" t="str">
        <f t="shared" si="83"/>
        <v xml:space="preserve"> </v>
      </c>
      <c r="AC207" t="str">
        <f t="shared" si="67"/>
        <v xml:space="preserve"> 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911</v>
      </c>
      <c r="AP207" t="s">
        <v>1295</v>
      </c>
      <c r="AQ207" t="e">
        <v>#VALUE!</v>
      </c>
      <c r="AR207">
        <v>-119.16655066545863</v>
      </c>
      <c r="AS207">
        <v>-3.1421598535692485</v>
      </c>
      <c r="AT207" t="e">
        <v>#VALUE!</v>
      </c>
      <c r="AU207">
        <v>119.16655066545863</v>
      </c>
      <c r="AV207" t="s">
        <v>1550</v>
      </c>
    </row>
    <row r="208" spans="1:48" x14ac:dyDescent="0.25">
      <c r="A208">
        <v>2.1099999999999995E-9</v>
      </c>
      <c r="B208" t="s">
        <v>343</v>
      </c>
      <c r="C208" s="3">
        <v>9</v>
      </c>
      <c r="D208" s="3">
        <v>0</v>
      </c>
      <c r="E208" s="3">
        <v>9</v>
      </c>
      <c r="F208" s="3">
        <v>18</v>
      </c>
      <c r="G208" s="4">
        <v>73.5</v>
      </c>
      <c r="H208" s="4">
        <v>67.63</v>
      </c>
      <c r="I208" s="5">
        <v>22781.579192709996</v>
      </c>
      <c r="J208" s="4">
        <v>19.699970870958342</v>
      </c>
      <c r="K208" s="4">
        <v>23.019060585432264</v>
      </c>
      <c r="L208" s="4">
        <v>17.248442870114697</v>
      </c>
      <c r="M208" s="4">
        <v>19.263152903520108</v>
      </c>
      <c r="N208" s="4">
        <v>2.9380000000000002</v>
      </c>
      <c r="O208" s="4">
        <v>-15.574712643678158</v>
      </c>
      <c r="P208" s="4">
        <v>0.43471832027206864</v>
      </c>
      <c r="Q208" s="36" t="str">
        <f t="shared" si="74"/>
        <v xml:space="preserve"> </v>
      </c>
      <c r="R208" t="str">
        <f t="shared" si="75"/>
        <v xml:space="preserve"> </v>
      </c>
      <c r="S208" s="37" t="str">
        <f t="shared" si="76"/>
        <v/>
      </c>
      <c r="T208" s="37" t="str">
        <f t="shared" si="77"/>
        <v/>
      </c>
      <c r="U208" s="37" t="str">
        <f t="shared" si="78"/>
        <v/>
      </c>
      <c r="V208" s="37" t="str">
        <f t="shared" si="79"/>
        <v/>
      </c>
      <c r="W208" s="37" t="str">
        <f t="shared" si="80"/>
        <v/>
      </c>
      <c r="X208" s="37" t="str">
        <f t="shared" si="81"/>
        <v/>
      </c>
      <c r="Y208" t="str">
        <f t="shared" si="65"/>
        <v xml:space="preserve"> </v>
      </c>
      <c r="Z208" s="1" t="str">
        <f t="shared" si="82"/>
        <v xml:space="preserve"> </v>
      </c>
      <c r="AA208" t="str">
        <f t="shared" si="66"/>
        <v xml:space="preserve"> </v>
      </c>
      <c r="AB208" s="1" t="str">
        <f t="shared" si="83"/>
        <v xml:space="preserve"> </v>
      </c>
      <c r="AC208" t="str">
        <f t="shared" si="67"/>
        <v xml:space="preserve"> </v>
      </c>
      <c r="AD208" s="1" t="str">
        <f t="shared" si="84"/>
        <v xml:space="preserve"> </v>
      </c>
      <c r="AE208" t="str">
        <f t="shared" si="68"/>
        <v xml:space="preserve"> </v>
      </c>
      <c r="AF208" t="str">
        <f t="shared" si="69"/>
        <v xml:space="preserve"> </v>
      </c>
      <c r="AG208" t="str">
        <f t="shared" si="85"/>
        <v xml:space="preserve"> </v>
      </c>
      <c r="AH208" t="str">
        <f t="shared" si="86"/>
        <v xml:space="preserve"> </v>
      </c>
      <c r="AI208" t="str">
        <f t="shared" si="70"/>
        <v xml:space="preserve"> 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343</v>
      </c>
      <c r="AP208" t="s">
        <v>1246</v>
      </c>
      <c r="AQ208">
        <v>21.741487664384206</v>
      </c>
      <c r="AR208">
        <v>-11.007498589719766</v>
      </c>
      <c r="AS208">
        <v>8.6795800680171666</v>
      </c>
      <c r="AT208">
        <v>-21.741487664384206</v>
      </c>
      <c r="AU208">
        <v>11.007498589719766</v>
      </c>
      <c r="AV208" t="s">
        <v>1551</v>
      </c>
    </row>
    <row r="209" spans="1:48" x14ac:dyDescent="0.25">
      <c r="A209">
        <v>2.1199999999999997E-9</v>
      </c>
      <c r="B209" t="s">
        <v>335</v>
      </c>
      <c r="C209" s="3">
        <v>16</v>
      </c>
      <c r="D209" s="3">
        <v>0</v>
      </c>
      <c r="E209" s="3">
        <v>5</v>
      </c>
      <c r="F209" s="3">
        <v>21</v>
      </c>
      <c r="G209" s="4">
        <v>170.5</v>
      </c>
      <c r="H209" s="4">
        <v>142.82</v>
      </c>
      <c r="I209" s="5">
        <v>40969.993602799994</v>
      </c>
      <c r="J209" s="4">
        <v>11.997647849462366</v>
      </c>
      <c r="K209" s="4">
        <v>12.752924368247164</v>
      </c>
      <c r="L209" s="4">
        <v>9.8136227472328628</v>
      </c>
      <c r="M209" s="4">
        <v>10.27605654418084</v>
      </c>
      <c r="N209" s="4">
        <v>11.199</v>
      </c>
      <c r="O209" s="4">
        <v>-6.51919866444074</v>
      </c>
      <c r="P209" s="4">
        <v>3.0324884469962194</v>
      </c>
      <c r="Q209" s="36">
        <f t="shared" si="74"/>
        <v>76.190476192596194</v>
      </c>
      <c r="R209" t="str">
        <f t="shared" si="75"/>
        <v xml:space="preserve"> </v>
      </c>
      <c r="S209" s="37">
        <f t="shared" si="76"/>
        <v>0.19381039282158247</v>
      </c>
      <c r="T209" s="37" t="str">
        <f t="shared" si="77"/>
        <v/>
      </c>
      <c r="U209" s="37" t="str">
        <f t="shared" si="78"/>
        <v/>
      </c>
      <c r="V209" s="37">
        <f t="shared" si="79"/>
        <v>-0.5233911367809807</v>
      </c>
      <c r="W209" s="37" t="str">
        <f t="shared" si="80"/>
        <v/>
      </c>
      <c r="X209" s="37">
        <f t="shared" si="81"/>
        <v>-0.36841503811279996</v>
      </c>
      <c r="Y209" t="str">
        <f t="shared" si="65"/>
        <v xml:space="preserve"> </v>
      </c>
      <c r="Z209" s="1">
        <f t="shared" si="82"/>
        <v>117</v>
      </c>
      <c r="AA209" t="str">
        <f t="shared" si="66"/>
        <v xml:space="preserve"> </v>
      </c>
      <c r="AB209" s="1">
        <f t="shared" si="83"/>
        <v>120</v>
      </c>
      <c r="AC209">
        <f t="shared" si="67"/>
        <v>80</v>
      </c>
      <c r="AD209" s="1" t="str">
        <f t="shared" si="84"/>
        <v xml:space="preserve"> </v>
      </c>
      <c r="AE209">
        <f t="shared" si="68"/>
        <v>66</v>
      </c>
      <c r="AF209" t="str">
        <f t="shared" si="69"/>
        <v xml:space="preserve"> </v>
      </c>
      <c r="AG209">
        <f t="shared" si="85"/>
        <v>3.0324884491162196</v>
      </c>
      <c r="AH209" t="str">
        <f t="shared" si="86"/>
        <v xml:space="preserve"> </v>
      </c>
      <c r="AI209">
        <f t="shared" si="70"/>
        <v>127</v>
      </c>
      <c r="AJ209" t="str">
        <f t="shared" si="71"/>
        <v xml:space="preserve"> </v>
      </c>
      <c r="AK209" t="str">
        <f t="shared" si="87"/>
        <v xml:space="preserve"> </v>
      </c>
      <c r="AL209" t="str">
        <f t="shared" si="88"/>
        <v xml:space="preserve"> </v>
      </c>
      <c r="AM209" t="str">
        <f t="shared" si="72"/>
        <v xml:space="preserve"> </v>
      </c>
      <c r="AN209" t="str">
        <f t="shared" si="73"/>
        <v xml:space="preserve"> </v>
      </c>
      <c r="AO209" t="s">
        <v>335</v>
      </c>
      <c r="AP209" t="s">
        <v>1246</v>
      </c>
      <c r="AQ209">
        <v>52.339113678098073</v>
      </c>
      <c r="AR209">
        <v>36.841503811279999</v>
      </c>
      <c r="AS209">
        <v>19.381039070158245</v>
      </c>
      <c r="AT209">
        <v>-52.339113678098073</v>
      </c>
      <c r="AU209">
        <v>-36.841503811279999</v>
      </c>
      <c r="AV209" t="s">
        <v>1552</v>
      </c>
    </row>
    <row r="210" spans="1:48" x14ac:dyDescent="0.25">
      <c r="A210">
        <v>2.1299999999999999E-9</v>
      </c>
      <c r="B210" t="s">
        <v>237</v>
      </c>
      <c r="C210" s="3">
        <v>13</v>
      </c>
      <c r="D210" s="3">
        <v>1</v>
      </c>
      <c r="E210" s="3">
        <v>9</v>
      </c>
      <c r="F210" s="3">
        <v>23</v>
      </c>
      <c r="G210" s="4">
        <v>8</v>
      </c>
      <c r="H210" s="4">
        <v>6.7</v>
      </c>
      <c r="I210" s="5">
        <v>58605.516400000008</v>
      </c>
      <c r="J210" s="4">
        <v>10.929853181076673</v>
      </c>
      <c r="K210" s="4" t="s">
        <v>1240</v>
      </c>
      <c r="L210" s="4">
        <v>6.212476769318874</v>
      </c>
      <c r="M210" s="4">
        <v>9.8781729258155018</v>
      </c>
      <c r="N210" s="4">
        <v>0.129</v>
      </c>
      <c r="O210" s="4">
        <v>-80.15384615384616</v>
      </c>
      <c r="P210" s="4">
        <v>0.59701492537313428</v>
      </c>
      <c r="Q210" s="36" t="str">
        <f t="shared" si="74"/>
        <v xml:space="preserve"> </v>
      </c>
      <c r="R210" t="str">
        <f t="shared" si="75"/>
        <v xml:space="preserve"> </v>
      </c>
      <c r="S210" s="37">
        <f t="shared" si="76"/>
        <v>0.19402985287626856</v>
      </c>
      <c r="T210" s="37" t="str">
        <f t="shared" si="77"/>
        <v/>
      </c>
      <c r="U210" s="37" t="str">
        <f t="shared" si="78"/>
        <v/>
      </c>
      <c r="V210" s="37">
        <f t="shared" si="79"/>
        <v>-0.5658094848968942</v>
      </c>
      <c r="W210" s="37" t="str">
        <f t="shared" si="80"/>
        <v/>
      </c>
      <c r="X210" s="37">
        <f t="shared" si="81"/>
        <v>-0.60017752825461512</v>
      </c>
      <c r="Y210" t="str">
        <f t="shared" si="65"/>
        <v xml:space="preserve"> </v>
      </c>
      <c r="Z210" s="1">
        <f t="shared" si="82"/>
        <v>101</v>
      </c>
      <c r="AA210" t="str">
        <f t="shared" si="66"/>
        <v xml:space="preserve"> </v>
      </c>
      <c r="AB210" s="1">
        <f t="shared" si="83"/>
        <v>52</v>
      </c>
      <c r="AC210">
        <f t="shared" si="67"/>
        <v>79</v>
      </c>
      <c r="AD210" s="1" t="str">
        <f t="shared" si="84"/>
        <v xml:space="preserve"> </v>
      </c>
      <c r="AE210" t="str">
        <f t="shared" si="68"/>
        <v xml:space="preserve"> </v>
      </c>
      <c r="AF210" t="str">
        <f t="shared" si="69"/>
        <v xml:space="preserve"> </v>
      </c>
      <c r="AG210" t="str">
        <f t="shared" si="85"/>
        <v xml:space="preserve"> </v>
      </c>
      <c r="AH210" t="str">
        <f t="shared" si="86"/>
        <v xml:space="preserve"> </v>
      </c>
      <c r="AI210" t="str">
        <f t="shared" si="70"/>
        <v xml:space="preserve"> </v>
      </c>
      <c r="AJ210" t="str">
        <f t="shared" si="71"/>
        <v xml:space="preserve"> </v>
      </c>
      <c r="AK210" t="str">
        <f t="shared" si="87"/>
        <v xml:space="preserve"> </v>
      </c>
      <c r="AL210">
        <f t="shared" si="88"/>
        <v>-80.153846151716166</v>
      </c>
      <c r="AM210" t="str">
        <f t="shared" si="72"/>
        <v xml:space="preserve"> </v>
      </c>
      <c r="AN210">
        <f t="shared" si="73"/>
        <v>36</v>
      </c>
      <c r="AO210" t="s">
        <v>237</v>
      </c>
      <c r="AP210" t="s">
        <v>1246</v>
      </c>
      <c r="AQ210">
        <v>56.580948489689419</v>
      </c>
      <c r="AR210">
        <v>60.017752825461514</v>
      </c>
      <c r="AS210">
        <v>19.402985074626855</v>
      </c>
      <c r="AT210">
        <v>-56.580948489689419</v>
      </c>
      <c r="AU210">
        <v>-60.017752825461514</v>
      </c>
      <c r="AV210" t="s">
        <v>1553</v>
      </c>
    </row>
    <row r="211" spans="1:48" x14ac:dyDescent="0.25">
      <c r="A211">
        <v>2.1400000000000001E-9</v>
      </c>
      <c r="B211" t="s">
        <v>478</v>
      </c>
      <c r="C211" s="3">
        <v>13</v>
      </c>
      <c r="D211" s="3">
        <v>3</v>
      </c>
      <c r="E211" s="3">
        <v>15</v>
      </c>
      <c r="F211" s="3">
        <v>31</v>
      </c>
      <c r="G211" s="4">
        <v>81</v>
      </c>
      <c r="H211" s="4">
        <v>76.680000000000007</v>
      </c>
      <c r="I211" s="5">
        <v>96185.352312000003</v>
      </c>
      <c r="J211" s="4">
        <v>10.932420872540634</v>
      </c>
      <c r="K211" s="4">
        <v>11.487640449438203</v>
      </c>
      <c r="L211" s="4">
        <v>7.3324749301707959</v>
      </c>
      <c r="M211" s="4">
        <v>8.4764315835906476</v>
      </c>
      <c r="N211" s="4">
        <v>6.6749999999999998</v>
      </c>
      <c r="O211" s="4">
        <v>0.67873303167420707</v>
      </c>
      <c r="P211" s="4">
        <v>3.4676577986437143</v>
      </c>
      <c r="Q211" s="36" t="str">
        <f t="shared" si="74"/>
        <v xml:space="preserve"> </v>
      </c>
      <c r="R211" t="str">
        <f t="shared" si="75"/>
        <v xml:space="preserve"> </v>
      </c>
      <c r="S211" s="37" t="str">
        <f t="shared" si="76"/>
        <v/>
      </c>
      <c r="T211" s="37" t="str">
        <f t="shared" si="77"/>
        <v/>
      </c>
      <c r="U211" s="37" t="str">
        <f t="shared" si="78"/>
        <v/>
      </c>
      <c r="V211" s="37">
        <f t="shared" si="79"/>
        <v>-0.56570748286073758</v>
      </c>
      <c r="W211" s="37" t="str">
        <f t="shared" si="80"/>
        <v/>
      </c>
      <c r="X211" s="37">
        <f t="shared" si="81"/>
        <v>-0.52809670612041881</v>
      </c>
      <c r="Y211" t="str">
        <f t="shared" si="65"/>
        <v xml:space="preserve"> </v>
      </c>
      <c r="Z211" s="1">
        <f t="shared" si="82"/>
        <v>102</v>
      </c>
      <c r="AA211" t="str">
        <f t="shared" si="66"/>
        <v xml:space="preserve"> </v>
      </c>
      <c r="AB211" s="1">
        <f t="shared" si="83"/>
        <v>77</v>
      </c>
      <c r="AC211" t="str">
        <f t="shared" si="67"/>
        <v xml:space="preserve"> 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>
        <f t="shared" si="85"/>
        <v>3.4676578007837144</v>
      </c>
      <c r="AH211" t="str">
        <f t="shared" si="86"/>
        <v xml:space="preserve"> </v>
      </c>
      <c r="AI211">
        <f t="shared" si="70"/>
        <v>104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478</v>
      </c>
      <c r="AP211" t="s">
        <v>1315</v>
      </c>
      <c r="AQ211">
        <v>56.570748286073758</v>
      </c>
      <c r="AR211">
        <v>52.809670612041884</v>
      </c>
      <c r="AS211">
        <v>5.6338028169014009</v>
      </c>
      <c r="AT211">
        <v>-56.570748286073758</v>
      </c>
      <c r="AU211">
        <v>-52.809670612041884</v>
      </c>
      <c r="AV211" t="s">
        <v>1554</v>
      </c>
    </row>
    <row r="212" spans="1:48" x14ac:dyDescent="0.25">
      <c r="A212">
        <v>2.1500000000000002E-9</v>
      </c>
      <c r="B212" t="s">
        <v>336</v>
      </c>
      <c r="C212" s="3">
        <v>6</v>
      </c>
      <c r="D212" s="3">
        <v>3</v>
      </c>
      <c r="E212" s="3">
        <v>11</v>
      </c>
      <c r="F212" s="3">
        <v>20</v>
      </c>
      <c r="G212" s="4">
        <v>63.5</v>
      </c>
      <c r="H212" s="4">
        <v>63.56</v>
      </c>
      <c r="I212" s="5">
        <v>38763.290419840007</v>
      </c>
      <c r="J212" s="4">
        <v>20.164974619289339</v>
      </c>
      <c r="K212" s="4">
        <v>17.823892316320809</v>
      </c>
      <c r="L212" s="4">
        <v>14.741581267119777</v>
      </c>
      <c r="M212" s="4">
        <v>13.818325209185724</v>
      </c>
      <c r="N212" s="4">
        <v>3.54</v>
      </c>
      <c r="O212" s="4">
        <v>-1.9390581717451481</v>
      </c>
      <c r="P212" s="4">
        <v>3.0868470736312141</v>
      </c>
      <c r="Q212" s="36" t="str">
        <f t="shared" si="74"/>
        <v xml:space="preserve"> </v>
      </c>
      <c r="R212" t="str">
        <f t="shared" si="75"/>
        <v xml:space="preserve"> </v>
      </c>
      <c r="S212" s="37" t="str">
        <f t="shared" si="76"/>
        <v/>
      </c>
      <c r="T212" s="37" t="str">
        <f t="shared" si="77"/>
        <v/>
      </c>
      <c r="U212" s="37" t="str">
        <f t="shared" si="78"/>
        <v/>
      </c>
      <c r="V212" s="37" t="str">
        <f t="shared" si="79"/>
        <v/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 t="str">
        <f t="shared" si="82"/>
        <v xml:space="preserve"> </v>
      </c>
      <c r="AA212" t="str">
        <f t="shared" si="66"/>
        <v xml:space="preserve"> </v>
      </c>
      <c r="AB212" s="1" t="str">
        <f t="shared" si="83"/>
        <v xml:space="preserve"> </v>
      </c>
      <c r="AC212" t="str">
        <f t="shared" si="67"/>
        <v xml:space="preserve"> </v>
      </c>
      <c r="AD212" s="1" t="str">
        <f t="shared" si="84"/>
        <v xml:space="preserve"> </v>
      </c>
      <c r="AE212" t="str">
        <f t="shared" si="68"/>
        <v xml:space="preserve"> </v>
      </c>
      <c r="AF212" t="str">
        <f t="shared" si="69"/>
        <v xml:space="preserve"> </v>
      </c>
      <c r="AG212">
        <f t="shared" si="85"/>
        <v>3.0868470757812143</v>
      </c>
      <c r="AH212" t="str">
        <f t="shared" si="86"/>
        <v xml:space="preserve"> </v>
      </c>
      <c r="AI212">
        <f t="shared" si="70"/>
        <v>124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336</v>
      </c>
      <c r="AP212" t="s">
        <v>1241</v>
      </c>
      <c r="AQ212">
        <v>19.894251350521643</v>
      </c>
      <c r="AR212">
        <v>5.1261569497747743</v>
      </c>
      <c r="AS212">
        <v>-9.4398993077415838E-2</v>
      </c>
      <c r="AT212">
        <v>-19.894251350521643</v>
      </c>
      <c r="AU212">
        <v>-5.1261569497747743</v>
      </c>
      <c r="AV212" t="s">
        <v>1555</v>
      </c>
    </row>
    <row r="213" spans="1:48" x14ac:dyDescent="0.25">
      <c r="A213">
        <v>2.1600000000000004E-9</v>
      </c>
      <c r="B213" t="s">
        <v>311</v>
      </c>
      <c r="C213" s="3">
        <v>3</v>
      </c>
      <c r="D213" s="3">
        <v>0</v>
      </c>
      <c r="E213" s="3">
        <v>9</v>
      </c>
      <c r="F213" s="3">
        <v>12</v>
      </c>
      <c r="G213" s="4">
        <v>25.5</v>
      </c>
      <c r="H213" s="4">
        <v>26.72</v>
      </c>
      <c r="I213" s="5">
        <v>20332.529865280001</v>
      </c>
      <c r="J213" s="4">
        <v>15.365152386428981</v>
      </c>
      <c r="K213" s="4">
        <v>24.855813953488372</v>
      </c>
      <c r="L213" s="4">
        <v>8.3601776523059588</v>
      </c>
      <c r="M213" s="4">
        <v>11.240357030264818</v>
      </c>
      <c r="N213" s="4">
        <v>1.075</v>
      </c>
      <c r="O213" s="4">
        <v>-38.920454545454547</v>
      </c>
      <c r="P213" s="4">
        <v>3.2559880239520957</v>
      </c>
      <c r="Q213" s="36" t="str">
        <f t="shared" si="74"/>
        <v xml:space="preserve"> </v>
      </c>
      <c r="R213" t="str">
        <f t="shared" si="75"/>
        <v xml:space="preserve"> </v>
      </c>
      <c r="S213" s="37" t="str">
        <f t="shared" si="76"/>
        <v/>
      </c>
      <c r="T213" s="37" t="str">
        <f t="shared" si="77"/>
        <v/>
      </c>
      <c r="U213" s="37" t="str">
        <f t="shared" si="78"/>
        <v/>
      </c>
      <c r="V213" s="37">
        <f t="shared" si="79"/>
        <v>-0.38961637281168571</v>
      </c>
      <c r="W213" s="37" t="str">
        <f t="shared" si="80"/>
        <v/>
      </c>
      <c r="X213" s="37">
        <f t="shared" si="81"/>
        <v>-0.461955832224066</v>
      </c>
      <c r="Y213" t="str">
        <f t="shared" si="65"/>
        <v xml:space="preserve"> </v>
      </c>
      <c r="Z213" s="1">
        <f t="shared" si="82"/>
        <v>160</v>
      </c>
      <c r="AA213" t="str">
        <f t="shared" si="66"/>
        <v xml:space="preserve"> </v>
      </c>
      <c r="AB213" s="1">
        <f t="shared" si="83"/>
        <v>96</v>
      </c>
      <c r="AC213" t="str">
        <f t="shared" si="67"/>
        <v xml:space="preserve"> </v>
      </c>
      <c r="AD213" s="1" t="str">
        <f t="shared" si="84"/>
        <v xml:space="preserve"> </v>
      </c>
      <c r="AE213" t="str">
        <f t="shared" si="68"/>
        <v xml:space="preserve"> </v>
      </c>
      <c r="AF213" t="str">
        <f t="shared" si="69"/>
        <v xml:space="preserve"> </v>
      </c>
      <c r="AG213">
        <f t="shared" si="85"/>
        <v>3.2559880261120959</v>
      </c>
      <c r="AH213" t="str">
        <f t="shared" si="86"/>
        <v xml:space="preserve"> </v>
      </c>
      <c r="AI213">
        <f t="shared" si="70"/>
        <v>111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311</v>
      </c>
      <c r="AP213" t="s">
        <v>1295</v>
      </c>
      <c r="AQ213">
        <v>38.961637281168571</v>
      </c>
      <c r="AR213">
        <v>46.195583222406597</v>
      </c>
      <c r="AS213">
        <v>-4.5658682634730496</v>
      </c>
      <c r="AT213">
        <v>-38.961637281168571</v>
      </c>
      <c r="AU213">
        <v>-46.195583222406597</v>
      </c>
      <c r="AV213" t="s">
        <v>1556</v>
      </c>
    </row>
    <row r="214" spans="1:48" x14ac:dyDescent="0.25">
      <c r="A214">
        <v>2.1700000000000006E-9</v>
      </c>
      <c r="B214" t="s">
        <v>258</v>
      </c>
      <c r="C214" s="3">
        <v>16</v>
      </c>
      <c r="D214" s="3">
        <v>0</v>
      </c>
      <c r="E214" s="3">
        <v>2</v>
      </c>
      <c r="F214" s="3">
        <v>18</v>
      </c>
      <c r="G214" s="4">
        <v>33.5</v>
      </c>
      <c r="H214" s="4">
        <v>24.86</v>
      </c>
      <c r="I214" s="5">
        <v>35576.561193360001</v>
      </c>
      <c r="J214" s="4">
        <v>5.217208814270724</v>
      </c>
      <c r="K214" s="4">
        <v>22.828282828282827</v>
      </c>
      <c r="L214" s="4">
        <v>3.0557032793997143</v>
      </c>
      <c r="M214" s="4">
        <v>3.9531019466414459</v>
      </c>
      <c r="N214" s="4">
        <v>1.089</v>
      </c>
      <c r="O214" s="4">
        <v>-77.406639004149383</v>
      </c>
      <c r="P214" s="4">
        <v>1.4279967819790829</v>
      </c>
      <c r="Q214" s="36">
        <f t="shared" si="74"/>
        <v>88.888888891058883</v>
      </c>
      <c r="R214" t="str">
        <f t="shared" si="75"/>
        <v xml:space="preserve"> </v>
      </c>
      <c r="S214" s="37">
        <f t="shared" si="76"/>
        <v>0.34754626122068394</v>
      </c>
      <c r="T214" s="37" t="str">
        <f t="shared" si="77"/>
        <v/>
      </c>
      <c r="U214" s="37" t="str">
        <f t="shared" si="78"/>
        <v/>
      </c>
      <c r="V214" s="37">
        <f t="shared" si="79"/>
        <v>-0.79274537864876204</v>
      </c>
      <c r="W214" s="37" t="str">
        <f t="shared" si="80"/>
        <v/>
      </c>
      <c r="X214" s="37">
        <f t="shared" si="81"/>
        <v>-0.80334110155167282</v>
      </c>
      <c r="Y214" t="str">
        <f t="shared" si="65"/>
        <v xml:space="preserve"> </v>
      </c>
      <c r="Z214" s="1">
        <f t="shared" si="82"/>
        <v>18</v>
      </c>
      <c r="AA214" t="str">
        <f t="shared" si="66"/>
        <v xml:space="preserve"> </v>
      </c>
      <c r="AB214" s="1">
        <f t="shared" si="83"/>
        <v>11</v>
      </c>
      <c r="AC214">
        <f t="shared" si="67"/>
        <v>20</v>
      </c>
      <c r="AD214" s="1" t="str">
        <f t="shared" si="84"/>
        <v xml:space="preserve"> </v>
      </c>
      <c r="AE214">
        <f t="shared" si="68"/>
        <v>17</v>
      </c>
      <c r="AF214" t="str">
        <f t="shared" si="69"/>
        <v xml:space="preserve"> </v>
      </c>
      <c r="AG214" t="str">
        <f t="shared" si="85"/>
        <v xml:space="preserve"> </v>
      </c>
      <c r="AH214" t="str">
        <f t="shared" si="86"/>
        <v xml:space="preserve"> </v>
      </c>
      <c r="AI214" t="str">
        <f t="shared" si="70"/>
        <v xml:space="preserve"> </v>
      </c>
      <c r="AJ214" t="str">
        <f t="shared" si="71"/>
        <v xml:space="preserve"> </v>
      </c>
      <c r="AK214" t="str">
        <f t="shared" si="87"/>
        <v xml:space="preserve"> </v>
      </c>
      <c r="AL214">
        <f t="shared" si="88"/>
        <v>-77.406639001979386</v>
      </c>
      <c r="AM214" t="str">
        <f t="shared" si="72"/>
        <v xml:space="preserve"> </v>
      </c>
      <c r="AN214">
        <f t="shared" si="73"/>
        <v>34</v>
      </c>
      <c r="AO214" t="s">
        <v>258</v>
      </c>
      <c r="AP214" t="s">
        <v>1250</v>
      </c>
      <c r="AQ214">
        <v>79.274537864876208</v>
      </c>
      <c r="AR214">
        <v>80.334110155167281</v>
      </c>
      <c r="AS214">
        <v>34.754625905068394</v>
      </c>
      <c r="AT214">
        <v>-79.274537864876208</v>
      </c>
      <c r="AU214">
        <v>-80.334110155167281</v>
      </c>
      <c r="AV214" t="s">
        <v>1557</v>
      </c>
    </row>
    <row r="215" spans="1:48" x14ac:dyDescent="0.25">
      <c r="A215">
        <v>2.1800000000000007E-9</v>
      </c>
      <c r="B215" t="s">
        <v>618</v>
      </c>
      <c r="C215" s="3">
        <v>14</v>
      </c>
      <c r="D215" s="3">
        <v>0</v>
      </c>
      <c r="E215" s="3">
        <v>0</v>
      </c>
      <c r="F215" s="3">
        <v>14</v>
      </c>
      <c r="G215" s="4">
        <v>1575</v>
      </c>
      <c r="H215" s="4">
        <v>1511.34</v>
      </c>
      <c r="I215" s="5">
        <v>1031958.9289440751</v>
      </c>
      <c r="J215" s="4">
        <v>25.116163126931898</v>
      </c>
      <c r="K215" s="4">
        <v>29.857758109763321</v>
      </c>
      <c r="L215" s="4">
        <v>15.603441913129048</v>
      </c>
      <c r="M215" s="4">
        <v>16.102457726506383</v>
      </c>
      <c r="N215" s="4">
        <v>50.618000000000002</v>
      </c>
      <c r="O215" s="4">
        <v>11.645859985001545</v>
      </c>
      <c r="P215" s="4">
        <v>0</v>
      </c>
      <c r="Q215" s="36">
        <f t="shared" si="74"/>
        <v>100.00000000218</v>
      </c>
      <c r="R215" t="str">
        <f t="shared" si="75"/>
        <v xml:space="preserve"> </v>
      </c>
      <c r="S215" s="37" t="str">
        <f t="shared" si="76"/>
        <v/>
      </c>
      <c r="T215" s="37" t="str">
        <f t="shared" si="77"/>
        <v/>
      </c>
      <c r="U215" s="37" t="str">
        <f t="shared" si="78"/>
        <v/>
      </c>
      <c r="V215" s="37" t="str">
        <f t="shared" si="79"/>
        <v/>
      </c>
      <c r="W215" s="37" t="str">
        <f t="shared" si="80"/>
        <v/>
      </c>
      <c r="X215" s="37" t="str">
        <f t="shared" si="81"/>
        <v/>
      </c>
      <c r="Y215" t="str">
        <f t="shared" si="65"/>
        <v xml:space="preserve"> </v>
      </c>
      <c r="Z215" s="1" t="str">
        <f t="shared" si="82"/>
        <v xml:space="preserve"> </v>
      </c>
      <c r="AA215" t="str">
        <f t="shared" si="66"/>
        <v xml:space="preserve"> </v>
      </c>
      <c r="AB215" s="1" t="str">
        <f t="shared" si="83"/>
        <v xml:space="preserve"> </v>
      </c>
      <c r="AC215" t="str">
        <f t="shared" si="67"/>
        <v xml:space="preserve"> </v>
      </c>
      <c r="AD215" s="1" t="str">
        <f t="shared" si="84"/>
        <v xml:space="preserve"> </v>
      </c>
      <c r="AE215">
        <f t="shared" si="68"/>
        <v>1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618</v>
      </c>
      <c r="AP215" t="s">
        <v>1264</v>
      </c>
      <c r="AQ215">
        <v>0.22555998851989667</v>
      </c>
      <c r="AR215">
        <v>-0.42060429510117903</v>
      </c>
      <c r="AS215">
        <v>4.2121560998848784</v>
      </c>
      <c r="AT215">
        <v>-0.22555998851989667</v>
      </c>
      <c r="AU215">
        <v>0.42060429510117903</v>
      </c>
      <c r="AV215" t="s">
        <v>1558</v>
      </c>
    </row>
    <row r="216" spans="1:48" x14ac:dyDescent="0.25">
      <c r="A216">
        <v>2.1900000000000009E-9</v>
      </c>
      <c r="B216" t="s">
        <v>584</v>
      </c>
      <c r="C216" s="3">
        <v>40</v>
      </c>
      <c r="D216" s="3">
        <v>0</v>
      </c>
      <c r="E216" s="3">
        <v>3</v>
      </c>
      <c r="F216" s="3">
        <v>43</v>
      </c>
      <c r="G216" s="4">
        <v>1577.5</v>
      </c>
      <c r="H216" s="4">
        <v>1512.23</v>
      </c>
      <c r="I216" s="5">
        <v>1031958.9289440751</v>
      </c>
      <c r="J216" s="4">
        <v>25.130953567986175</v>
      </c>
      <c r="K216" s="4">
        <v>29.875340787862026</v>
      </c>
      <c r="L216" s="4">
        <v>15.603441913129048</v>
      </c>
      <c r="M216" s="4">
        <v>16.102457726506383</v>
      </c>
      <c r="N216" s="4">
        <v>50.618000000000002</v>
      </c>
      <c r="O216" s="4">
        <v>11.645859985001545</v>
      </c>
      <c r="P216" s="4">
        <v>0</v>
      </c>
      <c r="Q216" s="36">
        <f t="shared" si="74"/>
        <v>93.023255816143489</v>
      </c>
      <c r="R216" t="str">
        <f t="shared" si="75"/>
        <v xml:space="preserve"> </v>
      </c>
      <c r="S216" s="37" t="str">
        <f t="shared" si="76"/>
        <v/>
      </c>
      <c r="T216" s="37" t="str">
        <f t="shared" si="77"/>
        <v/>
      </c>
      <c r="U216" s="37" t="str">
        <f t="shared" si="78"/>
        <v/>
      </c>
      <c r="V216" s="37" t="str">
        <f t="shared" si="79"/>
        <v/>
      </c>
      <c r="W216" s="37" t="str">
        <f t="shared" si="80"/>
        <v/>
      </c>
      <c r="X216" s="37" t="str">
        <f t="shared" si="81"/>
        <v/>
      </c>
      <c r="Y216" t="str">
        <f t="shared" si="65"/>
        <v xml:space="preserve"> </v>
      </c>
      <c r="Z216" s="1" t="str">
        <f t="shared" si="82"/>
        <v xml:space="preserve"> </v>
      </c>
      <c r="AA216" t="str">
        <f t="shared" si="66"/>
        <v xml:space="preserve"> </v>
      </c>
      <c r="AB216" s="1" t="str">
        <f t="shared" si="83"/>
        <v xml:space="preserve"> </v>
      </c>
      <c r="AC216" t="str">
        <f t="shared" si="67"/>
        <v xml:space="preserve"> </v>
      </c>
      <c r="AD216" s="1" t="str">
        <f t="shared" si="84"/>
        <v xml:space="preserve"> </v>
      </c>
      <c r="AE216">
        <f t="shared" si="68"/>
        <v>8</v>
      </c>
      <c r="AF216" t="str">
        <f t="shared" si="69"/>
        <v xml:space="preserve"> </v>
      </c>
      <c r="AG216" t="str">
        <f t="shared" si="85"/>
        <v xml:space="preserve"> </v>
      </c>
      <c r="AH216" t="str">
        <f t="shared" si="86"/>
        <v xml:space="preserve"> </v>
      </c>
      <c r="AI216" t="str">
        <f t="shared" si="70"/>
        <v xml:space="preserve"> 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584</v>
      </c>
      <c r="AP216" t="s">
        <v>1264</v>
      </c>
      <c r="AQ216">
        <v>0.16680467759699891</v>
      </c>
      <c r="AR216">
        <v>-0.42060429510117903</v>
      </c>
      <c r="AS216">
        <v>4.3161423857482006</v>
      </c>
      <c r="AT216">
        <v>-0.16680467759699891</v>
      </c>
      <c r="AU216">
        <v>0.42060429510117903</v>
      </c>
      <c r="AV216" t="s">
        <v>1558</v>
      </c>
    </row>
    <row r="217" spans="1:48" x14ac:dyDescent="0.25">
      <c r="A217">
        <v>2.2000000000000011E-9</v>
      </c>
      <c r="B217" t="s">
        <v>337</v>
      </c>
      <c r="C217" s="3">
        <v>2</v>
      </c>
      <c r="D217" s="3">
        <v>1</v>
      </c>
      <c r="E217" s="3">
        <v>11</v>
      </c>
      <c r="F217" s="3">
        <v>14</v>
      </c>
      <c r="G217" s="4">
        <v>84</v>
      </c>
      <c r="H217" s="4">
        <v>85.13</v>
      </c>
      <c r="I217" s="5">
        <v>12280.877806659999</v>
      </c>
      <c r="J217" s="4">
        <v>15.053934571175949</v>
      </c>
      <c r="K217" s="4">
        <v>21.187157789945246</v>
      </c>
      <c r="L217" s="4">
        <v>10.780902394119556</v>
      </c>
      <c r="M217" s="4">
        <v>13.176047691527142</v>
      </c>
      <c r="N217" s="4">
        <v>4.0179999999999998</v>
      </c>
      <c r="O217" s="4">
        <v>-29.384885764499131</v>
      </c>
      <c r="P217" s="4">
        <v>3.6732056854222961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 t="str">
        <f t="shared" si="77"/>
        <v/>
      </c>
      <c r="U217" s="37" t="str">
        <f t="shared" si="78"/>
        <v/>
      </c>
      <c r="V217" s="37">
        <f t="shared" si="79"/>
        <v>-0.40197956024662118</v>
      </c>
      <c r="W217" s="37" t="str">
        <f t="shared" si="80"/>
        <v/>
      </c>
      <c r="X217" s="37">
        <f t="shared" si="81"/>
        <v>-0.30616287144117427</v>
      </c>
      <c r="Y217" t="str">
        <f t="shared" si="65"/>
        <v xml:space="preserve"> </v>
      </c>
      <c r="Z217" s="1">
        <f t="shared" si="82"/>
        <v>155</v>
      </c>
      <c r="AA217" t="str">
        <f t="shared" si="66"/>
        <v xml:space="preserve"> </v>
      </c>
      <c r="AB217" s="1">
        <f t="shared" si="83"/>
        <v>130</v>
      </c>
      <c r="AC217" t="str">
        <f t="shared" si="67"/>
        <v xml:space="preserve"> 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>
        <f t="shared" si="85"/>
        <v>3.6732056876222963</v>
      </c>
      <c r="AH217" t="str">
        <f t="shared" si="86"/>
        <v xml:space="preserve"> </v>
      </c>
      <c r="AI217">
        <f t="shared" si="70"/>
        <v>92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337</v>
      </c>
      <c r="AP217" t="s">
        <v>1250</v>
      </c>
      <c r="AQ217">
        <v>40.197956024662119</v>
      </c>
      <c r="AR217">
        <v>30.616287144117425</v>
      </c>
      <c r="AS217">
        <v>-1.3273816515916748</v>
      </c>
      <c r="AT217">
        <v>-40.197956024662119</v>
      </c>
      <c r="AU217">
        <v>-30.616287144117425</v>
      </c>
      <c r="AV217" t="s">
        <v>1559</v>
      </c>
    </row>
    <row r="218" spans="1:48" x14ac:dyDescent="0.25">
      <c r="A218">
        <v>2.2100000000000013E-9</v>
      </c>
      <c r="B218" t="s">
        <v>660</v>
      </c>
      <c r="C218" s="3">
        <v>27</v>
      </c>
      <c r="D218" s="3">
        <v>0</v>
      </c>
      <c r="E218" s="3">
        <v>7</v>
      </c>
      <c r="F218" s="3">
        <v>34</v>
      </c>
      <c r="G218" s="4">
        <v>195</v>
      </c>
      <c r="H218" s="4">
        <v>160.77000000000001</v>
      </c>
      <c r="I218" s="5">
        <v>48087.226765170002</v>
      </c>
      <c r="J218" s="4">
        <v>26.035627530364376</v>
      </c>
      <c r="K218" s="4">
        <v>26.248163265306125</v>
      </c>
      <c r="L218" s="4">
        <v>24.395781671961103</v>
      </c>
      <c r="M218" s="4">
        <v>18.395167059704967</v>
      </c>
      <c r="N218" s="4">
        <v>6.125</v>
      </c>
      <c r="O218" s="4">
        <v>-1.527331189710607</v>
      </c>
      <c r="P218" s="4">
        <v>0.42358649001679421</v>
      </c>
      <c r="Q218" s="36">
        <f t="shared" si="74"/>
        <v>79.411764708092349</v>
      </c>
      <c r="R218" t="str">
        <f t="shared" si="75"/>
        <v xml:space="preserve"> </v>
      </c>
      <c r="S218" s="37">
        <f t="shared" si="76"/>
        <v>0.2129128590862828</v>
      </c>
      <c r="T218" s="37" t="str">
        <f t="shared" si="77"/>
        <v/>
      </c>
      <c r="U218" s="37" t="str">
        <f t="shared" si="78"/>
        <v/>
      </c>
      <c r="V218" s="37" t="str">
        <f t="shared" si="79"/>
        <v/>
      </c>
      <c r="W218" s="37" t="str">
        <f t="shared" si="80"/>
        <v/>
      </c>
      <c r="X218" s="37" t="str">
        <f t="shared" si="81"/>
        <v/>
      </c>
      <c r="Y218" t="str">
        <f t="shared" si="65"/>
        <v xml:space="preserve"> </v>
      </c>
      <c r="Z218" s="1" t="str">
        <f t="shared" si="82"/>
        <v xml:space="preserve"> </v>
      </c>
      <c r="AA218" t="str">
        <f t="shared" si="66"/>
        <v xml:space="preserve"> </v>
      </c>
      <c r="AB218" s="1" t="str">
        <f t="shared" si="83"/>
        <v xml:space="preserve"> </v>
      </c>
      <c r="AC218">
        <f t="shared" si="67"/>
        <v>65</v>
      </c>
      <c r="AD218" s="1" t="str">
        <f t="shared" si="84"/>
        <v xml:space="preserve"> </v>
      </c>
      <c r="AE218">
        <f t="shared" si="68"/>
        <v>49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660</v>
      </c>
      <c r="AP218" t="s">
        <v>1295</v>
      </c>
      <c r="AQ218">
        <v>-3.4270299990245778</v>
      </c>
      <c r="AR218">
        <v>-57.006329205375138</v>
      </c>
      <c r="AS218">
        <v>21.291285687628282</v>
      </c>
      <c r="AT218">
        <v>3.4270299990245778</v>
      </c>
      <c r="AU218">
        <v>57.006329205375138</v>
      </c>
      <c r="AV218" t="s">
        <v>1560</v>
      </c>
    </row>
    <row r="219" spans="1:48" x14ac:dyDescent="0.25">
      <c r="A219">
        <v>2.2200000000000014E-9</v>
      </c>
      <c r="B219" t="s">
        <v>334</v>
      </c>
      <c r="C219" s="3">
        <v>2</v>
      </c>
      <c r="D219" s="3">
        <v>4</v>
      </c>
      <c r="E219" s="3">
        <v>17</v>
      </c>
      <c r="F219" s="3">
        <v>23</v>
      </c>
      <c r="G219" s="4">
        <v>11</v>
      </c>
      <c r="H219" s="4">
        <v>11.18</v>
      </c>
      <c r="I219" s="5">
        <v>4175.4023812799996</v>
      </c>
      <c r="J219" s="4">
        <v>4.3774471417384486</v>
      </c>
      <c r="K219" s="4">
        <v>6.2214802448525317</v>
      </c>
      <c r="L219" s="4">
        <v>2.5639625436461748</v>
      </c>
      <c r="M219" s="4">
        <v>3.1445190893978934</v>
      </c>
      <c r="N219" s="4">
        <v>-1.855</v>
      </c>
      <c r="O219" s="4" t="s">
        <v>132</v>
      </c>
      <c r="P219" s="4">
        <v>8.7119856887298734</v>
      </c>
      <c r="Q219" s="36" t="str">
        <f t="shared" si="74"/>
        <v xml:space="preserve"> </v>
      </c>
      <c r="R219" t="str">
        <f t="shared" si="75"/>
        <v xml:space="preserve"> </v>
      </c>
      <c r="S219" s="37" t="str">
        <f t="shared" si="76"/>
        <v/>
      </c>
      <c r="T219" s="37" t="str">
        <f t="shared" si="77"/>
        <v/>
      </c>
      <c r="U219" s="37" t="str">
        <f t="shared" si="78"/>
        <v/>
      </c>
      <c r="V219" s="37">
        <f t="shared" si="79"/>
        <v>-0.82610507224390661</v>
      </c>
      <c r="W219" s="37" t="str">
        <f t="shared" si="80"/>
        <v/>
      </c>
      <c r="X219" s="37">
        <f t="shared" si="81"/>
        <v>-0.83498854326088834</v>
      </c>
      <c r="Y219" t="str">
        <f t="shared" si="65"/>
        <v xml:space="preserve"> </v>
      </c>
      <c r="Z219" s="1">
        <f t="shared" si="82"/>
        <v>13</v>
      </c>
      <c r="AA219" t="str">
        <f t="shared" si="66"/>
        <v xml:space="preserve"> </v>
      </c>
      <c r="AB219" s="1">
        <f t="shared" si="83"/>
        <v>6</v>
      </c>
      <c r="AC219" t="str">
        <f t="shared" si="67"/>
        <v xml:space="preserve"> 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>
        <f t="shared" si="85"/>
        <v>8.7119856909498736</v>
      </c>
      <c r="AH219" t="str">
        <f t="shared" si="86"/>
        <v xml:space="preserve"> </v>
      </c>
      <c r="AI219">
        <f t="shared" si="70"/>
        <v>9</v>
      </c>
      <c r="AJ219" t="str">
        <f t="shared" si="71"/>
        <v xml:space="preserve"> </v>
      </c>
      <c r="AK219" t="str">
        <f t="shared" si="87"/>
        <v xml:space="preserve"> </v>
      </c>
      <c r="AL219" t="str">
        <f t="shared" si="88"/>
        <v xml:space="preserve"> </v>
      </c>
      <c r="AM219" t="str">
        <f t="shared" si="72"/>
        <v xml:space="preserve"> </v>
      </c>
      <c r="AN219" t="str">
        <f t="shared" si="73"/>
        <v xml:space="preserve"> </v>
      </c>
      <c r="AO219" t="s">
        <v>334</v>
      </c>
      <c r="AP219" t="s">
        <v>1250</v>
      </c>
      <c r="AQ219">
        <v>82.610507224390659</v>
      </c>
      <c r="AR219">
        <v>83.498854326088832</v>
      </c>
      <c r="AS219">
        <v>-1.610017889087656</v>
      </c>
      <c r="AT219">
        <v>-82.610507224390659</v>
      </c>
      <c r="AU219">
        <v>-83.498854326088832</v>
      </c>
      <c r="AV219" t="s">
        <v>1561</v>
      </c>
    </row>
    <row r="220" spans="1:48" x14ac:dyDescent="0.25">
      <c r="A220">
        <v>2.2300000000000016E-9</v>
      </c>
      <c r="B220" t="s">
        <v>668</v>
      </c>
      <c r="C220" s="3">
        <v>3</v>
      </c>
      <c r="D220" s="3">
        <v>2</v>
      </c>
      <c r="E220" s="3">
        <v>5</v>
      </c>
      <c r="F220" s="3">
        <v>10</v>
      </c>
      <c r="G220" s="4">
        <v>86</v>
      </c>
      <c r="H220" s="4">
        <v>96.49</v>
      </c>
      <c r="I220" s="5">
        <v>18431.311960539999</v>
      </c>
      <c r="J220" s="4">
        <v>22.740985152015082</v>
      </c>
      <c r="K220" s="4">
        <v>28.21345029239766</v>
      </c>
      <c r="L220" s="4">
        <v>15.524093069162877</v>
      </c>
      <c r="M220" s="4">
        <v>19.970216882706293</v>
      </c>
      <c r="N220" s="4">
        <v>3.42</v>
      </c>
      <c r="O220" s="4">
        <v>-23.146067415730343</v>
      </c>
      <c r="P220" s="4">
        <v>2.4821224997409059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 t="str">
        <f t="shared" si="79"/>
        <v/>
      </c>
      <c r="W220" s="37" t="str">
        <f t="shared" si="80"/>
        <v/>
      </c>
      <c r="X220" s="37" t="str">
        <f t="shared" si="81"/>
        <v/>
      </c>
      <c r="Y220" t="str">
        <f t="shared" si="65"/>
        <v xml:space="preserve"> </v>
      </c>
      <c r="Z220" s="1" t="str">
        <f t="shared" si="82"/>
        <v xml:space="preserve"> </v>
      </c>
      <c r="AA220" t="str">
        <f t="shared" si="66"/>
        <v xml:space="preserve"> </v>
      </c>
      <c r="AB220" s="1" t="str">
        <f t="shared" si="83"/>
        <v xml:space="preserve"> 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>
        <f t="shared" si="85"/>
        <v>2.4821225019709061</v>
      </c>
      <c r="AH220" t="str">
        <f t="shared" si="86"/>
        <v xml:space="preserve"> </v>
      </c>
      <c r="AI220">
        <f t="shared" si="70"/>
        <v>155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668</v>
      </c>
      <c r="AP220" t="s">
        <v>1250</v>
      </c>
      <c r="AQ220">
        <v>9.6610000745421249</v>
      </c>
      <c r="AR220">
        <v>9.0068856730529667E-2</v>
      </c>
      <c r="AS220">
        <v>-10.871592911182503</v>
      </c>
      <c r="AT220">
        <v>-9.6610000745421249</v>
      </c>
      <c r="AU220">
        <v>-9.0068856730529667E-2</v>
      </c>
      <c r="AV220" t="s">
        <v>1562</v>
      </c>
    </row>
    <row r="221" spans="1:48" x14ac:dyDescent="0.25">
      <c r="A221">
        <v>2.2400000000000018E-9</v>
      </c>
      <c r="B221" t="s">
        <v>577</v>
      </c>
      <c r="C221" s="3">
        <v>16</v>
      </c>
      <c r="D221" s="3">
        <v>0</v>
      </c>
      <c r="E221" s="3">
        <v>10</v>
      </c>
      <c r="F221" s="3">
        <v>26</v>
      </c>
      <c r="G221" s="4">
        <v>230</v>
      </c>
      <c r="H221" s="4">
        <v>208.88</v>
      </c>
      <c r="I221" s="5">
        <v>74880.974693280004</v>
      </c>
      <c r="J221" s="4">
        <v>9.5944145882136773</v>
      </c>
      <c r="K221" s="4">
        <v>14.27068388330942</v>
      </c>
      <c r="L221" s="4" t="s">
        <v>1240</v>
      </c>
      <c r="M221" s="4" t="s">
        <v>1240</v>
      </c>
      <c r="N221" s="4">
        <v>14.637</v>
      </c>
      <c r="O221" s="4">
        <v>-39.49152542372881</v>
      </c>
      <c r="P221" s="4">
        <v>2.4004212945231713</v>
      </c>
      <c r="Q221" s="36" t="str">
        <f t="shared" si="74"/>
        <v xml:space="preserve"> </v>
      </c>
      <c r="R221" t="str">
        <f t="shared" si="75"/>
        <v xml:space="preserve"> </v>
      </c>
      <c r="S221" s="37" t="str">
        <f t="shared" si="76"/>
        <v/>
      </c>
      <c r="T221" s="37" t="str">
        <f t="shared" si="77"/>
        <v/>
      </c>
      <c r="U221" s="37" t="str">
        <f t="shared" si="78"/>
        <v/>
      </c>
      <c r="V221" s="37">
        <f t="shared" si="79"/>
        <v>-0.61886003927466415</v>
      </c>
      <c r="W221" s="37" t="str">
        <f t="shared" si="80"/>
        <v xml:space="preserve"> </v>
      </c>
      <c r="X221" s="37" t="str">
        <f t="shared" si="81"/>
        <v xml:space="preserve"> </v>
      </c>
      <c r="Y221" t="str">
        <f t="shared" si="65"/>
        <v xml:space="preserve"> </v>
      </c>
      <c r="Z221" s="1">
        <f t="shared" si="82"/>
        <v>82</v>
      </c>
      <c r="AA221" t="str">
        <f t="shared" si="66"/>
        <v xml:space="preserve"> </v>
      </c>
      <c r="AB221" s="1" t="str">
        <f t="shared" si="83"/>
        <v xml:space="preserve"> </v>
      </c>
      <c r="AC221" t="str">
        <f t="shared" si="67"/>
        <v xml:space="preserve"> </v>
      </c>
      <c r="AD221" s="1" t="str">
        <f t="shared" si="84"/>
        <v xml:space="preserve"> </v>
      </c>
      <c r="AE221" t="str">
        <f t="shared" si="68"/>
        <v xml:space="preserve"> </v>
      </c>
      <c r="AF221" t="str">
        <f t="shared" si="69"/>
        <v xml:space="preserve"> </v>
      </c>
      <c r="AG221">
        <f t="shared" si="85"/>
        <v>2.4004212967631715</v>
      </c>
      <c r="AH221" t="str">
        <f t="shared" si="86"/>
        <v xml:space="preserve"> </v>
      </c>
      <c r="AI221">
        <f t="shared" si="70"/>
        <v>166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577</v>
      </c>
      <c r="AP221" t="s">
        <v>1248</v>
      </c>
      <c r="AQ221">
        <v>61.886003927466419</v>
      </c>
      <c r="AR221" t="e">
        <v>#VALUE!</v>
      </c>
      <c r="AS221">
        <v>10.111068556108771</v>
      </c>
      <c r="AT221">
        <v>-61.886003927466419</v>
      </c>
      <c r="AU221" t="e">
        <v>#VALUE!</v>
      </c>
      <c r="AV221" t="s">
        <v>1563</v>
      </c>
    </row>
    <row r="222" spans="1:48" x14ac:dyDescent="0.25">
      <c r="A222">
        <v>2.2500000000000019E-9</v>
      </c>
      <c r="B222" t="s">
        <v>338</v>
      </c>
      <c r="C222" s="3">
        <v>6</v>
      </c>
      <c r="D222" s="3">
        <v>2</v>
      </c>
      <c r="E222" s="3">
        <v>11</v>
      </c>
      <c r="F222" s="3">
        <v>19</v>
      </c>
      <c r="G222" s="4">
        <v>312</v>
      </c>
      <c r="H222" s="4">
        <v>319.52999999999997</v>
      </c>
      <c r="I222" s="5">
        <v>17084.609590079999</v>
      </c>
      <c r="J222" s="4">
        <v>18.306978343073219</v>
      </c>
      <c r="K222" s="4">
        <v>21.750051051664283</v>
      </c>
      <c r="L222" s="4">
        <v>11.724304892000633</v>
      </c>
      <c r="M222" s="4">
        <v>14.044614593820508</v>
      </c>
      <c r="N222" s="4">
        <v>14.691000000000001</v>
      </c>
      <c r="O222" s="4">
        <v>-15.031810294968182</v>
      </c>
      <c r="P222" s="4">
        <v>1.8924670609958376</v>
      </c>
      <c r="Q222" s="36" t="str">
        <f t="shared" si="74"/>
        <v xml:space="preserve"> </v>
      </c>
      <c r="R222" t="str">
        <f t="shared" si="75"/>
        <v xml:space="preserve"> </v>
      </c>
      <c r="S222" s="37" t="str">
        <f t="shared" si="76"/>
        <v/>
      </c>
      <c r="T222" s="37" t="str">
        <f t="shared" si="77"/>
        <v/>
      </c>
      <c r="U222" s="37" t="str">
        <f t="shared" si="78"/>
        <v/>
      </c>
      <c r="V222" s="37" t="str">
        <f t="shared" si="79"/>
        <v/>
      </c>
      <c r="W222" s="37" t="str">
        <f t="shared" si="80"/>
        <v/>
      </c>
      <c r="X222" s="37" t="str">
        <f t="shared" si="81"/>
        <v/>
      </c>
      <c r="Y222" t="str">
        <f t="shared" si="65"/>
        <v xml:space="preserve"> </v>
      </c>
      <c r="Z222" s="1" t="str">
        <f t="shared" si="82"/>
        <v xml:space="preserve"> </v>
      </c>
      <c r="AA222" t="str">
        <f t="shared" si="66"/>
        <v xml:space="preserve"> </v>
      </c>
      <c r="AB222" s="1" t="str">
        <f t="shared" si="83"/>
        <v xml:space="preserve"> </v>
      </c>
      <c r="AC222" t="str">
        <f t="shared" si="67"/>
        <v xml:space="preserve"> 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 t="str">
        <f t="shared" si="85"/>
        <v xml:space="preserve"> </v>
      </c>
      <c r="AH222" t="str">
        <f t="shared" si="86"/>
        <v xml:space="preserve"> </v>
      </c>
      <c r="AI222" t="str">
        <f t="shared" si="70"/>
        <v xml:space="preserve"> </v>
      </c>
      <c r="AJ222" t="str">
        <f t="shared" si="71"/>
        <v xml:space="preserve"> </v>
      </c>
      <c r="AK222" t="str">
        <f t="shared" si="87"/>
        <v xml:space="preserve"> </v>
      </c>
      <c r="AL222" t="str">
        <f t="shared" si="88"/>
        <v xml:space="preserve"> </v>
      </c>
      <c r="AM222" t="str">
        <f t="shared" si="72"/>
        <v xml:space="preserve"> </v>
      </c>
      <c r="AN222" t="str">
        <f t="shared" si="73"/>
        <v xml:space="preserve"> </v>
      </c>
      <c r="AO222" t="s">
        <v>338</v>
      </c>
      <c r="AP222" t="s">
        <v>1246</v>
      </c>
      <c r="AQ222">
        <v>27.275177213520852</v>
      </c>
      <c r="AR222">
        <v>24.544738990949245</v>
      </c>
      <c r="AS222">
        <v>-2.3565862360341638</v>
      </c>
      <c r="AT222">
        <v>-27.275177213520852</v>
      </c>
      <c r="AU222">
        <v>-24.544738990949245</v>
      </c>
      <c r="AV222" t="s">
        <v>1564</v>
      </c>
    </row>
    <row r="223" spans="1:48" x14ac:dyDescent="0.25">
      <c r="A223">
        <v>2.2600000000000021E-9</v>
      </c>
      <c r="B223" t="s">
        <v>339</v>
      </c>
      <c r="C223" s="3">
        <v>10</v>
      </c>
      <c r="D223" s="3">
        <v>2</v>
      </c>
      <c r="E223" s="3">
        <v>18</v>
      </c>
      <c r="F223" s="3">
        <v>30</v>
      </c>
      <c r="G223" s="4">
        <v>11.5</v>
      </c>
      <c r="H223" s="4">
        <v>11.79</v>
      </c>
      <c r="I223" s="5">
        <v>10343.103729299999</v>
      </c>
      <c r="J223" s="4">
        <v>9.7842323651452272</v>
      </c>
      <c r="K223" s="4" t="s">
        <v>1240</v>
      </c>
      <c r="L223" s="4">
        <v>5.110801576000763</v>
      </c>
      <c r="M223" s="4">
        <v>10.216772437423499</v>
      </c>
      <c r="N223" s="4">
        <v>-7.1000000000000008E-2</v>
      </c>
      <c r="O223" s="4" t="s">
        <v>132</v>
      </c>
      <c r="P223" s="4">
        <v>4.0458015267175576</v>
      </c>
      <c r="Q223" s="36" t="str">
        <f t="shared" si="74"/>
        <v xml:space="preserve"> </v>
      </c>
      <c r="R223" t="str">
        <f t="shared" si="75"/>
        <v xml:space="preserve"> </v>
      </c>
      <c r="S223" s="37" t="str">
        <f t="shared" si="76"/>
        <v/>
      </c>
      <c r="T223" s="37" t="str">
        <f t="shared" si="77"/>
        <v/>
      </c>
      <c r="U223" s="37" t="str">
        <f t="shared" si="78"/>
        <v/>
      </c>
      <c r="V223" s="37">
        <f t="shared" si="79"/>
        <v>-0.61131949165922794</v>
      </c>
      <c r="W223" s="37" t="str">
        <f t="shared" si="80"/>
        <v/>
      </c>
      <c r="X223" s="37">
        <f t="shared" si="81"/>
        <v>-0.67107912116331825</v>
      </c>
      <c r="Y223" t="str">
        <f t="shared" si="65"/>
        <v xml:space="preserve"> </v>
      </c>
      <c r="Z223" s="1">
        <f t="shared" si="82"/>
        <v>87</v>
      </c>
      <c r="AA223" t="str">
        <f t="shared" si="66"/>
        <v xml:space="preserve"> </v>
      </c>
      <c r="AB223" s="1">
        <f t="shared" si="83"/>
        <v>33</v>
      </c>
      <c r="AC223" t="str">
        <f t="shared" si="67"/>
        <v xml:space="preserve"> </v>
      </c>
      <c r="AD223" s="1" t="str">
        <f t="shared" si="84"/>
        <v xml:space="preserve"> </v>
      </c>
      <c r="AE223" t="str">
        <f t="shared" si="68"/>
        <v xml:space="preserve"> </v>
      </c>
      <c r="AF223" t="str">
        <f t="shared" si="69"/>
        <v xml:space="preserve"> </v>
      </c>
      <c r="AG223">
        <f t="shared" si="85"/>
        <v>4.0458015289775577</v>
      </c>
      <c r="AH223" t="str">
        <f t="shared" si="86"/>
        <v xml:space="preserve"> </v>
      </c>
      <c r="AI223">
        <f t="shared" si="70"/>
        <v>71</v>
      </c>
      <c r="AJ223" t="str">
        <f t="shared" si="71"/>
        <v xml:space="preserve"> </v>
      </c>
      <c r="AK223" t="str">
        <f t="shared" si="87"/>
        <v xml:space="preserve"> </v>
      </c>
      <c r="AL223" t="str">
        <f t="shared" si="88"/>
        <v xml:space="preserve"> </v>
      </c>
      <c r="AM223" t="str">
        <f t="shared" si="72"/>
        <v xml:space="preserve"> </v>
      </c>
      <c r="AN223" t="str">
        <f t="shared" si="73"/>
        <v xml:space="preserve"> </v>
      </c>
      <c r="AO223" t="s">
        <v>339</v>
      </c>
      <c r="AP223" t="s">
        <v>1297</v>
      </c>
      <c r="AQ223">
        <v>61.131949165922791</v>
      </c>
      <c r="AR223">
        <v>67.107912116331818</v>
      </c>
      <c r="AS223">
        <v>-2.4597116200169578</v>
      </c>
      <c r="AT223">
        <v>-61.131949165922791</v>
      </c>
      <c r="AU223">
        <v>-67.107912116331818</v>
      </c>
      <c r="AV223" t="s">
        <v>1565</v>
      </c>
    </row>
    <row r="224" spans="1:48" x14ac:dyDescent="0.25">
      <c r="A224">
        <v>2.2700000000000023E-9</v>
      </c>
      <c r="B224" t="s">
        <v>479</v>
      </c>
      <c r="C224" s="3">
        <v>12</v>
      </c>
      <c r="D224" s="3">
        <v>0</v>
      </c>
      <c r="E224" s="3">
        <v>6</v>
      </c>
      <c r="F224" s="3">
        <v>18</v>
      </c>
      <c r="G224" s="4">
        <v>88.5</v>
      </c>
      <c r="H224" s="4">
        <v>73.61</v>
      </c>
      <c r="I224" s="5">
        <v>10085.40525267</v>
      </c>
      <c r="J224" s="4">
        <v>19.566719829877723</v>
      </c>
      <c r="K224" s="4">
        <v>21.561218512009372</v>
      </c>
      <c r="L224" s="4">
        <v>16.360357639587978</v>
      </c>
      <c r="M224" s="4">
        <v>13.593435647172043</v>
      </c>
      <c r="N224" s="4">
        <v>3.4140000000000001</v>
      </c>
      <c r="O224" s="4">
        <v>-16.323529411764703</v>
      </c>
      <c r="P224" s="4">
        <v>3.7128107594076893</v>
      </c>
      <c r="Q224" s="36" t="str">
        <f t="shared" si="74"/>
        <v xml:space="preserve"> </v>
      </c>
      <c r="R224" t="str">
        <f t="shared" si="75"/>
        <v xml:space="preserve"> </v>
      </c>
      <c r="S224" s="37">
        <f t="shared" si="76"/>
        <v>0.20228230087073354</v>
      </c>
      <c r="T224" s="37" t="str">
        <f t="shared" si="77"/>
        <v/>
      </c>
      <c r="U224" s="37" t="str">
        <f t="shared" si="78"/>
        <v/>
      </c>
      <c r="V224" s="37" t="str">
        <f t="shared" si="79"/>
        <v/>
      </c>
      <c r="W224" s="37" t="str">
        <f t="shared" si="80"/>
        <v/>
      </c>
      <c r="X224" s="37" t="str">
        <f t="shared" si="81"/>
        <v/>
      </c>
      <c r="Y224" t="str">
        <f t="shared" si="65"/>
        <v xml:space="preserve"> </v>
      </c>
      <c r="Z224" s="1" t="str">
        <f t="shared" si="82"/>
        <v xml:space="preserve"> </v>
      </c>
      <c r="AA224" t="str">
        <f t="shared" si="66"/>
        <v xml:space="preserve"> </v>
      </c>
      <c r="AB224" s="1" t="str">
        <f t="shared" si="83"/>
        <v xml:space="preserve"> </v>
      </c>
      <c r="AC224">
        <f t="shared" si="67"/>
        <v>74</v>
      </c>
      <c r="AD224" s="1" t="str">
        <f t="shared" si="84"/>
        <v xml:space="preserve"> </v>
      </c>
      <c r="AE224" t="str">
        <f t="shared" si="68"/>
        <v xml:space="preserve"> </v>
      </c>
      <c r="AF224" t="str">
        <f t="shared" si="69"/>
        <v xml:space="preserve"> </v>
      </c>
      <c r="AG224">
        <f t="shared" si="85"/>
        <v>3.7128107616776895</v>
      </c>
      <c r="AH224" t="str">
        <f t="shared" si="86"/>
        <v xml:space="preserve"> </v>
      </c>
      <c r="AI224">
        <f t="shared" si="70"/>
        <v>87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479</v>
      </c>
      <c r="AP224" t="s">
        <v>1250</v>
      </c>
      <c r="AQ224">
        <v>22.27082998222054</v>
      </c>
      <c r="AR224">
        <v>-5.2919612094698643</v>
      </c>
      <c r="AS224">
        <v>20.228229860073355</v>
      </c>
      <c r="AT224">
        <v>-22.27082998222054</v>
      </c>
      <c r="AU224">
        <v>5.2919612094698643</v>
      </c>
      <c r="AV224" t="s">
        <v>1566</v>
      </c>
    </row>
    <row r="225" spans="1:48" x14ac:dyDescent="0.25">
      <c r="A225">
        <v>2.2800000000000025E-9</v>
      </c>
      <c r="B225" t="s">
        <v>480</v>
      </c>
      <c r="C225" s="3">
        <v>7</v>
      </c>
      <c r="D225" s="3">
        <v>0</v>
      </c>
      <c r="E225" s="3">
        <v>15</v>
      </c>
      <c r="F225" s="3">
        <v>22</v>
      </c>
      <c r="G225" s="4">
        <v>10</v>
      </c>
      <c r="H225" s="4">
        <v>8.67</v>
      </c>
      <c r="I225" s="5">
        <v>8793.2708749800004</v>
      </c>
      <c r="J225" s="4">
        <v>6.7001545595054095</v>
      </c>
      <c r="K225" s="4">
        <v>20.545023696682463</v>
      </c>
      <c r="L225" s="4" t="s">
        <v>1240</v>
      </c>
      <c r="M225" s="4" t="s">
        <v>1240</v>
      </c>
      <c r="N225" s="4">
        <v>0.42199999999999999</v>
      </c>
      <c r="O225" s="4">
        <v>-66.771653543307096</v>
      </c>
      <c r="P225" s="4">
        <v>6.9319492502883504</v>
      </c>
      <c r="Q225" s="36" t="str">
        <f t="shared" si="74"/>
        <v xml:space="preserve"> </v>
      </c>
      <c r="R225" t="str">
        <f t="shared" si="75"/>
        <v xml:space="preserve"> </v>
      </c>
      <c r="S225" s="37">
        <f t="shared" si="76"/>
        <v>0.15340253976558252</v>
      </c>
      <c r="T225" s="37" t="str">
        <f t="shared" si="77"/>
        <v/>
      </c>
      <c r="U225" s="37" t="str">
        <f t="shared" si="78"/>
        <v/>
      </c>
      <c r="V225" s="37">
        <f t="shared" si="79"/>
        <v>-0.7338350743357831</v>
      </c>
      <c r="W225" s="37" t="str">
        <f t="shared" si="80"/>
        <v xml:space="preserve"> </v>
      </c>
      <c r="X225" s="37" t="str">
        <f t="shared" si="81"/>
        <v xml:space="preserve"> </v>
      </c>
      <c r="Y225" t="str">
        <f t="shared" si="65"/>
        <v xml:space="preserve"> </v>
      </c>
      <c r="Z225" s="1">
        <f t="shared" si="82"/>
        <v>40</v>
      </c>
      <c r="AA225" t="str">
        <f t="shared" si="66"/>
        <v xml:space="preserve"> </v>
      </c>
      <c r="AB225" s="1" t="str">
        <f t="shared" si="83"/>
        <v xml:space="preserve"> </v>
      </c>
      <c r="AC225">
        <f t="shared" si="67"/>
        <v>111</v>
      </c>
      <c r="AD225" s="1" t="str">
        <f t="shared" si="84"/>
        <v xml:space="preserve"> </v>
      </c>
      <c r="AE225" t="str">
        <f t="shared" si="68"/>
        <v xml:space="preserve"> </v>
      </c>
      <c r="AF225" t="str">
        <f t="shared" si="69"/>
        <v xml:space="preserve"> </v>
      </c>
      <c r="AG225">
        <f t="shared" si="85"/>
        <v>6.9319492525683506</v>
      </c>
      <c r="AH225" t="str">
        <f t="shared" si="86"/>
        <v xml:space="preserve"> </v>
      </c>
      <c r="AI225">
        <f t="shared" si="70"/>
        <v>19</v>
      </c>
      <c r="AJ225" t="str">
        <f t="shared" si="71"/>
        <v xml:space="preserve"> </v>
      </c>
      <c r="AK225" t="str">
        <f t="shared" si="87"/>
        <v xml:space="preserve"> </v>
      </c>
      <c r="AL225">
        <f t="shared" si="88"/>
        <v>-66.771653541027092</v>
      </c>
      <c r="AM225" t="str">
        <f t="shared" si="72"/>
        <v xml:space="preserve"> </v>
      </c>
      <c r="AN225">
        <f t="shared" si="73"/>
        <v>20</v>
      </c>
      <c r="AO225" t="s">
        <v>480</v>
      </c>
      <c r="AP225" t="s">
        <v>1248</v>
      </c>
      <c r="AQ225">
        <v>73.383507433578316</v>
      </c>
      <c r="AR225" t="e">
        <v>#VALUE!</v>
      </c>
      <c r="AS225">
        <v>15.340253748558252</v>
      </c>
      <c r="AT225">
        <v>-73.383507433578316</v>
      </c>
      <c r="AU225" t="e">
        <v>#VALUE!</v>
      </c>
      <c r="AV225" t="s">
        <v>1567</v>
      </c>
    </row>
    <row r="226" spans="1:48" x14ac:dyDescent="0.25">
      <c r="A226">
        <v>2.2900000000000026E-9</v>
      </c>
      <c r="B226" t="s">
        <v>358</v>
      </c>
      <c r="C226" s="3">
        <v>5</v>
      </c>
      <c r="D226" s="3">
        <v>3</v>
      </c>
      <c r="E226" s="3">
        <v>7</v>
      </c>
      <c r="F226" s="3">
        <v>15</v>
      </c>
      <c r="G226" s="4">
        <v>11</v>
      </c>
      <c r="H226" s="4">
        <v>11.46</v>
      </c>
      <c r="I226" s="5">
        <v>3988.4846526000001</v>
      </c>
      <c r="J226" s="4">
        <v>6.5002836074872379</v>
      </c>
      <c r="K226" s="4">
        <v>16.02797202797203</v>
      </c>
      <c r="L226" s="4">
        <v>7.2249673739447866</v>
      </c>
      <c r="M226" s="4">
        <v>12.669062825557818</v>
      </c>
      <c r="N226" s="4">
        <v>0.71499999999999997</v>
      </c>
      <c r="O226" s="4">
        <v>-59.375</v>
      </c>
      <c r="P226" s="4">
        <v>4.6771378708551481</v>
      </c>
      <c r="Q226" s="36" t="str">
        <f t="shared" si="74"/>
        <v xml:space="preserve"> </v>
      </c>
      <c r="R226" t="str">
        <f t="shared" si="75"/>
        <v xml:space="preserve"> </v>
      </c>
      <c r="S226" s="37" t="str">
        <f t="shared" si="76"/>
        <v/>
      </c>
      <c r="T226" s="37" t="str">
        <f t="shared" si="77"/>
        <v/>
      </c>
      <c r="U226" s="37" t="str">
        <f t="shared" si="78"/>
        <v/>
      </c>
      <c r="V226" s="37">
        <f t="shared" si="79"/>
        <v>-0.74177498626078209</v>
      </c>
      <c r="W226" s="37" t="str">
        <f t="shared" si="80"/>
        <v/>
      </c>
      <c r="X226" s="37">
        <f t="shared" si="81"/>
        <v>-0.53501567555204244</v>
      </c>
      <c r="Y226" t="str">
        <f t="shared" si="65"/>
        <v xml:space="preserve"> </v>
      </c>
      <c r="Z226" s="1">
        <f t="shared" si="82"/>
        <v>34</v>
      </c>
      <c r="AA226" t="str">
        <f t="shared" si="66"/>
        <v xml:space="preserve"> </v>
      </c>
      <c r="AB226" s="1">
        <f t="shared" si="83"/>
        <v>73</v>
      </c>
      <c r="AC226" t="str">
        <f t="shared" si="67"/>
        <v xml:space="preserve"> 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>
        <f t="shared" si="85"/>
        <v>4.6771378731451483</v>
      </c>
      <c r="AH226" t="str">
        <f t="shared" si="86"/>
        <v xml:space="preserve"> </v>
      </c>
      <c r="AI226">
        <f t="shared" si="70"/>
        <v>50</v>
      </c>
      <c r="AJ226" t="str">
        <f t="shared" si="71"/>
        <v xml:space="preserve"> </v>
      </c>
      <c r="AK226" t="str">
        <f t="shared" si="87"/>
        <v xml:space="preserve"> </v>
      </c>
      <c r="AL226">
        <f t="shared" si="88"/>
        <v>-59.374999997709999</v>
      </c>
      <c r="AM226" t="str">
        <f t="shared" si="72"/>
        <v xml:space="preserve"> </v>
      </c>
      <c r="AN226">
        <f t="shared" si="73"/>
        <v>13</v>
      </c>
      <c r="AO226" t="s">
        <v>358</v>
      </c>
      <c r="AP226" t="s">
        <v>1250</v>
      </c>
      <c r="AQ226">
        <v>74.177498626078204</v>
      </c>
      <c r="AR226">
        <v>53.501567555204247</v>
      </c>
      <c r="AS226">
        <v>-4.0139616055846483</v>
      </c>
      <c r="AT226">
        <v>-74.177498626078204</v>
      </c>
      <c r="AU226">
        <v>-53.501567555204247</v>
      </c>
      <c r="AV226" t="s">
        <v>1568</v>
      </c>
    </row>
    <row r="227" spans="1:48" x14ac:dyDescent="0.25">
      <c r="A227">
        <v>2.3000000000000028E-9</v>
      </c>
      <c r="B227" t="s">
        <v>266</v>
      </c>
      <c r="C227" s="3">
        <v>19</v>
      </c>
      <c r="D227" s="3">
        <v>0</v>
      </c>
      <c r="E227" s="3">
        <v>5</v>
      </c>
      <c r="F227" s="3">
        <v>24</v>
      </c>
      <c r="G227" s="4">
        <v>134</v>
      </c>
      <c r="H227" s="4">
        <v>96.83</v>
      </c>
      <c r="I227" s="5">
        <v>32691.638086999999</v>
      </c>
      <c r="J227" s="4">
        <v>9.2201485431346395</v>
      </c>
      <c r="K227" s="4">
        <v>15.983823043908881</v>
      </c>
      <c r="L227" s="4">
        <v>7.0590353898834373</v>
      </c>
      <c r="M227" s="4">
        <v>9.0461965926744039</v>
      </c>
      <c r="N227" s="4">
        <v>6.0579999999999998</v>
      </c>
      <c r="O227" s="4">
        <v>-42.277274892806105</v>
      </c>
      <c r="P227" s="4">
        <v>0.36868739027161002</v>
      </c>
      <c r="Q227" s="36">
        <f t="shared" si="74"/>
        <v>79.16666666896667</v>
      </c>
      <c r="R227" t="str">
        <f t="shared" si="75"/>
        <v xml:space="preserve"> </v>
      </c>
      <c r="S227" s="37">
        <f t="shared" si="76"/>
        <v>0.38386863805338228</v>
      </c>
      <c r="T227" s="37" t="str">
        <f t="shared" si="77"/>
        <v/>
      </c>
      <c r="U227" s="37" t="str">
        <f t="shared" si="78"/>
        <v/>
      </c>
      <c r="V227" s="37">
        <f t="shared" si="79"/>
        <v>-0.63372782973865849</v>
      </c>
      <c r="W227" s="37" t="str">
        <f t="shared" si="80"/>
        <v/>
      </c>
      <c r="X227" s="37">
        <f t="shared" si="81"/>
        <v>-0.54569472329298041</v>
      </c>
      <c r="Y227" t="str">
        <f t="shared" si="65"/>
        <v xml:space="preserve"> </v>
      </c>
      <c r="Z227" s="1">
        <f t="shared" si="82"/>
        <v>73</v>
      </c>
      <c r="AA227" t="str">
        <f t="shared" si="66"/>
        <v xml:space="preserve"> </v>
      </c>
      <c r="AB227" s="1">
        <f t="shared" si="83"/>
        <v>67</v>
      </c>
      <c r="AC227">
        <f t="shared" si="67"/>
        <v>13</v>
      </c>
      <c r="AD227" s="1" t="str">
        <f t="shared" si="84"/>
        <v xml:space="preserve"> </v>
      </c>
      <c r="AE227">
        <f t="shared" si="68"/>
        <v>50</v>
      </c>
      <c r="AF227" t="str">
        <f t="shared" si="69"/>
        <v xml:space="preserve"> </v>
      </c>
      <c r="AG227" t="str">
        <f t="shared" si="85"/>
        <v xml:space="preserve"> </v>
      </c>
      <c r="AH227" t="str">
        <f t="shared" si="86"/>
        <v xml:space="preserve"> </v>
      </c>
      <c r="AI227" t="str">
        <f t="shared" si="70"/>
        <v xml:space="preserve"> 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266</v>
      </c>
      <c r="AP227" t="s">
        <v>1315</v>
      </c>
      <c r="AQ227">
        <v>63.372782973865846</v>
      </c>
      <c r="AR227">
        <v>54.569472329298044</v>
      </c>
      <c r="AS227">
        <v>38.386863575338225</v>
      </c>
      <c r="AT227">
        <v>-63.372782973865846</v>
      </c>
      <c r="AU227">
        <v>-54.569472329298044</v>
      </c>
      <c r="AV227" t="s">
        <v>1569</v>
      </c>
    </row>
    <row r="228" spans="1:48" x14ac:dyDescent="0.25">
      <c r="A228">
        <v>2.310000000000003E-9</v>
      </c>
      <c r="B228" t="s">
        <v>341</v>
      </c>
      <c r="C228" s="3">
        <v>10</v>
      </c>
      <c r="D228" s="3">
        <v>0</v>
      </c>
      <c r="E228" s="3">
        <v>9</v>
      </c>
      <c r="F228" s="3">
        <v>19</v>
      </c>
      <c r="G228" s="4">
        <v>29</v>
      </c>
      <c r="H228" s="4" t="s">
        <v>132</v>
      </c>
      <c r="I228" s="5" t="s">
        <v>132</v>
      </c>
      <c r="J228" s="4" t="s">
        <v>1240</v>
      </c>
      <c r="K228" s="4" t="s">
        <v>1240</v>
      </c>
      <c r="L228" s="4" t="s">
        <v>1240</v>
      </c>
      <c r="M228" s="4" t="s">
        <v>1240</v>
      </c>
      <c r="N228" s="4">
        <v>0.47100000000000003</v>
      </c>
      <c r="O228" s="4">
        <v>-52.376137512639033</v>
      </c>
      <c r="P228" s="4" t="s">
        <v>137</v>
      </c>
      <c r="Q228" s="36" t="str">
        <f t="shared" si="74"/>
        <v xml:space="preserve"> </v>
      </c>
      <c r="R228" t="str">
        <f t="shared" si="75"/>
        <v xml:space="preserve"> </v>
      </c>
      <c r="S228" s="37" t="str">
        <f t="shared" si="76"/>
        <v xml:space="preserve"> </v>
      </c>
      <c r="T228" s="37" t="str">
        <f t="shared" si="77"/>
        <v xml:space="preserve"> </v>
      </c>
      <c r="U228" s="37" t="str">
        <f t="shared" si="78"/>
        <v xml:space="preserve"> </v>
      </c>
      <c r="V228" s="37" t="str">
        <f t="shared" si="79"/>
        <v xml:space="preserve"> </v>
      </c>
      <c r="W228" s="37" t="str">
        <f t="shared" si="80"/>
        <v xml:space="preserve"> </v>
      </c>
      <c r="X228" s="37" t="str">
        <f t="shared" si="81"/>
        <v xml:space="preserve"> </v>
      </c>
      <c r="Y228" t="str">
        <f t="shared" si="65"/>
        <v xml:space="preserve"> </v>
      </c>
      <c r="Z228" s="1" t="str">
        <f t="shared" si="82"/>
        <v xml:space="preserve"> </v>
      </c>
      <c r="AA228" t="str">
        <f t="shared" si="66"/>
        <v xml:space="preserve"> </v>
      </c>
      <c r="AB228" s="1" t="str">
        <f t="shared" si="83"/>
        <v xml:space="preserve"> </v>
      </c>
      <c r="AC228" t="str">
        <f t="shared" si="67"/>
        <v xml:space="preserve"> </v>
      </c>
      <c r="AD228" s="1" t="str">
        <f t="shared" si="84"/>
        <v xml:space="preserve"> </v>
      </c>
      <c r="AE228" t="str">
        <f t="shared" si="68"/>
        <v xml:space="preserve"> </v>
      </c>
      <c r="AF228" t="str">
        <f t="shared" si="69"/>
        <v xml:space="preserve"> </v>
      </c>
      <c r="AG228" t="str">
        <f t="shared" si="85"/>
        <v xml:space="preserve"> </v>
      </c>
      <c r="AH228" t="str">
        <f t="shared" si="86"/>
        <v xml:space="preserve"> </v>
      </c>
      <c r="AI228" t="str">
        <f t="shared" si="70"/>
        <v xml:space="preserve"> </v>
      </c>
      <c r="AJ228" t="str">
        <f t="shared" si="71"/>
        <v xml:space="preserve"> </v>
      </c>
      <c r="AK228" t="str">
        <f t="shared" si="87"/>
        <v xml:space="preserve"> </v>
      </c>
      <c r="AL228">
        <f t="shared" si="88"/>
        <v>-52.376137510329031</v>
      </c>
      <c r="AM228" t="str">
        <f t="shared" si="72"/>
        <v xml:space="preserve"> </v>
      </c>
      <c r="AN228">
        <f t="shared" si="73"/>
        <v>3</v>
      </c>
      <c r="AO228" t="s">
        <v>341</v>
      </c>
      <c r="AP228" t="s">
        <v>1256</v>
      </c>
      <c r="AQ228" t="e">
        <v>#VALUE!</v>
      </c>
      <c r="AR228" t="e">
        <v>#VALUE!</v>
      </c>
      <c r="AS228" t="s">
        <v>137</v>
      </c>
      <c r="AT228" t="e">
        <v>#VALUE!</v>
      </c>
      <c r="AU228" t="e">
        <v>#VALUE!</v>
      </c>
      <c r="AV228" t="s">
        <v>1570</v>
      </c>
    </row>
    <row r="229" spans="1:48" x14ac:dyDescent="0.25">
      <c r="A229">
        <v>2.3200000000000032E-9</v>
      </c>
      <c r="B229" t="s">
        <v>239</v>
      </c>
      <c r="C229" s="3">
        <v>21</v>
      </c>
      <c r="D229" s="3">
        <v>2</v>
      </c>
      <c r="E229" s="3">
        <v>12</v>
      </c>
      <c r="F229" s="3">
        <v>35</v>
      </c>
      <c r="G229" s="4">
        <v>260</v>
      </c>
      <c r="H229" s="4">
        <v>249.62</v>
      </c>
      <c r="I229" s="5">
        <v>268472.01756129996</v>
      </c>
      <c r="J229" s="4">
        <v>25.468829711253953</v>
      </c>
      <c r="K229" s="4">
        <v>24.771261288081771</v>
      </c>
      <c r="L229" s="4">
        <v>16.792219151518015</v>
      </c>
      <c r="M229" s="4">
        <v>16.641117538476227</v>
      </c>
      <c r="N229" s="4">
        <v>10.184000000000001</v>
      </c>
      <c r="O229" s="4">
        <v>-0.62451209992191925</v>
      </c>
      <c r="P229" s="4">
        <v>2.176908901530326</v>
      </c>
      <c r="Q229" s="36" t="str">
        <f t="shared" si="74"/>
        <v xml:space="preserve"> </v>
      </c>
      <c r="R229" t="str">
        <f t="shared" si="75"/>
        <v xml:space="preserve"> </v>
      </c>
      <c r="S229" s="37" t="str">
        <f t="shared" si="76"/>
        <v/>
      </c>
      <c r="T229" s="37" t="str">
        <f t="shared" si="77"/>
        <v/>
      </c>
      <c r="U229" s="37" t="str">
        <f t="shared" si="78"/>
        <v/>
      </c>
      <c r="V229" s="37" t="str">
        <f t="shared" si="79"/>
        <v/>
      </c>
      <c r="W229" s="37" t="str">
        <f t="shared" si="80"/>
        <v/>
      </c>
      <c r="X229" s="37" t="str">
        <f t="shared" si="81"/>
        <v/>
      </c>
      <c r="Y229" t="str">
        <f t="shared" si="65"/>
        <v xml:space="preserve"> </v>
      </c>
      <c r="Z229" s="1" t="str">
        <f t="shared" si="82"/>
        <v xml:space="preserve"> </v>
      </c>
      <c r="AA229" t="str">
        <f t="shared" si="66"/>
        <v xml:space="preserve"> </v>
      </c>
      <c r="AB229" s="1" t="str">
        <f t="shared" si="83"/>
        <v xml:space="preserve"> </v>
      </c>
      <c r="AC229" t="str">
        <f t="shared" si="67"/>
        <v xml:space="preserve"> 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>
        <f t="shared" si="85"/>
        <v>2.1769089038503262</v>
      </c>
      <c r="AH229" t="str">
        <f t="shared" si="86"/>
        <v xml:space="preserve"> </v>
      </c>
      <c r="AI229">
        <f t="shared" si="70"/>
        <v>182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239</v>
      </c>
      <c r="AP229" t="s">
        <v>1250</v>
      </c>
      <c r="AQ229">
        <v>-1.1754147855196795</v>
      </c>
      <c r="AR229">
        <v>-8.071334775972506</v>
      </c>
      <c r="AS229">
        <v>4.1583206473840173</v>
      </c>
      <c r="AT229">
        <v>1.1754147855196795</v>
      </c>
      <c r="AU229">
        <v>8.071334775972506</v>
      </c>
      <c r="AV229" t="s">
        <v>1571</v>
      </c>
    </row>
    <row r="230" spans="1:48" x14ac:dyDescent="0.25">
      <c r="A230">
        <v>2.3300000000000033E-9</v>
      </c>
      <c r="B230" t="s">
        <v>275</v>
      </c>
      <c r="C230" s="3">
        <v>16</v>
      </c>
      <c r="D230" s="3">
        <v>0</v>
      </c>
      <c r="E230" s="3">
        <v>10</v>
      </c>
      <c r="F230" s="3">
        <v>26</v>
      </c>
      <c r="G230" s="4">
        <v>55</v>
      </c>
      <c r="H230" s="4">
        <v>45.33</v>
      </c>
      <c r="I230" s="5">
        <v>13922.83720269</v>
      </c>
      <c r="J230" s="4" t="s">
        <v>1240</v>
      </c>
      <c r="K230" s="4" t="s">
        <v>1240</v>
      </c>
      <c r="L230" s="4">
        <v>7.8377531700754828</v>
      </c>
      <c r="M230" s="4">
        <v>9.7098712481414307</v>
      </c>
      <c r="N230" s="4">
        <v>-2.0209999999999999</v>
      </c>
      <c r="O230" s="4">
        <v>-112.73684210526311</v>
      </c>
      <c r="P230" s="4">
        <v>2.2545775424663579</v>
      </c>
      <c r="Q230" s="36" t="str">
        <f t="shared" si="74"/>
        <v xml:space="preserve"> </v>
      </c>
      <c r="R230" t="str">
        <f t="shared" si="75"/>
        <v xml:space="preserve"> </v>
      </c>
      <c r="S230" s="37">
        <f t="shared" si="76"/>
        <v>0.21332451148508505</v>
      </c>
      <c r="T230" s="37" t="str">
        <f t="shared" si="77"/>
        <v/>
      </c>
      <c r="U230" s="37" t="str">
        <f t="shared" si="78"/>
        <v xml:space="preserve"> </v>
      </c>
      <c r="V230" s="37" t="str">
        <f t="shared" si="79"/>
        <v xml:space="preserve"> </v>
      </c>
      <c r="W230" s="37" t="str">
        <f t="shared" si="80"/>
        <v/>
      </c>
      <c r="X230" s="37">
        <f t="shared" si="81"/>
        <v>-0.49557801795476497</v>
      </c>
      <c r="Y230" t="str">
        <f t="shared" si="65"/>
        <v xml:space="preserve"> </v>
      </c>
      <c r="Z230" s="1" t="str">
        <f t="shared" si="82"/>
        <v xml:space="preserve"> </v>
      </c>
      <c r="AA230" t="str">
        <f t="shared" si="66"/>
        <v xml:space="preserve"> </v>
      </c>
      <c r="AB230" s="1">
        <f t="shared" si="83"/>
        <v>87</v>
      </c>
      <c r="AC230">
        <f t="shared" si="67"/>
        <v>64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>
        <f t="shared" si="85"/>
        <v>2.2545775447963581</v>
      </c>
      <c r="AH230" t="str">
        <f t="shared" si="86"/>
        <v xml:space="preserve"> </v>
      </c>
      <c r="AI230">
        <f t="shared" si="70"/>
        <v>179</v>
      </c>
      <c r="AJ230" t="str">
        <f t="shared" si="71"/>
        <v xml:space="preserve"> </v>
      </c>
      <c r="AK230" t="str">
        <f t="shared" si="87"/>
        <v xml:space="preserve"> </v>
      </c>
      <c r="AL230">
        <f t="shared" si="88"/>
        <v>-112.73684210293311</v>
      </c>
      <c r="AM230" t="str">
        <f t="shared" si="72"/>
        <v xml:space="preserve"> </v>
      </c>
      <c r="AN230">
        <f t="shared" si="73"/>
        <v>47</v>
      </c>
      <c r="AO230" t="s">
        <v>275</v>
      </c>
      <c r="AP230" t="s">
        <v>1297</v>
      </c>
      <c r="AQ230" t="e">
        <v>#VALUE!</v>
      </c>
      <c r="AR230">
        <v>49.5578017954765</v>
      </c>
      <c r="AS230">
        <v>21.332450915508506</v>
      </c>
      <c r="AT230" t="e">
        <v>#VALUE!</v>
      </c>
      <c r="AU230">
        <v>-49.5578017954765</v>
      </c>
      <c r="AV230" t="s">
        <v>1572</v>
      </c>
    </row>
    <row r="231" spans="1:48" x14ac:dyDescent="0.25">
      <c r="A231">
        <v>2.3400000000000035E-9</v>
      </c>
      <c r="B231" t="s">
        <v>912</v>
      </c>
      <c r="C231" s="3">
        <v>9</v>
      </c>
      <c r="D231" s="3">
        <v>3</v>
      </c>
      <c r="E231" s="3">
        <v>7</v>
      </c>
      <c r="F231" s="3">
        <v>19</v>
      </c>
      <c r="G231" s="4">
        <v>36</v>
      </c>
      <c r="H231" s="4">
        <v>26.98</v>
      </c>
      <c r="I231" s="5">
        <v>4367.6868970599999</v>
      </c>
      <c r="J231" s="4">
        <v>5.4726166328600412</v>
      </c>
      <c r="K231" s="4" t="s">
        <v>1240</v>
      </c>
      <c r="L231" s="4">
        <v>3.6315027709575589</v>
      </c>
      <c r="M231" s="4">
        <v>11.734712049195638</v>
      </c>
      <c r="N231" s="4">
        <v>-0.32800000000000001</v>
      </c>
      <c r="O231" s="4" t="s">
        <v>132</v>
      </c>
      <c r="P231" s="4">
        <v>5.1964418087472204</v>
      </c>
      <c r="Q231" s="36" t="str">
        <f t="shared" si="74"/>
        <v xml:space="preserve"> </v>
      </c>
      <c r="R231" t="str">
        <f t="shared" si="75"/>
        <v xml:space="preserve"> </v>
      </c>
      <c r="S231" s="37">
        <f t="shared" si="76"/>
        <v>0.33432172213243888</v>
      </c>
      <c r="T231" s="37" t="str">
        <f t="shared" si="77"/>
        <v/>
      </c>
      <c r="U231" s="37" t="str">
        <f t="shared" si="78"/>
        <v/>
      </c>
      <c r="V231" s="37">
        <f t="shared" si="79"/>
        <v>-0.78259925404146591</v>
      </c>
      <c r="W231" s="37" t="str">
        <f t="shared" si="80"/>
        <v/>
      </c>
      <c r="X231" s="37">
        <f t="shared" si="81"/>
        <v>-0.76628380790007278</v>
      </c>
      <c r="Y231" t="str">
        <f t="shared" si="65"/>
        <v xml:space="preserve"> </v>
      </c>
      <c r="Z231" s="1">
        <f t="shared" si="82"/>
        <v>27</v>
      </c>
      <c r="AA231" t="str">
        <f t="shared" si="66"/>
        <v xml:space="preserve"> </v>
      </c>
      <c r="AB231" s="1">
        <f t="shared" si="83"/>
        <v>18</v>
      </c>
      <c r="AC231">
        <f t="shared" si="67"/>
        <v>23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>
        <f t="shared" si="85"/>
        <v>5.1964418110872206</v>
      </c>
      <c r="AH231" t="str">
        <f t="shared" si="86"/>
        <v xml:space="preserve"> </v>
      </c>
      <c r="AI231">
        <f t="shared" si="70"/>
        <v>39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912</v>
      </c>
      <c r="AP231" t="s">
        <v>1297</v>
      </c>
      <c r="AQ231">
        <v>78.259925404146585</v>
      </c>
      <c r="AR231">
        <v>76.628380790007284</v>
      </c>
      <c r="AS231">
        <v>33.432171979243883</v>
      </c>
      <c r="AT231">
        <v>-78.259925404146585</v>
      </c>
      <c r="AU231">
        <v>-76.628380790007284</v>
      </c>
      <c r="AV231" t="s">
        <v>1573</v>
      </c>
    </row>
    <row r="232" spans="1:48" x14ac:dyDescent="0.25">
      <c r="A232">
        <v>2.3500000000000037E-9</v>
      </c>
      <c r="B232" t="s">
        <v>536</v>
      </c>
      <c r="C232" s="3">
        <v>13</v>
      </c>
      <c r="D232" s="3">
        <v>0</v>
      </c>
      <c r="E232" s="3">
        <v>4</v>
      </c>
      <c r="F232" s="3">
        <v>17</v>
      </c>
      <c r="G232" s="4">
        <v>50</v>
      </c>
      <c r="H232" s="4">
        <v>37.6</v>
      </c>
      <c r="I232" s="5">
        <v>13463.6192856</v>
      </c>
      <c r="J232" s="4">
        <v>6.7796610169491522</v>
      </c>
      <c r="K232" s="4">
        <v>8.2546652030735466</v>
      </c>
      <c r="L232" s="4" t="s">
        <v>1240</v>
      </c>
      <c r="M232" s="4" t="s">
        <v>1240</v>
      </c>
      <c r="N232" s="4">
        <v>4.5549999999999997</v>
      </c>
      <c r="O232" s="4">
        <v>-19.380530973451336</v>
      </c>
      <c r="P232" s="4">
        <v>3.4813829787234041</v>
      </c>
      <c r="Q232" s="36">
        <f t="shared" si="74"/>
        <v>76.470588237644122</v>
      </c>
      <c r="R232" t="str">
        <f t="shared" si="75"/>
        <v xml:space="preserve"> </v>
      </c>
      <c r="S232" s="37">
        <f t="shared" si="76"/>
        <v>0.32978723639255314</v>
      </c>
      <c r="T232" s="37" t="str">
        <f t="shared" si="77"/>
        <v/>
      </c>
      <c r="U232" s="37" t="str">
        <f t="shared" si="78"/>
        <v/>
      </c>
      <c r="V232" s="37">
        <f t="shared" si="79"/>
        <v>-0.73067666505620665</v>
      </c>
      <c r="W232" s="37" t="str">
        <f t="shared" si="80"/>
        <v xml:space="preserve"> </v>
      </c>
      <c r="X232" s="37" t="str">
        <f t="shared" si="81"/>
        <v xml:space="preserve"> </v>
      </c>
      <c r="Y232" t="str">
        <f t="shared" si="65"/>
        <v xml:space="preserve"> </v>
      </c>
      <c r="Z232" s="1">
        <f t="shared" si="82"/>
        <v>41</v>
      </c>
      <c r="AA232" t="str">
        <f t="shared" si="66"/>
        <v xml:space="preserve"> </v>
      </c>
      <c r="AB232" s="1" t="str">
        <f t="shared" si="83"/>
        <v xml:space="preserve"> </v>
      </c>
      <c r="AC232">
        <f t="shared" si="67"/>
        <v>24</v>
      </c>
      <c r="AD232" s="1" t="str">
        <f t="shared" si="84"/>
        <v xml:space="preserve"> </v>
      </c>
      <c r="AE232">
        <f t="shared" si="68"/>
        <v>62</v>
      </c>
      <c r="AF232" t="str">
        <f t="shared" si="69"/>
        <v xml:space="preserve"> </v>
      </c>
      <c r="AG232">
        <f t="shared" si="85"/>
        <v>3.4813829810734043</v>
      </c>
      <c r="AH232" t="str">
        <f t="shared" si="86"/>
        <v xml:space="preserve"> </v>
      </c>
      <c r="AI232">
        <f t="shared" si="70"/>
        <v>102</v>
      </c>
      <c r="AJ232" t="str">
        <f t="shared" si="71"/>
        <v xml:space="preserve"> </v>
      </c>
      <c r="AK232" t="str">
        <f t="shared" si="87"/>
        <v xml:space="preserve"> </v>
      </c>
      <c r="AL232" t="str">
        <f t="shared" si="88"/>
        <v xml:space="preserve"> </v>
      </c>
      <c r="AM232" t="str">
        <f t="shared" si="72"/>
        <v xml:space="preserve"> </v>
      </c>
      <c r="AN232" t="str">
        <f t="shared" si="73"/>
        <v xml:space="preserve"> </v>
      </c>
      <c r="AO232" t="s">
        <v>536</v>
      </c>
      <c r="AP232" t="s">
        <v>1248</v>
      </c>
      <c r="AQ232">
        <v>73.067666505620664</v>
      </c>
      <c r="AR232" t="e">
        <v>#VALUE!</v>
      </c>
      <c r="AS232">
        <v>32.978723404255319</v>
      </c>
      <c r="AT232">
        <v>-73.067666505620664</v>
      </c>
      <c r="AU232" t="e">
        <v>#VALUE!</v>
      </c>
      <c r="AV232" t="s">
        <v>1574</v>
      </c>
    </row>
    <row r="233" spans="1:48" x14ac:dyDescent="0.25">
      <c r="A233">
        <v>2.3600000000000038E-9</v>
      </c>
      <c r="B233" t="s">
        <v>913</v>
      </c>
      <c r="C233" s="3">
        <v>6</v>
      </c>
      <c r="D233" s="3">
        <v>1</v>
      </c>
      <c r="E233" s="3">
        <v>8</v>
      </c>
      <c r="F233" s="3">
        <v>15</v>
      </c>
      <c r="G233" s="4">
        <v>205</v>
      </c>
      <c r="H233" s="4">
        <v>169.62</v>
      </c>
      <c r="I233" s="5">
        <v>6865.2426242399997</v>
      </c>
      <c r="J233" s="4">
        <v>12.254894877537749</v>
      </c>
      <c r="K233" s="4">
        <v>9.0156266609971301</v>
      </c>
      <c r="L233" s="4">
        <v>8.6180972918756265</v>
      </c>
      <c r="M233" s="4">
        <v>7.05070505056473</v>
      </c>
      <c r="N233" s="4">
        <v>18.814</v>
      </c>
      <c r="O233" s="4">
        <v>34.289793004996433</v>
      </c>
      <c r="P233" s="4">
        <v>2.5014738827968399</v>
      </c>
      <c r="Q233" s="36" t="str">
        <f t="shared" si="74"/>
        <v xml:space="preserve"> </v>
      </c>
      <c r="R233" t="str">
        <f t="shared" si="75"/>
        <v xml:space="preserve"> </v>
      </c>
      <c r="S233" s="37">
        <f t="shared" si="76"/>
        <v>0.20858389576879602</v>
      </c>
      <c r="T233" s="37" t="str">
        <f t="shared" si="77"/>
        <v/>
      </c>
      <c r="U233" s="37" t="str">
        <f t="shared" si="78"/>
        <v/>
      </c>
      <c r="V233" s="37">
        <f t="shared" si="79"/>
        <v>-0.51317194922389853</v>
      </c>
      <c r="W233" s="37" t="str">
        <f t="shared" si="80"/>
        <v/>
      </c>
      <c r="X233" s="37">
        <f t="shared" si="81"/>
        <v>-0.44535664455165402</v>
      </c>
      <c r="Y233" t="str">
        <f t="shared" si="65"/>
        <v xml:space="preserve"> </v>
      </c>
      <c r="Z233" s="1">
        <f t="shared" si="82"/>
        <v>121</v>
      </c>
      <c r="AA233" t="str">
        <f t="shared" si="66"/>
        <v xml:space="preserve"> </v>
      </c>
      <c r="AB233" s="1">
        <f t="shared" si="83"/>
        <v>100</v>
      </c>
      <c r="AC233">
        <f t="shared" si="67"/>
        <v>67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>
        <f t="shared" si="85"/>
        <v>2.5014738851568401</v>
      </c>
      <c r="AH233" t="str">
        <f t="shared" si="86"/>
        <v xml:space="preserve"> </v>
      </c>
      <c r="AI233">
        <f t="shared" si="70"/>
        <v>154</v>
      </c>
      <c r="AJ233" t="str">
        <f t="shared" si="71"/>
        <v xml:space="preserve"> </v>
      </c>
      <c r="AK233" t="str">
        <f t="shared" si="87"/>
        <v xml:space="preserve"> </v>
      </c>
      <c r="AL233" t="str">
        <f t="shared" si="88"/>
        <v xml:space="preserve"> </v>
      </c>
      <c r="AM233" t="str">
        <f t="shared" si="72"/>
        <v xml:space="preserve"> </v>
      </c>
      <c r="AN233" t="str">
        <f t="shared" si="73"/>
        <v xml:space="preserve"> </v>
      </c>
      <c r="AO233" t="s">
        <v>913</v>
      </c>
      <c r="AP233" t="s">
        <v>1246</v>
      </c>
      <c r="AQ233">
        <v>51.317194922389852</v>
      </c>
      <c r="AR233">
        <v>44.535664455165403</v>
      </c>
      <c r="AS233">
        <v>20.858389340879601</v>
      </c>
      <c r="AT233">
        <v>-51.317194922389852</v>
      </c>
      <c r="AU233">
        <v>-44.535664455165403</v>
      </c>
      <c r="AV233" t="s">
        <v>1575</v>
      </c>
    </row>
    <row r="234" spans="1:48" x14ac:dyDescent="0.25">
      <c r="A234">
        <v>2.370000000000004E-9</v>
      </c>
      <c r="B234" t="s">
        <v>298</v>
      </c>
      <c r="C234" s="3">
        <v>10</v>
      </c>
      <c r="D234" s="3">
        <v>1</v>
      </c>
      <c r="E234" s="3">
        <v>15</v>
      </c>
      <c r="F234" s="3">
        <v>26</v>
      </c>
      <c r="G234" s="4">
        <v>80.5</v>
      </c>
      <c r="H234" s="4">
        <v>73.58</v>
      </c>
      <c r="I234" s="5">
        <v>20400.900139879999</v>
      </c>
      <c r="J234" s="4">
        <v>19.077002851957477</v>
      </c>
      <c r="K234" s="4" t="s">
        <v>1240</v>
      </c>
      <c r="L234" s="4">
        <v>12.255523770745679</v>
      </c>
      <c r="M234" s="4">
        <v>26.772179565151287</v>
      </c>
      <c r="N234" s="4">
        <v>1.0110000000000001</v>
      </c>
      <c r="O234" s="4">
        <v>-74.07692307692308</v>
      </c>
      <c r="P234" s="4">
        <v>0.20385974449578689</v>
      </c>
      <c r="Q234" s="36" t="str">
        <f t="shared" si="74"/>
        <v xml:space="preserve"> </v>
      </c>
      <c r="R234" t="str">
        <f t="shared" si="75"/>
        <v xml:space="preserve"> </v>
      </c>
      <c r="S234" s="37" t="str">
        <f t="shared" si="76"/>
        <v/>
      </c>
      <c r="T234" s="37" t="str">
        <f t="shared" si="77"/>
        <v/>
      </c>
      <c r="U234" s="37" t="str">
        <f t="shared" si="78"/>
        <v/>
      </c>
      <c r="V234" s="37" t="str">
        <f t="shared" si="79"/>
        <v/>
      </c>
      <c r="W234" s="37" t="str">
        <f t="shared" si="80"/>
        <v/>
      </c>
      <c r="X234" s="37" t="str">
        <f t="shared" si="81"/>
        <v/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 t="str">
        <f t="shared" ref="AA234:AA297" si="90">IF(ISERROR((RANK(W234,W$7:W$391,0)))=TRUE," ",((RANK(W234,W$7:W$391,0))))</f>
        <v xml:space="preserve"> </v>
      </c>
      <c r="AB234" s="1" t="str">
        <f t="shared" si="83"/>
        <v xml:space="preserve"> </v>
      </c>
      <c r="AC234" t="str">
        <f t="shared" ref="AC234:AC297" si="91">IF(ISERROR((RANK(S234,S$7:S$391,0)))=TRUE," ",((RANK(S234,S$7:S$391,0))))</f>
        <v xml:space="preserve"> 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>
        <f t="shared" si="88"/>
        <v>-74.076923074553079</v>
      </c>
      <c r="AM234" t="str">
        <f t="shared" ref="AM234:AM297" si="96">IF(ISERROR((RANK(AK234,AK$7:AK$391,0)))=TRUE," ",((RANK(AK234,AK$7:AK$391,0))))</f>
        <v xml:space="preserve"> </v>
      </c>
      <c r="AN234">
        <f t="shared" ref="AN234:AN297" si="97">IF(ISERROR((RANK(AL234,AL$7:AL$391,0)))=TRUE," ",((RANK(AL234,AL$7:AL$391,0))))</f>
        <v>29</v>
      </c>
      <c r="AO234" t="s">
        <v>298</v>
      </c>
      <c r="AP234" t="s">
        <v>1250</v>
      </c>
      <c r="AQ234">
        <v>24.216240074883665</v>
      </c>
      <c r="AR234">
        <v>21.125921456104081</v>
      </c>
      <c r="AS234">
        <v>9.4047295460722999</v>
      </c>
      <c r="AT234">
        <v>-24.216240074883665</v>
      </c>
      <c r="AU234">
        <v>-21.125921456104081</v>
      </c>
      <c r="AV234" t="s">
        <v>1576</v>
      </c>
    </row>
    <row r="235" spans="1:48" x14ac:dyDescent="0.25">
      <c r="A235">
        <v>2.3800000000000042E-9</v>
      </c>
      <c r="B235" t="s">
        <v>340</v>
      </c>
      <c r="C235" s="3">
        <v>7</v>
      </c>
      <c r="D235" s="3">
        <v>1</v>
      </c>
      <c r="E235" s="3">
        <v>11</v>
      </c>
      <c r="F235" s="3">
        <v>19</v>
      </c>
      <c r="G235" s="4">
        <v>28</v>
      </c>
      <c r="H235" s="4">
        <v>25.92</v>
      </c>
      <c r="I235" s="5">
        <v>3970.2511584000003</v>
      </c>
      <c r="J235" s="4">
        <v>7.5546487904401056</v>
      </c>
      <c r="K235" s="4">
        <v>20.970873786407768</v>
      </c>
      <c r="L235" s="4">
        <v>11.604327180922731</v>
      </c>
      <c r="M235" s="4">
        <v>22.287340126412403</v>
      </c>
      <c r="N235" s="4">
        <v>1.236</v>
      </c>
      <c r="O235" s="4">
        <v>-63.214285714285708</v>
      </c>
      <c r="P235" s="4">
        <v>1.6782407407407407</v>
      </c>
      <c r="Q235" s="36" t="str">
        <f t="shared" si="74"/>
        <v xml:space="preserve"> </v>
      </c>
      <c r="R235" t="str">
        <f t="shared" si="75"/>
        <v xml:space="preserve"> </v>
      </c>
      <c r="S235" s="37" t="str">
        <f t="shared" si="76"/>
        <v/>
      </c>
      <c r="T235" s="37" t="str">
        <f t="shared" si="77"/>
        <v/>
      </c>
      <c r="U235" s="37" t="str">
        <f t="shared" si="78"/>
        <v/>
      </c>
      <c r="V235" s="37">
        <f t="shared" si="79"/>
        <v>-0.6998901270308624</v>
      </c>
      <c r="W235" s="37" t="str">
        <f t="shared" si="80"/>
        <v/>
      </c>
      <c r="X235" s="37" t="str">
        <f t="shared" si="81"/>
        <v/>
      </c>
      <c r="Y235" t="str">
        <f t="shared" si="89"/>
        <v xml:space="preserve"> </v>
      </c>
      <c r="Z235" s="1">
        <f t="shared" si="82"/>
        <v>51</v>
      </c>
      <c r="AA235" t="str">
        <f t="shared" si="90"/>
        <v xml:space="preserve"> </v>
      </c>
      <c r="AB235" s="1" t="str">
        <f t="shared" si="83"/>
        <v xml:space="preserve"> </v>
      </c>
      <c r="AC235" t="str">
        <f t="shared" si="91"/>
        <v xml:space="preserve"> </v>
      </c>
      <c r="AD235" s="1" t="str">
        <f t="shared" si="84"/>
        <v xml:space="preserve"> </v>
      </c>
      <c r="AE235" t="str">
        <f t="shared" si="92"/>
        <v xml:space="preserve"> </v>
      </c>
      <c r="AF235" t="str">
        <f t="shared" si="93"/>
        <v xml:space="preserve"> </v>
      </c>
      <c r="AG235" t="str">
        <f t="shared" si="85"/>
        <v xml:space="preserve"> </v>
      </c>
      <c r="AH235" t="str">
        <f t="shared" si="86"/>
        <v xml:space="preserve"> </v>
      </c>
      <c r="AI235" t="str">
        <f t="shared" si="94"/>
        <v xml:space="preserve"> </v>
      </c>
      <c r="AJ235" t="str">
        <f t="shared" si="95"/>
        <v xml:space="preserve"> </v>
      </c>
      <c r="AK235" t="str">
        <f t="shared" si="87"/>
        <v xml:space="preserve"> </v>
      </c>
      <c r="AL235">
        <f t="shared" si="88"/>
        <v>-63.21428571190571</v>
      </c>
      <c r="AM235" t="str">
        <f t="shared" si="96"/>
        <v xml:space="preserve"> </v>
      </c>
      <c r="AN235">
        <f t="shared" si="97"/>
        <v>18</v>
      </c>
      <c r="AO235" t="s">
        <v>340</v>
      </c>
      <c r="AP235" t="s">
        <v>1250</v>
      </c>
      <c r="AQ235">
        <v>69.989012703086246</v>
      </c>
      <c r="AR235">
        <v>25.31689133499383</v>
      </c>
      <c r="AS235">
        <v>8.0246913580246826</v>
      </c>
      <c r="AT235">
        <v>-69.989012703086246</v>
      </c>
      <c r="AU235">
        <v>-25.31689133499383</v>
      </c>
      <c r="AV235" t="s">
        <v>1577</v>
      </c>
    </row>
    <row r="236" spans="1:48" x14ac:dyDescent="0.25">
      <c r="A236">
        <v>2.3900000000000044E-9</v>
      </c>
      <c r="B236" t="s">
        <v>510</v>
      </c>
      <c r="C236" s="3">
        <v>13</v>
      </c>
      <c r="D236" s="3">
        <v>1</v>
      </c>
      <c r="E236" s="3">
        <v>4</v>
      </c>
      <c r="F236" s="3">
        <v>18</v>
      </c>
      <c r="G236" s="4">
        <v>62</v>
      </c>
      <c r="H236" s="4">
        <v>57.5</v>
      </c>
      <c r="I236" s="5">
        <v>14846.826485</v>
      </c>
      <c r="J236" s="4">
        <v>23.604269293924467</v>
      </c>
      <c r="K236" s="4">
        <v>25.252525252525253</v>
      </c>
      <c r="L236" s="4">
        <v>16.428449207828518</v>
      </c>
      <c r="M236" s="4">
        <v>18.03809260680481</v>
      </c>
      <c r="N236" s="4">
        <v>2.2770000000000001</v>
      </c>
      <c r="O236" s="4">
        <v>-6.2962962962962967</v>
      </c>
      <c r="P236" s="4">
        <v>0</v>
      </c>
      <c r="Q236" s="36">
        <f t="shared" si="74"/>
        <v>72.222222224612224</v>
      </c>
      <c r="R236" t="str">
        <f t="shared" si="75"/>
        <v xml:space="preserve"> </v>
      </c>
      <c r="S236" s="37" t="str">
        <f t="shared" si="76"/>
        <v/>
      </c>
      <c r="T236" s="37" t="str">
        <f t="shared" si="77"/>
        <v/>
      </c>
      <c r="U236" s="37" t="str">
        <f t="shared" si="78"/>
        <v/>
      </c>
      <c r="V236" s="37" t="str">
        <f t="shared" si="79"/>
        <v/>
      </c>
      <c r="W236" s="37" t="str">
        <f t="shared" si="80"/>
        <v/>
      </c>
      <c r="X236" s="37" t="str">
        <f t="shared" si="81"/>
        <v/>
      </c>
      <c r="Y236" t="str">
        <f t="shared" si="89"/>
        <v xml:space="preserve"> </v>
      </c>
      <c r="Z236" s="1" t="str">
        <f t="shared" si="82"/>
        <v xml:space="preserve"> </v>
      </c>
      <c r="AA236" t="str">
        <f t="shared" si="90"/>
        <v xml:space="preserve"> </v>
      </c>
      <c r="AB236" s="1" t="str">
        <f t="shared" si="83"/>
        <v xml:space="preserve"> </v>
      </c>
      <c r="AC236" t="str">
        <f t="shared" si="91"/>
        <v xml:space="preserve"> </v>
      </c>
      <c r="AD236" s="1" t="str">
        <f t="shared" si="84"/>
        <v xml:space="preserve"> </v>
      </c>
      <c r="AE236">
        <f t="shared" si="92"/>
        <v>83</v>
      </c>
      <c r="AF236" t="str">
        <f t="shared" si="93"/>
        <v xml:space="preserve"> </v>
      </c>
      <c r="AG236" t="str">
        <f t="shared" si="85"/>
        <v xml:space="preserve"> </v>
      </c>
      <c r="AH236" t="str">
        <f t="shared" si="86"/>
        <v xml:space="preserve"> </v>
      </c>
      <c r="AI236" t="str">
        <f t="shared" si="94"/>
        <v xml:space="preserve"> 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510</v>
      </c>
      <c r="AP236" t="s">
        <v>1315</v>
      </c>
      <c r="AQ236">
        <v>6.2315872540210098</v>
      </c>
      <c r="AR236">
        <v>-5.7301848057882188</v>
      </c>
      <c r="AS236">
        <v>7.8260869565217384</v>
      </c>
      <c r="AT236">
        <v>-6.2315872540210098</v>
      </c>
      <c r="AU236">
        <v>5.7301848057882188</v>
      </c>
      <c r="AV236" t="s">
        <v>1578</v>
      </c>
    </row>
    <row r="237" spans="1:48" x14ac:dyDescent="0.25">
      <c r="A237">
        <v>2.4000000000000045E-9</v>
      </c>
      <c r="B237" t="s">
        <v>264</v>
      </c>
      <c r="C237" s="3">
        <v>19</v>
      </c>
      <c r="D237" s="3">
        <v>0</v>
      </c>
      <c r="E237" s="3">
        <v>6</v>
      </c>
      <c r="F237" s="3">
        <v>25</v>
      </c>
      <c r="G237" s="4">
        <v>161</v>
      </c>
      <c r="H237" s="4">
        <v>143.49</v>
      </c>
      <c r="I237" s="5">
        <v>100708.13881314002</v>
      </c>
      <c r="J237" s="4">
        <v>17.629929966826396</v>
      </c>
      <c r="K237" s="4">
        <v>20.542591267000716</v>
      </c>
      <c r="L237" s="4">
        <v>12.207799124637299</v>
      </c>
      <c r="M237" s="4">
        <v>14.557482260877352</v>
      </c>
      <c r="N237" s="4">
        <v>6.9850000000000003</v>
      </c>
      <c r="O237" s="4">
        <v>-14.399509803921568</v>
      </c>
      <c r="P237" s="4">
        <v>2.4085302111645412</v>
      </c>
      <c r="Q237" s="36">
        <f t="shared" si="74"/>
        <v>76.0000000024</v>
      </c>
      <c r="R237" t="str">
        <f t="shared" si="75"/>
        <v xml:space="preserve"> </v>
      </c>
      <c r="S237" s="37" t="str">
        <f t="shared" si="76"/>
        <v/>
      </c>
      <c r="T237" s="37" t="str">
        <f t="shared" si="77"/>
        <v/>
      </c>
      <c r="U237" s="37" t="str">
        <f t="shared" si="78"/>
        <v/>
      </c>
      <c r="V237" s="37" t="str">
        <f t="shared" si="79"/>
        <v/>
      </c>
      <c r="W237" s="37" t="str">
        <f t="shared" si="80"/>
        <v/>
      </c>
      <c r="X237" s="37" t="str">
        <f t="shared" si="81"/>
        <v/>
      </c>
      <c r="Y237" t="str">
        <f t="shared" si="89"/>
        <v xml:space="preserve"> </v>
      </c>
      <c r="Z237" s="1" t="str">
        <f t="shared" si="82"/>
        <v xml:space="preserve"> </v>
      </c>
      <c r="AA237" t="str">
        <f t="shared" si="90"/>
        <v xml:space="preserve"> </v>
      </c>
      <c r="AB237" s="1" t="str">
        <f t="shared" si="83"/>
        <v xml:space="preserve"> </v>
      </c>
      <c r="AC237" t="str">
        <f t="shared" si="91"/>
        <v xml:space="preserve"> </v>
      </c>
      <c r="AD237" s="1" t="str">
        <f t="shared" si="84"/>
        <v xml:space="preserve"> </v>
      </c>
      <c r="AE237">
        <f t="shared" si="92"/>
        <v>67</v>
      </c>
      <c r="AF237" t="str">
        <f t="shared" si="93"/>
        <v xml:space="preserve"> </v>
      </c>
      <c r="AG237">
        <f t="shared" si="85"/>
        <v>2.4085302135645414</v>
      </c>
      <c r="AH237" t="str">
        <f t="shared" si="86"/>
        <v xml:space="preserve"> </v>
      </c>
      <c r="AI237">
        <f t="shared" si="94"/>
        <v>164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264</v>
      </c>
      <c r="AP237" t="s">
        <v>1246</v>
      </c>
      <c r="AQ237">
        <v>29.964764881004701</v>
      </c>
      <c r="AR237">
        <v>21.433067650428093</v>
      </c>
      <c r="AS237">
        <v>12.202940971496258</v>
      </c>
      <c r="AT237">
        <v>-29.964764881004701</v>
      </c>
      <c r="AU237">
        <v>-21.433067650428093</v>
      </c>
      <c r="AV237" t="s">
        <v>1579</v>
      </c>
    </row>
    <row r="238" spans="1:48" x14ac:dyDescent="0.25">
      <c r="A238">
        <v>2.4100000000000047E-9</v>
      </c>
      <c r="B238" t="s">
        <v>342</v>
      </c>
      <c r="C238" s="3">
        <v>13</v>
      </c>
      <c r="D238" s="3">
        <v>1</v>
      </c>
      <c r="E238" s="3">
        <v>10</v>
      </c>
      <c r="F238" s="3">
        <v>24</v>
      </c>
      <c r="G238" s="4">
        <v>20</v>
      </c>
      <c r="H238" s="4">
        <v>17.920000000000002</v>
      </c>
      <c r="I238" s="5">
        <v>1924.9358643200001</v>
      </c>
      <c r="J238" s="4">
        <v>11.58371040723982</v>
      </c>
      <c r="K238" s="4" t="s">
        <v>1240</v>
      </c>
      <c r="L238" s="4">
        <v>2.5385621193887884</v>
      </c>
      <c r="M238" s="4">
        <v>6.3540318046617097</v>
      </c>
      <c r="N238" s="4">
        <v>-1.55</v>
      </c>
      <c r="O238" s="4" t="s">
        <v>132</v>
      </c>
      <c r="P238" s="4">
        <v>12.583705357142856</v>
      </c>
      <c r="Q238" s="36" t="str">
        <f t="shared" si="74"/>
        <v xml:space="preserve"> </v>
      </c>
      <c r="R238" t="str">
        <f t="shared" si="75"/>
        <v xml:space="preserve"> </v>
      </c>
      <c r="S238" s="37" t="str">
        <f t="shared" si="76"/>
        <v/>
      </c>
      <c r="T238" s="37" t="str">
        <f t="shared" si="77"/>
        <v/>
      </c>
      <c r="U238" s="37" t="str">
        <f t="shared" si="78"/>
        <v/>
      </c>
      <c r="V238" s="37">
        <f t="shared" si="79"/>
        <v>-0.53983488110960898</v>
      </c>
      <c r="W238" s="37" t="str">
        <f t="shared" si="80"/>
        <v/>
      </c>
      <c r="X238" s="37">
        <f t="shared" si="81"/>
        <v>-0.83662326332296155</v>
      </c>
      <c r="Y238" t="str">
        <f t="shared" si="89"/>
        <v xml:space="preserve"> </v>
      </c>
      <c r="Z238" s="1">
        <f t="shared" si="82"/>
        <v>110</v>
      </c>
      <c r="AA238" t="str">
        <f t="shared" si="90"/>
        <v xml:space="preserve"> </v>
      </c>
      <c r="AB238" s="1">
        <f t="shared" si="83"/>
        <v>5</v>
      </c>
      <c r="AC238" t="str">
        <f t="shared" si="91"/>
        <v xml:space="preserve"> 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12.583705359552855</v>
      </c>
      <c r="AH238" t="str">
        <f t="shared" si="86"/>
        <v xml:space="preserve"> </v>
      </c>
      <c r="AI238">
        <f t="shared" si="94"/>
        <v>5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342</v>
      </c>
      <c r="AP238" t="s">
        <v>1297</v>
      </c>
      <c r="AQ238">
        <v>53.983488110960899</v>
      </c>
      <c r="AR238">
        <v>83.662326332296161</v>
      </c>
      <c r="AS238">
        <v>11.607142857142838</v>
      </c>
      <c r="AT238">
        <v>-53.983488110960899</v>
      </c>
      <c r="AU238">
        <v>-83.662326332296161</v>
      </c>
      <c r="AV238" t="s">
        <v>1580</v>
      </c>
    </row>
    <row r="239" spans="1:48" x14ac:dyDescent="0.25">
      <c r="A239">
        <v>2.4200000000000049E-9</v>
      </c>
      <c r="B239" t="s">
        <v>269</v>
      </c>
      <c r="C239" s="3">
        <v>6</v>
      </c>
      <c r="D239" s="3">
        <v>2</v>
      </c>
      <c r="E239" s="3">
        <v>15</v>
      </c>
      <c r="F239" s="3">
        <v>23</v>
      </c>
      <c r="G239" s="4">
        <v>11</v>
      </c>
      <c r="H239" s="4">
        <v>9.44</v>
      </c>
      <c r="I239" s="5">
        <v>12128.1075432</v>
      </c>
      <c r="J239" s="4">
        <v>5.4097421203438385</v>
      </c>
      <c r="K239" s="4">
        <v>7.7887788778877889</v>
      </c>
      <c r="L239" s="4">
        <v>4.5048554954721283</v>
      </c>
      <c r="M239" s="4">
        <v>5.3155924006166595</v>
      </c>
      <c r="N239" s="4">
        <v>1.212</v>
      </c>
      <c r="O239" s="4">
        <v>-31.525423728813561</v>
      </c>
      <c r="P239" s="4">
        <v>5.1165254237288131</v>
      </c>
      <c r="Q239" s="36" t="str">
        <f t="shared" si="74"/>
        <v xml:space="preserve"> </v>
      </c>
      <c r="R239" t="str">
        <f t="shared" si="75"/>
        <v xml:space="preserve"> </v>
      </c>
      <c r="S239" s="37">
        <f t="shared" si="76"/>
        <v>0.1652542397081356</v>
      </c>
      <c r="T239" s="37" t="str">
        <f t="shared" si="77"/>
        <v/>
      </c>
      <c r="U239" s="37" t="str">
        <f t="shared" si="78"/>
        <v/>
      </c>
      <c r="V239" s="37">
        <f t="shared" si="79"/>
        <v>-0.78509695611705566</v>
      </c>
      <c r="W239" s="37" t="str">
        <f t="shared" si="80"/>
        <v/>
      </c>
      <c r="X239" s="37">
        <f t="shared" si="81"/>
        <v>-0.7100765884629745</v>
      </c>
      <c r="Y239" t="str">
        <f t="shared" si="89"/>
        <v xml:space="preserve"> </v>
      </c>
      <c r="Z239" s="1">
        <f t="shared" si="82"/>
        <v>24</v>
      </c>
      <c r="AA239" t="str">
        <f t="shared" si="90"/>
        <v xml:space="preserve"> </v>
      </c>
      <c r="AB239" s="1">
        <f t="shared" si="83"/>
        <v>27</v>
      </c>
      <c r="AC239">
        <f t="shared" si="91"/>
        <v>99</v>
      </c>
      <c r="AD239" s="1" t="str">
        <f t="shared" si="84"/>
        <v xml:space="preserve"> </v>
      </c>
      <c r="AE239" t="str">
        <f t="shared" si="92"/>
        <v xml:space="preserve"> </v>
      </c>
      <c r="AF239" t="str">
        <f t="shared" si="93"/>
        <v xml:space="preserve"> </v>
      </c>
      <c r="AG239">
        <f t="shared" si="85"/>
        <v>5.1165254261488133</v>
      </c>
      <c r="AH239" t="str">
        <f t="shared" si="86"/>
        <v xml:space="preserve"> </v>
      </c>
      <c r="AI239">
        <f t="shared" si="94"/>
        <v>41</v>
      </c>
      <c r="AJ239" t="str">
        <f t="shared" si="95"/>
        <v xml:space="preserve"> </v>
      </c>
      <c r="AK239" t="str">
        <f t="shared" si="87"/>
        <v xml:space="preserve"> </v>
      </c>
      <c r="AL239" t="str">
        <f t="shared" si="88"/>
        <v xml:space="preserve"> </v>
      </c>
      <c r="AM239" t="str">
        <f t="shared" si="96"/>
        <v xml:space="preserve"> </v>
      </c>
      <c r="AN239" t="str">
        <f t="shared" si="97"/>
        <v xml:space="preserve"> </v>
      </c>
      <c r="AO239" t="s">
        <v>269</v>
      </c>
      <c r="AP239" t="s">
        <v>1295</v>
      </c>
      <c r="AQ239">
        <v>78.509695611705567</v>
      </c>
      <c r="AR239">
        <v>71.007658846297446</v>
      </c>
      <c r="AS239">
        <v>16.525423728813561</v>
      </c>
      <c r="AT239">
        <v>-78.509695611705567</v>
      </c>
      <c r="AU239">
        <v>-71.007658846297446</v>
      </c>
      <c r="AV239" t="s">
        <v>1581</v>
      </c>
    </row>
    <row r="240" spans="1:48" x14ac:dyDescent="0.25">
      <c r="A240">
        <v>2.4300000000000051E-9</v>
      </c>
      <c r="B240" t="s">
        <v>238</v>
      </c>
      <c r="C240" s="3">
        <v>5</v>
      </c>
      <c r="D240" s="3">
        <v>2</v>
      </c>
      <c r="E240" s="3">
        <v>10</v>
      </c>
      <c r="F240" s="3">
        <v>17</v>
      </c>
      <c r="G240" s="4">
        <v>18</v>
      </c>
      <c r="H240" s="4">
        <v>17.079999999999998</v>
      </c>
      <c r="I240" s="5">
        <v>24423.663049239996</v>
      </c>
      <c r="J240" s="4">
        <v>7.7250113071008588</v>
      </c>
      <c r="K240" s="4">
        <v>8.1294621608757733</v>
      </c>
      <c r="L240" s="4">
        <v>5.2183701047380193</v>
      </c>
      <c r="M240" s="4">
        <v>5.6898219019855896</v>
      </c>
      <c r="N240" s="4">
        <v>2.101</v>
      </c>
      <c r="O240" s="4">
        <v>-6.205357142857153</v>
      </c>
      <c r="P240" s="4">
        <v>4.1276346604215464</v>
      </c>
      <c r="Q240" s="36" t="str">
        <f t="shared" si="74"/>
        <v xml:space="preserve"> </v>
      </c>
      <c r="R240" t="str">
        <f t="shared" si="75"/>
        <v xml:space="preserve"> </v>
      </c>
      <c r="S240" s="37" t="str">
        <f t="shared" si="76"/>
        <v/>
      </c>
      <c r="T240" s="37" t="str">
        <f t="shared" si="77"/>
        <v/>
      </c>
      <c r="U240" s="37" t="str">
        <f t="shared" si="78"/>
        <v/>
      </c>
      <c r="V240" s="37">
        <f t="shared" si="79"/>
        <v>-0.69312244336322992</v>
      </c>
      <c r="W240" s="37" t="str">
        <f t="shared" si="80"/>
        <v/>
      </c>
      <c r="X240" s="37">
        <f t="shared" si="81"/>
        <v>-0.6641562276638775</v>
      </c>
      <c r="Y240" t="str">
        <f t="shared" si="89"/>
        <v xml:space="preserve"> </v>
      </c>
      <c r="Z240" s="1">
        <f t="shared" si="82"/>
        <v>53</v>
      </c>
      <c r="AA240" t="str">
        <f t="shared" si="90"/>
        <v xml:space="preserve"> </v>
      </c>
      <c r="AB240" s="1">
        <f t="shared" si="83"/>
        <v>37</v>
      </c>
      <c r="AC240" t="str">
        <f t="shared" si="91"/>
        <v xml:space="preserve"> 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>
        <f t="shared" si="85"/>
        <v>4.1276346628515466</v>
      </c>
      <c r="AH240" t="str">
        <f t="shared" si="86"/>
        <v xml:space="preserve"> </v>
      </c>
      <c r="AI240">
        <f t="shared" si="94"/>
        <v>69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238</v>
      </c>
      <c r="AP240" t="s">
        <v>1295</v>
      </c>
      <c r="AQ240">
        <v>69.312244336322991</v>
      </c>
      <c r="AR240">
        <v>66.415622766387756</v>
      </c>
      <c r="AS240">
        <v>5.3864168618267039</v>
      </c>
      <c r="AT240">
        <v>-69.312244336322991</v>
      </c>
      <c r="AU240">
        <v>-66.415622766387756</v>
      </c>
      <c r="AV240" t="s">
        <v>1582</v>
      </c>
    </row>
    <row r="241" spans="1:48" x14ac:dyDescent="0.25">
      <c r="A241">
        <v>2.4400000000000052E-9</v>
      </c>
      <c r="B241" t="s">
        <v>290</v>
      </c>
      <c r="C241" s="3">
        <v>1</v>
      </c>
      <c r="D241" s="3">
        <v>1</v>
      </c>
      <c r="E241" s="3">
        <v>7</v>
      </c>
      <c r="F241" s="3">
        <v>9</v>
      </c>
      <c r="G241" s="4">
        <v>20</v>
      </c>
      <c r="H241" s="4">
        <v>14.09</v>
      </c>
      <c r="I241" s="5">
        <v>2711.9770897200001</v>
      </c>
      <c r="J241" s="4">
        <v>6.9960278053624618</v>
      </c>
      <c r="K241" s="4">
        <v>17.373612823674474</v>
      </c>
      <c r="L241" s="4">
        <v>4.5796706809982135</v>
      </c>
      <c r="M241" s="4">
        <v>10.177961892786501</v>
      </c>
      <c r="N241" s="4">
        <v>3.1859999999999999</v>
      </c>
      <c r="O241" s="4">
        <v>279.28571428571433</v>
      </c>
      <c r="P241" s="4">
        <v>7.3811213626685594</v>
      </c>
      <c r="Q241" s="36" t="str">
        <f t="shared" si="74"/>
        <v xml:space="preserve"> </v>
      </c>
      <c r="R241" t="str">
        <f t="shared" si="75"/>
        <v xml:space="preserve"> </v>
      </c>
      <c r="S241" s="37">
        <f t="shared" si="76"/>
        <v>0.41944641833779994</v>
      </c>
      <c r="T241" s="37" t="str">
        <f t="shared" si="77"/>
        <v/>
      </c>
      <c r="U241" s="37" t="str">
        <f t="shared" si="78"/>
        <v/>
      </c>
      <c r="V241" s="37">
        <f t="shared" si="79"/>
        <v>-0.72208145286479031</v>
      </c>
      <c r="W241" s="37" t="str">
        <f t="shared" si="80"/>
        <v/>
      </c>
      <c r="X241" s="37">
        <f t="shared" si="81"/>
        <v>-0.70526163405560238</v>
      </c>
      <c r="Y241" t="str">
        <f t="shared" si="89"/>
        <v xml:space="preserve"> </v>
      </c>
      <c r="Z241" s="1">
        <f t="shared" si="82"/>
        <v>44</v>
      </c>
      <c r="AA241" t="str">
        <f t="shared" si="90"/>
        <v xml:space="preserve"> </v>
      </c>
      <c r="AB241" s="1">
        <f t="shared" si="83"/>
        <v>28</v>
      </c>
      <c r="AC241">
        <f t="shared" si="91"/>
        <v>9</v>
      </c>
      <c r="AD241" s="1" t="str">
        <f t="shared" si="84"/>
        <v xml:space="preserve"> </v>
      </c>
      <c r="AE241" t="str">
        <f t="shared" si="92"/>
        <v xml:space="preserve"> </v>
      </c>
      <c r="AF241" t="str">
        <f t="shared" si="93"/>
        <v xml:space="preserve"> </v>
      </c>
      <c r="AG241">
        <f t="shared" si="85"/>
        <v>7.3811213651085597</v>
      </c>
      <c r="AH241" t="str">
        <f t="shared" si="86"/>
        <v xml:space="preserve"> </v>
      </c>
      <c r="AI241">
        <f t="shared" si="94"/>
        <v>15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290</v>
      </c>
      <c r="AP241" t="s">
        <v>1250</v>
      </c>
      <c r="AQ241">
        <v>72.208145286479038</v>
      </c>
      <c r="AR241">
        <v>70.52616340556024</v>
      </c>
      <c r="AS241">
        <v>41.944641589779998</v>
      </c>
      <c r="AT241">
        <v>-72.208145286479038</v>
      </c>
      <c r="AU241">
        <v>-70.52616340556024</v>
      </c>
      <c r="AV241" t="s">
        <v>1583</v>
      </c>
    </row>
    <row r="242" spans="1:48" x14ac:dyDescent="0.25">
      <c r="A242">
        <v>2.4500000000000054E-9</v>
      </c>
      <c r="B242" t="s">
        <v>346</v>
      </c>
      <c r="C242" s="3">
        <v>0</v>
      </c>
      <c r="D242" s="3">
        <v>3</v>
      </c>
      <c r="E242" s="3">
        <v>9</v>
      </c>
      <c r="F242" s="3">
        <v>12</v>
      </c>
      <c r="G242" s="4">
        <v>44</v>
      </c>
      <c r="H242" s="4">
        <v>48.06</v>
      </c>
      <c r="I242" s="5">
        <v>25902.025093979999</v>
      </c>
      <c r="J242" s="4">
        <v>27.604824813325674</v>
      </c>
      <c r="K242" s="4">
        <v>29.092009685230025</v>
      </c>
      <c r="L242" s="4">
        <v>19.198259715205715</v>
      </c>
      <c r="M242" s="4">
        <v>19.411911850941078</v>
      </c>
      <c r="N242" s="4">
        <v>1.6520000000000001</v>
      </c>
      <c r="O242" s="4">
        <v>-8.2222222222222161</v>
      </c>
      <c r="P242" s="4">
        <v>1.916354556803995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 t="str">
        <f t="shared" si="77"/>
        <v/>
      </c>
      <c r="U242" s="37" t="str">
        <f t="shared" si="78"/>
        <v/>
      </c>
      <c r="V242" s="37" t="str">
        <f t="shared" si="79"/>
        <v/>
      </c>
      <c r="W242" s="37" t="str">
        <f t="shared" si="80"/>
        <v/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 t="str">
        <f t="shared" si="90"/>
        <v xml:space="preserve"> </v>
      </c>
      <c r="AB242" s="1" t="str">
        <f t="shared" si="83"/>
        <v xml:space="preserve"> </v>
      </c>
      <c r="AC242" t="str">
        <f t="shared" si="91"/>
        <v xml:space="preserve"> </v>
      </c>
      <c r="AD242" s="1" t="str">
        <f t="shared" si="84"/>
        <v xml:space="preserve"> </v>
      </c>
      <c r="AE242" t="str">
        <f t="shared" si="92"/>
        <v xml:space="preserve"> </v>
      </c>
      <c r="AF242" t="str">
        <f t="shared" si="93"/>
        <v xml:space="preserve"> </v>
      </c>
      <c r="AG242" t="str">
        <f t="shared" si="85"/>
        <v xml:space="preserve"> </v>
      </c>
      <c r="AH242" t="str">
        <f t="shared" si="86"/>
        <v xml:space="preserve"> </v>
      </c>
      <c r="AI242" t="str">
        <f t="shared" si="94"/>
        <v xml:space="preserve"> 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346</v>
      </c>
      <c r="AP242" t="s">
        <v>1241</v>
      </c>
      <c r="AQ242">
        <v>-9.6606963191447459</v>
      </c>
      <c r="AR242">
        <v>-23.556126446247781</v>
      </c>
      <c r="AS242">
        <v>-8.4477736163129471</v>
      </c>
      <c r="AT242">
        <v>9.6606963191447459</v>
      </c>
      <c r="AU242">
        <v>23.556126446247781</v>
      </c>
      <c r="AV242" t="s">
        <v>1584</v>
      </c>
    </row>
    <row r="243" spans="1:48" x14ac:dyDescent="0.25">
      <c r="A243">
        <v>2.4600000000000056E-9</v>
      </c>
      <c r="B243" t="s">
        <v>567</v>
      </c>
      <c r="C243" s="3">
        <v>6</v>
      </c>
      <c r="D243" s="3">
        <v>2</v>
      </c>
      <c r="E243" s="3">
        <v>10</v>
      </c>
      <c r="F243" s="3">
        <v>18</v>
      </c>
      <c r="G243" s="4">
        <v>60</v>
      </c>
      <c r="H243" s="4">
        <v>57.85</v>
      </c>
      <c r="I243" s="5">
        <v>8258.4376082000017</v>
      </c>
      <c r="J243" s="4">
        <v>16.768115942028984</v>
      </c>
      <c r="K243" s="4">
        <v>23.326612903225808</v>
      </c>
      <c r="L243" s="4">
        <v>10.915815502524003</v>
      </c>
      <c r="M243" s="4">
        <v>15.484325886448298</v>
      </c>
      <c r="N243" s="4">
        <v>2.48</v>
      </c>
      <c r="O243" s="4">
        <v>-29.344729344729348</v>
      </c>
      <c r="P243" s="4" t="s">
        <v>137</v>
      </c>
      <c r="Q243" s="36" t="str">
        <f t="shared" si="74"/>
        <v xml:space="preserve"> </v>
      </c>
      <c r="R243" t="str">
        <f t="shared" si="75"/>
        <v xml:space="preserve"> </v>
      </c>
      <c r="S243" s="37" t="str">
        <f t="shared" si="76"/>
        <v/>
      </c>
      <c r="T243" s="37" t="str">
        <f t="shared" si="77"/>
        <v/>
      </c>
      <c r="U243" s="37" t="str">
        <f t="shared" si="78"/>
        <v/>
      </c>
      <c r="V243" s="37">
        <f t="shared" si="79"/>
        <v>-0.3338833763308634</v>
      </c>
      <c r="W243" s="37" t="str">
        <f t="shared" si="80"/>
        <v/>
      </c>
      <c r="X243" s="37" t="str">
        <f t="shared" si="81"/>
        <v/>
      </c>
      <c r="Y243" t="str">
        <f t="shared" si="89"/>
        <v xml:space="preserve"> </v>
      </c>
      <c r="Z243" s="1">
        <f t="shared" si="82"/>
        <v>179</v>
      </c>
      <c r="AA243" t="str">
        <f t="shared" si="90"/>
        <v xml:space="preserve"> </v>
      </c>
      <c r="AB243" s="1" t="str">
        <f t="shared" si="83"/>
        <v xml:space="preserve"> </v>
      </c>
      <c r="AC243" t="str">
        <f t="shared" si="91"/>
        <v xml:space="preserve"> </v>
      </c>
      <c r="AD243" s="1" t="str">
        <f t="shared" si="84"/>
        <v xml:space="preserve"> </v>
      </c>
      <c r="AE243" t="str">
        <f t="shared" si="92"/>
        <v xml:space="preserve"> </v>
      </c>
      <c r="AF243" t="str">
        <f t="shared" si="93"/>
        <v xml:space="preserve"> </v>
      </c>
      <c r="AG243" t="str">
        <f t="shared" si="85"/>
        <v xml:space="preserve"> </v>
      </c>
      <c r="AH243" t="str">
        <f t="shared" si="86"/>
        <v xml:space="preserve"> </v>
      </c>
      <c r="AI243" t="str">
        <f t="shared" si="94"/>
        <v xml:space="preserve"> 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567</v>
      </c>
      <c r="AP243" t="s">
        <v>1315</v>
      </c>
      <c r="AQ243">
        <v>33.388337633086337</v>
      </c>
      <c r="AR243">
        <v>29.748013595964863</v>
      </c>
      <c r="AS243">
        <v>3.7165082108902237</v>
      </c>
      <c r="AT243">
        <v>-33.388337633086337</v>
      </c>
      <c r="AU243">
        <v>-29.748013595964863</v>
      </c>
      <c r="AV243" t="s">
        <v>1585</v>
      </c>
    </row>
    <row r="244" spans="1:48" x14ac:dyDescent="0.25">
      <c r="A244">
        <v>2.4700000000000057E-9</v>
      </c>
      <c r="B244" t="s">
        <v>374</v>
      </c>
      <c r="C244" s="3">
        <v>10</v>
      </c>
      <c r="D244" s="3">
        <v>4</v>
      </c>
      <c r="E244" s="3">
        <v>8</v>
      </c>
      <c r="F244" s="3">
        <v>22</v>
      </c>
      <c r="G244" s="4">
        <v>13</v>
      </c>
      <c r="H244" s="4">
        <v>10.82</v>
      </c>
      <c r="I244" s="5">
        <v>7627.6560445800005</v>
      </c>
      <c r="J244" s="4">
        <v>7.9325513196480939</v>
      </c>
      <c r="K244" s="4" t="s">
        <v>1240</v>
      </c>
      <c r="L244" s="4">
        <v>6.7308320964181174</v>
      </c>
      <c r="M244" s="4" t="s">
        <v>1240</v>
      </c>
      <c r="N244" s="4">
        <v>-0.92</v>
      </c>
      <c r="O244" s="4" t="s">
        <v>132</v>
      </c>
      <c r="P244" s="4">
        <v>2.4676524953789283</v>
      </c>
      <c r="Q244" s="36" t="str">
        <f t="shared" si="74"/>
        <v xml:space="preserve"> </v>
      </c>
      <c r="R244" t="str">
        <f t="shared" si="75"/>
        <v xml:space="preserve"> </v>
      </c>
      <c r="S244" s="37">
        <f t="shared" si="76"/>
        <v>0.20147874553839176</v>
      </c>
      <c r="T244" s="37" t="str">
        <f t="shared" si="77"/>
        <v/>
      </c>
      <c r="U244" s="37" t="str">
        <f t="shared" si="78"/>
        <v/>
      </c>
      <c r="V244" s="37">
        <f t="shared" si="79"/>
        <v>-0.68487787653698895</v>
      </c>
      <c r="W244" s="37" t="str">
        <f t="shared" si="80"/>
        <v/>
      </c>
      <c r="X244" s="37">
        <f t="shared" si="81"/>
        <v>-0.56681722513899813</v>
      </c>
      <c r="Y244" t="str">
        <f t="shared" si="89"/>
        <v xml:space="preserve"> </v>
      </c>
      <c r="Z244" s="1">
        <f t="shared" si="82"/>
        <v>57</v>
      </c>
      <c r="AA244" t="str">
        <f t="shared" si="90"/>
        <v xml:space="preserve"> </v>
      </c>
      <c r="AB244" s="1">
        <f t="shared" si="83"/>
        <v>60</v>
      </c>
      <c r="AC244">
        <f t="shared" si="91"/>
        <v>75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>
        <f t="shared" si="85"/>
        <v>2.4676524978489285</v>
      </c>
      <c r="AH244" t="str">
        <f t="shared" si="86"/>
        <v xml:space="preserve"> </v>
      </c>
      <c r="AI244">
        <f t="shared" si="94"/>
        <v>158</v>
      </c>
      <c r="AJ244" t="str">
        <f t="shared" si="95"/>
        <v xml:space="preserve"> </v>
      </c>
      <c r="AK244" t="str">
        <f t="shared" si="87"/>
        <v xml:space="preserve"> </v>
      </c>
      <c r="AL244" t="str">
        <f t="shared" si="88"/>
        <v xml:space="preserve"> </v>
      </c>
      <c r="AM244" t="str">
        <f t="shared" si="96"/>
        <v xml:space="preserve"> </v>
      </c>
      <c r="AN244" t="str">
        <f t="shared" si="97"/>
        <v xml:space="preserve"> </v>
      </c>
      <c r="AO244" t="s">
        <v>374</v>
      </c>
      <c r="AP244" t="s">
        <v>1256</v>
      </c>
      <c r="AQ244">
        <v>68.487787653698888</v>
      </c>
      <c r="AR244">
        <v>56.681722513899814</v>
      </c>
      <c r="AS244">
        <v>20.147874306839174</v>
      </c>
      <c r="AT244">
        <v>-68.487787653698888</v>
      </c>
      <c r="AU244">
        <v>-56.681722513899814</v>
      </c>
      <c r="AV244" t="s">
        <v>1586</v>
      </c>
    </row>
    <row r="245" spans="1:48" x14ac:dyDescent="0.25">
      <c r="A245">
        <v>2.4800000000000059E-9</v>
      </c>
      <c r="B245" t="s">
        <v>344</v>
      </c>
      <c r="C245" s="3">
        <v>3</v>
      </c>
      <c r="D245" s="3">
        <v>0</v>
      </c>
      <c r="E245" s="3">
        <v>17</v>
      </c>
      <c r="F245" s="3">
        <v>20</v>
      </c>
      <c r="G245" s="4">
        <v>140</v>
      </c>
      <c r="H245" s="4">
        <v>127.88</v>
      </c>
      <c r="I245" s="5">
        <v>26600.271228639998</v>
      </c>
      <c r="J245" s="4">
        <v>22.270985719261581</v>
      </c>
      <c r="K245" s="4">
        <v>22.067299396031061</v>
      </c>
      <c r="L245" s="4">
        <v>15.39747457968388</v>
      </c>
      <c r="M245" s="4">
        <v>15.466656452854155</v>
      </c>
      <c r="N245" s="4">
        <v>5.7949999999999999</v>
      </c>
      <c r="O245" s="4">
        <v>0.25951557093425054</v>
      </c>
      <c r="P245" s="4">
        <v>2.4679386925242417</v>
      </c>
      <c r="Q245" s="36" t="str">
        <f t="shared" si="74"/>
        <v xml:space="preserve"> </v>
      </c>
      <c r="R245" t="str">
        <f t="shared" si="75"/>
        <v xml:space="preserve"> </v>
      </c>
      <c r="S245" s="37" t="str">
        <f t="shared" si="76"/>
        <v/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 t="str">
        <f t="shared" si="81"/>
        <v/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 t="str">
        <f t="shared" si="83"/>
        <v xml:space="preserve"> </v>
      </c>
      <c r="AC245" t="str">
        <f t="shared" si="91"/>
        <v xml:space="preserve"> </v>
      </c>
      <c r="AD245" s="1" t="str">
        <f t="shared" si="84"/>
        <v xml:space="preserve"> </v>
      </c>
      <c r="AE245" t="str">
        <f t="shared" si="92"/>
        <v xml:space="preserve"> </v>
      </c>
      <c r="AF245" t="str">
        <f t="shared" si="93"/>
        <v xml:space="preserve"> </v>
      </c>
      <c r="AG245">
        <f t="shared" si="85"/>
        <v>2.4679386950042419</v>
      </c>
      <c r="AH245" t="str">
        <f t="shared" si="86"/>
        <v xml:space="preserve"> </v>
      </c>
      <c r="AI245">
        <f t="shared" si="94"/>
        <v>157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344</v>
      </c>
      <c r="AP245" t="s">
        <v>1241</v>
      </c>
      <c r="AQ245">
        <v>11.528081840642368</v>
      </c>
      <c r="AR245">
        <v>0.90495991084564853</v>
      </c>
      <c r="AS245">
        <v>9.4776352830778787</v>
      </c>
      <c r="AT245">
        <v>-11.528081840642368</v>
      </c>
      <c r="AU245">
        <v>-0.90495991084564853</v>
      </c>
      <c r="AV245" t="s">
        <v>1587</v>
      </c>
    </row>
    <row r="246" spans="1:48" x14ac:dyDescent="0.25">
      <c r="A246">
        <v>2.4900000000000061E-9</v>
      </c>
      <c r="B246" t="s">
        <v>350</v>
      </c>
      <c r="C246" s="3">
        <v>18</v>
      </c>
      <c r="D246" s="3">
        <v>0</v>
      </c>
      <c r="E246" s="3">
        <v>7</v>
      </c>
      <c r="F246" s="3">
        <v>25</v>
      </c>
      <c r="G246" s="4">
        <v>427.5</v>
      </c>
      <c r="H246" s="4">
        <v>381.87</v>
      </c>
      <c r="I246" s="5">
        <v>50485.531569030005</v>
      </c>
      <c r="J246" s="4">
        <v>21.490798581799762</v>
      </c>
      <c r="K246" s="4">
        <v>20.460244320617228</v>
      </c>
      <c r="L246" s="4">
        <v>11.00970305444887</v>
      </c>
      <c r="M246" s="4">
        <v>9.8216673850001062</v>
      </c>
      <c r="N246" s="4">
        <v>18.664000000000001</v>
      </c>
      <c r="O246" s="4">
        <v>4.4432008953553463</v>
      </c>
      <c r="P246" s="4">
        <v>0.64393641815277447</v>
      </c>
      <c r="Q246" s="36">
        <f t="shared" si="74"/>
        <v>72.000000002489998</v>
      </c>
      <c r="R246" t="str">
        <f t="shared" si="75"/>
        <v xml:space="preserve"> </v>
      </c>
      <c r="S246" s="37" t="str">
        <f t="shared" si="76"/>
        <v/>
      </c>
      <c r="T246" s="37" t="str">
        <f t="shared" si="77"/>
        <v/>
      </c>
      <c r="U246" s="37" t="str">
        <f t="shared" si="78"/>
        <v/>
      </c>
      <c r="V246" s="37" t="str">
        <f t="shared" si="79"/>
        <v/>
      </c>
      <c r="W246" s="37" t="str">
        <f t="shared" si="80"/>
        <v/>
      </c>
      <c r="X246" s="37" t="str">
        <f t="shared" si="81"/>
        <v/>
      </c>
      <c r="Y246" t="str">
        <f t="shared" si="89"/>
        <v xml:space="preserve"> </v>
      </c>
      <c r="Z246" s="1" t="str">
        <f t="shared" si="82"/>
        <v xml:space="preserve"> </v>
      </c>
      <c r="AA246" t="str">
        <f t="shared" si="90"/>
        <v xml:space="preserve"> </v>
      </c>
      <c r="AB246" s="1" t="str">
        <f t="shared" si="83"/>
        <v xml:space="preserve"> </v>
      </c>
      <c r="AC246" t="str">
        <f t="shared" si="91"/>
        <v xml:space="preserve"> </v>
      </c>
      <c r="AD246" s="1" t="str">
        <f t="shared" si="84"/>
        <v xml:space="preserve"> </v>
      </c>
      <c r="AE246">
        <f t="shared" si="92"/>
        <v>85</v>
      </c>
      <c r="AF246" t="str">
        <f t="shared" si="93"/>
        <v xml:space="preserve"> </v>
      </c>
      <c r="AG246" t="str">
        <f t="shared" si="85"/>
        <v xml:space="preserve"> </v>
      </c>
      <c r="AH246" t="str">
        <f t="shared" si="86"/>
        <v xml:space="preserve"> </v>
      </c>
      <c r="AI246" t="str">
        <f t="shared" si="94"/>
        <v xml:space="preserve"> 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350</v>
      </c>
      <c r="AP246" t="s">
        <v>1315</v>
      </c>
      <c r="AQ246">
        <v>14.62739021632904</v>
      </c>
      <c r="AR246">
        <v>29.143772252768031</v>
      </c>
      <c r="AS246">
        <v>11.949092623144008</v>
      </c>
      <c r="AT246">
        <v>-14.62739021632904</v>
      </c>
      <c r="AU246">
        <v>-29.143772252768031</v>
      </c>
      <c r="AV246" t="s">
        <v>1588</v>
      </c>
    </row>
    <row r="247" spans="1:48" x14ac:dyDescent="0.25">
      <c r="A247">
        <v>2.5000000000000063E-9</v>
      </c>
      <c r="B247" t="s">
        <v>240</v>
      </c>
      <c r="C247" s="3">
        <v>6</v>
      </c>
      <c r="D247" s="3">
        <v>2</v>
      </c>
      <c r="E247" s="3">
        <v>13</v>
      </c>
      <c r="F247" s="3">
        <v>21</v>
      </c>
      <c r="G247" s="4">
        <v>125</v>
      </c>
      <c r="H247" s="4">
        <v>119.2</v>
      </c>
      <c r="I247" s="5">
        <v>105836.72127440001</v>
      </c>
      <c r="J247" s="4">
        <v>9.3132275959059303</v>
      </c>
      <c r="K247" s="4">
        <v>10.688665710186513</v>
      </c>
      <c r="L247" s="4">
        <v>8.6883163305569404</v>
      </c>
      <c r="M247" s="4">
        <v>9.1894363754480803</v>
      </c>
      <c r="N247" s="4">
        <v>11.152000000000001</v>
      </c>
      <c r="O247" s="4">
        <v>-12.943013270882119</v>
      </c>
      <c r="P247" s="4">
        <v>5.5369127516778525</v>
      </c>
      <c r="Q247" s="36" t="str">
        <f t="shared" si="74"/>
        <v xml:space="preserve"> </v>
      </c>
      <c r="R247" t="str">
        <f t="shared" si="75"/>
        <v xml:space="preserve"> </v>
      </c>
      <c r="S247" s="37" t="str">
        <f t="shared" si="76"/>
        <v/>
      </c>
      <c r="T247" s="37" t="str">
        <f t="shared" si="77"/>
        <v/>
      </c>
      <c r="U247" s="37" t="str">
        <f t="shared" si="78"/>
        <v/>
      </c>
      <c r="V247" s="37">
        <f t="shared" si="79"/>
        <v>-0.6300302465050569</v>
      </c>
      <c r="W247" s="37" t="str">
        <f t="shared" si="80"/>
        <v/>
      </c>
      <c r="X247" s="37">
        <f t="shared" si="81"/>
        <v>-0.44083748888288754</v>
      </c>
      <c r="Y247" t="str">
        <f t="shared" si="89"/>
        <v xml:space="preserve"> </v>
      </c>
      <c r="Z247" s="1">
        <f t="shared" si="82"/>
        <v>76</v>
      </c>
      <c r="AA247" t="str">
        <f t="shared" si="90"/>
        <v xml:space="preserve"> </v>
      </c>
      <c r="AB247" s="1">
        <f t="shared" si="83"/>
        <v>103</v>
      </c>
      <c r="AC247" t="str">
        <f t="shared" si="91"/>
        <v xml:space="preserve"> </v>
      </c>
      <c r="AD247" s="1" t="str">
        <f t="shared" si="84"/>
        <v xml:space="preserve"> </v>
      </c>
      <c r="AE247" t="str">
        <f t="shared" si="92"/>
        <v xml:space="preserve"> </v>
      </c>
      <c r="AF247" t="str">
        <f t="shared" si="93"/>
        <v xml:space="preserve"> </v>
      </c>
      <c r="AG247">
        <f t="shared" si="85"/>
        <v>5.5369127541778527</v>
      </c>
      <c r="AH247" t="str">
        <f t="shared" si="86"/>
        <v xml:space="preserve"> </v>
      </c>
      <c r="AI247">
        <f t="shared" si="94"/>
        <v>34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240</v>
      </c>
      <c r="AP247" t="s">
        <v>1295</v>
      </c>
      <c r="AQ247">
        <v>63.003024650505694</v>
      </c>
      <c r="AR247">
        <v>44.083748888288753</v>
      </c>
      <c r="AS247">
        <v>4.8657718120805438</v>
      </c>
      <c r="AT247">
        <v>-63.003024650505694</v>
      </c>
      <c r="AU247">
        <v>-44.083748888288753</v>
      </c>
      <c r="AV247" t="s">
        <v>1589</v>
      </c>
    </row>
    <row r="248" spans="1:48" x14ac:dyDescent="0.25">
      <c r="A248">
        <v>2.5100000000000064E-9</v>
      </c>
      <c r="B248" t="s">
        <v>605</v>
      </c>
      <c r="C248" s="3">
        <v>20</v>
      </c>
      <c r="D248" s="3">
        <v>0</v>
      </c>
      <c r="E248" s="3">
        <v>1</v>
      </c>
      <c r="F248" s="3">
        <v>21</v>
      </c>
      <c r="G248" s="4">
        <v>105</v>
      </c>
      <c r="H248" s="4">
        <v>91.83</v>
      </c>
      <c r="I248" s="5">
        <v>50251.379087789996</v>
      </c>
      <c r="J248" s="4">
        <v>23.673627223511215</v>
      </c>
      <c r="K248" s="4">
        <v>20.701082055906223</v>
      </c>
      <c r="L248" s="4">
        <v>17.323658829228304</v>
      </c>
      <c r="M248" s="4">
        <v>15.783372895165671</v>
      </c>
      <c r="N248" s="4">
        <v>4.4359999999999999</v>
      </c>
      <c r="O248" s="4">
        <v>14.329896907216497</v>
      </c>
      <c r="P248" s="4">
        <v>1.2947838397038005</v>
      </c>
      <c r="Q248" s="36">
        <f t="shared" si="74"/>
        <v>95.238095240605247</v>
      </c>
      <c r="R248" t="str">
        <f t="shared" si="75"/>
        <v xml:space="preserve"> </v>
      </c>
      <c r="S248" s="37" t="str">
        <f t="shared" si="76"/>
        <v/>
      </c>
      <c r="T248" s="37" t="str">
        <f t="shared" si="77"/>
        <v/>
      </c>
      <c r="U248" s="37" t="str">
        <f t="shared" si="78"/>
        <v/>
      </c>
      <c r="V248" s="37" t="str">
        <f t="shared" si="79"/>
        <v/>
      </c>
      <c r="W248" s="37" t="str">
        <f t="shared" si="80"/>
        <v/>
      </c>
      <c r="X248" s="37" t="str">
        <f t="shared" si="81"/>
        <v/>
      </c>
      <c r="Y248" t="str">
        <f t="shared" si="89"/>
        <v xml:space="preserve"> </v>
      </c>
      <c r="Z248" s="1" t="str">
        <f t="shared" si="82"/>
        <v xml:space="preserve"> </v>
      </c>
      <c r="AA248" t="str">
        <f t="shared" si="90"/>
        <v xml:space="preserve"> </v>
      </c>
      <c r="AB248" s="1" t="str">
        <f t="shared" si="83"/>
        <v xml:space="preserve"> </v>
      </c>
      <c r="AC248" t="str">
        <f t="shared" si="91"/>
        <v xml:space="preserve"> </v>
      </c>
      <c r="AD248" s="1" t="str">
        <f t="shared" si="84"/>
        <v xml:space="preserve"> </v>
      </c>
      <c r="AE248">
        <f t="shared" si="92"/>
        <v>4</v>
      </c>
      <c r="AF248" t="str">
        <f t="shared" si="93"/>
        <v xml:space="preserve"> </v>
      </c>
      <c r="AG248" t="str">
        <f t="shared" si="85"/>
        <v xml:space="preserve"> </v>
      </c>
      <c r="AH248" t="str">
        <f t="shared" si="86"/>
        <v xml:space="preserve"> </v>
      </c>
      <c r="AI248" t="str">
        <f t="shared" si="94"/>
        <v xml:space="preserve"> 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605</v>
      </c>
      <c r="AP248" t="s">
        <v>1248</v>
      </c>
      <c r="AQ248">
        <v>5.9560615477297958</v>
      </c>
      <c r="AR248">
        <v>-11.491573328413708</v>
      </c>
      <c r="AS248">
        <v>14.341718392682123</v>
      </c>
      <c r="AT248">
        <v>-5.9560615477297958</v>
      </c>
      <c r="AU248">
        <v>11.491573328413708</v>
      </c>
      <c r="AV248" t="s">
        <v>1590</v>
      </c>
    </row>
    <row r="249" spans="1:48" x14ac:dyDescent="0.25">
      <c r="A249">
        <v>2.5200000000000066E-9</v>
      </c>
      <c r="B249" t="s">
        <v>489</v>
      </c>
      <c r="C249" s="3">
        <v>5</v>
      </c>
      <c r="D249" s="3">
        <v>1</v>
      </c>
      <c r="E249" s="3">
        <v>2</v>
      </c>
      <c r="F249" s="3">
        <v>8</v>
      </c>
      <c r="G249" s="4">
        <v>291.5</v>
      </c>
      <c r="H249" s="4">
        <v>335.14</v>
      </c>
      <c r="I249" s="5">
        <v>28464.435230659998</v>
      </c>
      <c r="J249" s="4" t="s">
        <v>1240</v>
      </c>
      <c r="K249" s="4" t="s">
        <v>1240</v>
      </c>
      <c r="L249" s="4" t="s">
        <v>1240</v>
      </c>
      <c r="M249" s="4" t="s">
        <v>1240</v>
      </c>
      <c r="N249" s="4">
        <v>4.9000000000000004</v>
      </c>
      <c r="O249" s="4">
        <v>0.28653295128940309</v>
      </c>
      <c r="P249" s="4" t="s">
        <v>137</v>
      </c>
      <c r="Q249" s="36" t="str">
        <f t="shared" si="74"/>
        <v xml:space="preserve"> </v>
      </c>
      <c r="R249" t="str">
        <f t="shared" si="75"/>
        <v xml:space="preserve"> </v>
      </c>
      <c r="S249" s="37" t="str">
        <f t="shared" si="76"/>
        <v/>
      </c>
      <c r="T249" s="37" t="str">
        <f t="shared" si="77"/>
        <v/>
      </c>
      <c r="U249" s="37" t="str">
        <f t="shared" si="78"/>
        <v xml:space="preserve"> </v>
      </c>
      <c r="V249" s="37" t="str">
        <f t="shared" si="79"/>
        <v xml:space="preserve"> </v>
      </c>
      <c r="W249" s="37" t="str">
        <f t="shared" si="80"/>
        <v xml:space="preserve"> </v>
      </c>
      <c r="X249" s="37" t="str">
        <f t="shared" si="81"/>
        <v xml:space="preserve"> </v>
      </c>
      <c r="Y249" t="str">
        <f t="shared" si="89"/>
        <v xml:space="preserve"> </v>
      </c>
      <c r="Z249" s="1" t="str">
        <f t="shared" si="82"/>
        <v xml:space="preserve"> </v>
      </c>
      <c r="AA249" t="str">
        <f t="shared" si="90"/>
        <v xml:space="preserve"> </v>
      </c>
      <c r="AB249" s="1" t="str">
        <f t="shared" si="83"/>
        <v xml:space="preserve"> </v>
      </c>
      <c r="AC249" t="str">
        <f t="shared" si="91"/>
        <v xml:space="preserve"> </v>
      </c>
      <c r="AD249" s="1" t="str">
        <f t="shared" si="84"/>
        <v xml:space="preserve"> </v>
      </c>
      <c r="AE249" t="str">
        <f t="shared" si="92"/>
        <v xml:space="preserve"> </v>
      </c>
      <c r="AF249" t="str">
        <f t="shared" si="93"/>
        <v xml:space="preserve"> </v>
      </c>
      <c r="AG249" t="str">
        <f t="shared" si="85"/>
        <v xml:space="preserve"> </v>
      </c>
      <c r="AH249" t="str">
        <f t="shared" si="86"/>
        <v xml:space="preserve"> </v>
      </c>
      <c r="AI249" t="str">
        <f t="shared" si="94"/>
        <v xml:space="preserve"> 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489</v>
      </c>
      <c r="AP249" t="s">
        <v>1315</v>
      </c>
      <c r="AQ249" t="e">
        <v>#VALUE!</v>
      </c>
      <c r="AR249" t="e">
        <v>#VALUE!</v>
      </c>
      <c r="AS249">
        <v>-13.021423882556537</v>
      </c>
      <c r="AT249" t="e">
        <v>#VALUE!</v>
      </c>
      <c r="AU249" t="e">
        <v>#VALUE!</v>
      </c>
      <c r="AV249" t="s">
        <v>1591</v>
      </c>
    </row>
    <row r="250" spans="1:48" x14ac:dyDescent="0.25">
      <c r="A250">
        <v>2.5300000000000068E-9</v>
      </c>
      <c r="B250" t="s">
        <v>356</v>
      </c>
      <c r="C250" s="3">
        <v>7</v>
      </c>
      <c r="D250" s="3">
        <v>3</v>
      </c>
      <c r="E250" s="3">
        <v>6</v>
      </c>
      <c r="F250" s="3">
        <v>16</v>
      </c>
      <c r="G250" s="4">
        <v>134</v>
      </c>
      <c r="H250" s="4">
        <v>124.52</v>
      </c>
      <c r="I250" s="5">
        <v>13305.104450880001</v>
      </c>
      <c r="J250" s="4">
        <v>20.168448331713638</v>
      </c>
      <c r="K250" s="4">
        <v>21.891701828410689</v>
      </c>
      <c r="L250" s="4">
        <v>15.738825304078768</v>
      </c>
      <c r="M250" s="4">
        <v>16.06666883116883</v>
      </c>
      <c r="N250" s="4">
        <v>5.6879999999999997</v>
      </c>
      <c r="O250" s="4">
        <v>-7.8119935170178314</v>
      </c>
      <c r="P250" s="4">
        <v>2.4108576935432064</v>
      </c>
      <c r="Q250" s="36" t="str">
        <f t="shared" si="74"/>
        <v xml:space="preserve"> </v>
      </c>
      <c r="R250" t="str">
        <f t="shared" si="75"/>
        <v xml:space="preserve"> </v>
      </c>
      <c r="S250" s="37" t="str">
        <f t="shared" si="76"/>
        <v/>
      </c>
      <c r="T250" s="37" t="str">
        <f t="shared" si="77"/>
        <v/>
      </c>
      <c r="U250" s="37" t="str">
        <f t="shared" si="78"/>
        <v/>
      </c>
      <c r="V250" s="37" t="str">
        <f t="shared" si="79"/>
        <v/>
      </c>
      <c r="W250" s="37" t="str">
        <f t="shared" si="80"/>
        <v/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 t="str">
        <f t="shared" si="90"/>
        <v xml:space="preserve"> </v>
      </c>
      <c r="AB250" s="1" t="str">
        <f t="shared" si="83"/>
        <v xml:space="preserve"> </v>
      </c>
      <c r="AC250" t="str">
        <f t="shared" si="91"/>
        <v xml:space="preserve"> </v>
      </c>
      <c r="AD250" s="1" t="str">
        <f t="shared" si="84"/>
        <v xml:space="preserve"> </v>
      </c>
      <c r="AE250" t="str">
        <f t="shared" si="92"/>
        <v xml:space="preserve"> </v>
      </c>
      <c r="AF250" t="str">
        <f t="shared" si="93"/>
        <v xml:space="preserve"> </v>
      </c>
      <c r="AG250">
        <f t="shared" si="85"/>
        <v>2.4108576960732067</v>
      </c>
      <c r="AH250" t="str">
        <f t="shared" si="86"/>
        <v xml:space="preserve"> </v>
      </c>
      <c r="AI250">
        <f t="shared" si="94"/>
        <v>163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356</v>
      </c>
      <c r="AP250" t="s">
        <v>1244</v>
      </c>
      <c r="AQ250">
        <v>19.880451961254121</v>
      </c>
      <c r="AR250">
        <v>-1.2919044868397345</v>
      </c>
      <c r="AS250">
        <v>7.6132348217153867</v>
      </c>
      <c r="AT250">
        <v>-19.880451961254121</v>
      </c>
      <c r="AU250">
        <v>1.2919044868397345</v>
      </c>
      <c r="AV250" t="s">
        <v>1592</v>
      </c>
    </row>
    <row r="251" spans="1:48" x14ac:dyDescent="0.25">
      <c r="A251">
        <v>2.5400000000000069E-9</v>
      </c>
      <c r="B251" t="s">
        <v>664</v>
      </c>
      <c r="C251" s="3">
        <v>10</v>
      </c>
      <c r="D251" s="3">
        <v>3</v>
      </c>
      <c r="E251" s="3">
        <v>7</v>
      </c>
      <c r="F251" s="3">
        <v>20</v>
      </c>
      <c r="G251" s="4">
        <v>340</v>
      </c>
      <c r="H251" s="4">
        <v>369.13</v>
      </c>
      <c r="I251" s="5">
        <v>54262.11</v>
      </c>
      <c r="J251" s="4" t="s">
        <v>1240</v>
      </c>
      <c r="K251" s="4" t="s">
        <v>1240</v>
      </c>
      <c r="L251" s="4" t="s">
        <v>1240</v>
      </c>
      <c r="M251" s="4" t="s">
        <v>1240</v>
      </c>
      <c r="N251" s="4">
        <v>6</v>
      </c>
      <c r="O251" s="4">
        <v>-8.6757990867579942</v>
      </c>
      <c r="P251" s="4">
        <v>0</v>
      </c>
      <c r="Q251" s="36" t="str">
        <f t="shared" si="74"/>
        <v xml:space="preserve"> </v>
      </c>
      <c r="R251" t="str">
        <f t="shared" si="75"/>
        <v xml:space="preserve"> </v>
      </c>
      <c r="S251" s="37" t="str">
        <f t="shared" si="76"/>
        <v/>
      </c>
      <c r="T251" s="37" t="str">
        <f t="shared" si="77"/>
        <v/>
      </c>
      <c r="U251" s="37" t="str">
        <f t="shared" si="78"/>
        <v xml:space="preserve"> </v>
      </c>
      <c r="V251" s="37" t="str">
        <f t="shared" si="79"/>
        <v xml:space="preserve"> </v>
      </c>
      <c r="W251" s="37" t="str">
        <f t="shared" si="80"/>
        <v xml:space="preserve"> </v>
      </c>
      <c r="X251" s="37" t="str">
        <f t="shared" si="81"/>
        <v xml:space="preserve"> </v>
      </c>
      <c r="Y251" t="str">
        <f t="shared" si="89"/>
        <v xml:space="preserve"> </v>
      </c>
      <c r="Z251" s="1" t="str">
        <f t="shared" si="82"/>
        <v xml:space="preserve"> </v>
      </c>
      <c r="AA251" t="str">
        <f t="shared" si="90"/>
        <v xml:space="preserve"> </v>
      </c>
      <c r="AB251" s="1" t="str">
        <f t="shared" si="83"/>
        <v xml:space="preserve"> </v>
      </c>
      <c r="AC251" t="str">
        <f t="shared" si="91"/>
        <v xml:space="preserve"> </v>
      </c>
      <c r="AD251" s="1" t="str">
        <f t="shared" si="84"/>
        <v xml:space="preserve"> </v>
      </c>
      <c r="AE251" t="str">
        <f t="shared" si="92"/>
        <v xml:space="preserve"> </v>
      </c>
      <c r="AF251" t="str">
        <f t="shared" si="93"/>
        <v xml:space="preserve"> </v>
      </c>
      <c r="AG251" t="str">
        <f t="shared" si="85"/>
        <v xml:space="preserve"> </v>
      </c>
      <c r="AH251" t="str">
        <f t="shared" si="86"/>
        <v xml:space="preserve"> </v>
      </c>
      <c r="AI251" t="str">
        <f t="shared" si="94"/>
        <v xml:space="preserve"> 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664</v>
      </c>
      <c r="AP251" t="s">
        <v>1315</v>
      </c>
      <c r="AQ251" t="e">
        <v>#VALUE!</v>
      </c>
      <c r="AR251" t="e">
        <v>#VALUE!</v>
      </c>
      <c r="AS251">
        <v>-7.8915287297158132</v>
      </c>
      <c r="AT251" t="e">
        <v>#VALUE!</v>
      </c>
      <c r="AU251" t="e">
        <v>#VALUE!</v>
      </c>
      <c r="AV251" t="s">
        <v>1593</v>
      </c>
    </row>
    <row r="252" spans="1:48" x14ac:dyDescent="0.25">
      <c r="A252">
        <v>2.5500000000000071E-9</v>
      </c>
      <c r="B252" t="s">
        <v>517</v>
      </c>
      <c r="C252" s="3">
        <v>10</v>
      </c>
      <c r="D252" s="3">
        <v>0</v>
      </c>
      <c r="E252" s="3">
        <v>12</v>
      </c>
      <c r="F252" s="3">
        <v>22</v>
      </c>
      <c r="G252" s="4">
        <v>100</v>
      </c>
      <c r="H252" s="4">
        <v>100.56</v>
      </c>
      <c r="I252" s="5">
        <v>21859.074534240001</v>
      </c>
      <c r="J252" s="4">
        <v>36.835164835164839</v>
      </c>
      <c r="K252" s="4" t="s">
        <v>1240</v>
      </c>
      <c r="L252" s="4">
        <v>38.870537019467449</v>
      </c>
      <c r="M252" s="4" t="s">
        <v>1240</v>
      </c>
      <c r="N252" s="4">
        <v>-0.33800000000000002</v>
      </c>
      <c r="O252" s="4" t="s">
        <v>132</v>
      </c>
      <c r="P252" s="4">
        <v>0</v>
      </c>
      <c r="Q252" s="36" t="str">
        <f t="shared" si="74"/>
        <v xml:space="preserve"> </v>
      </c>
      <c r="R252" t="str">
        <f t="shared" si="75"/>
        <v xml:space="preserve"> </v>
      </c>
      <c r="S252" s="37" t="str">
        <f t="shared" si="76"/>
        <v/>
      </c>
      <c r="T252" s="37" t="str">
        <f t="shared" si="77"/>
        <v/>
      </c>
      <c r="U252" s="37" t="str">
        <f t="shared" si="78"/>
        <v/>
      </c>
      <c r="V252" s="37" t="str">
        <f t="shared" si="79"/>
        <v/>
      </c>
      <c r="W252" s="37" t="str">
        <f t="shared" si="80"/>
        <v/>
      </c>
      <c r="X252" s="37" t="str">
        <f t="shared" si="81"/>
        <v/>
      </c>
      <c r="Y252" t="str">
        <f t="shared" si="89"/>
        <v xml:space="preserve"> </v>
      </c>
      <c r="Z252" s="1" t="str">
        <f t="shared" si="82"/>
        <v xml:space="preserve"> </v>
      </c>
      <c r="AA252" t="str">
        <f t="shared" si="90"/>
        <v xml:space="preserve"> </v>
      </c>
      <c r="AB252" s="1" t="str">
        <f t="shared" si="83"/>
        <v xml:space="preserve"> </v>
      </c>
      <c r="AC252" t="str">
        <f t="shared" si="91"/>
        <v xml:space="preserve"> 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517</v>
      </c>
      <c r="AP252" t="s">
        <v>1315</v>
      </c>
      <c r="AQ252">
        <v>-46.328399190011396</v>
      </c>
      <c r="AR252">
        <v>-150.16293446676153</v>
      </c>
      <c r="AS252">
        <v>-0.55688146380270531</v>
      </c>
      <c r="AT252">
        <v>46.328399190011396</v>
      </c>
      <c r="AU252">
        <v>150.16293446676153</v>
      </c>
      <c r="AV252" t="s">
        <v>1594</v>
      </c>
    </row>
    <row r="253" spans="1:48" x14ac:dyDescent="0.25">
      <c r="A253">
        <v>2.5600000000000073E-9</v>
      </c>
      <c r="B253" t="s">
        <v>1212</v>
      </c>
      <c r="C253" s="3">
        <v>14</v>
      </c>
      <c r="D253" s="3">
        <v>0</v>
      </c>
      <c r="E253" s="3">
        <v>5</v>
      </c>
      <c r="F253" s="3">
        <v>19</v>
      </c>
      <c r="G253" s="4">
        <v>85</v>
      </c>
      <c r="H253" s="4">
        <v>75.81</v>
      </c>
      <c r="I253" s="5">
        <v>30082.14115851</v>
      </c>
      <c r="J253" s="4">
        <v>29.349593495934958</v>
      </c>
      <c r="K253" s="4">
        <v>27.627551020408163</v>
      </c>
      <c r="L253" s="4">
        <v>20.139069287597486</v>
      </c>
      <c r="M253" s="4">
        <v>19.711758551450192</v>
      </c>
      <c r="N253" s="4">
        <v>2.7440000000000002</v>
      </c>
      <c r="O253" s="4">
        <v>4.3346007604562864</v>
      </c>
      <c r="P253" s="4">
        <v>0.71626434507320935</v>
      </c>
      <c r="Q253" s="36">
        <f t="shared" si="74"/>
        <v>73.684210528875795</v>
      </c>
      <c r="R253" t="str">
        <f t="shared" si="75"/>
        <v xml:space="preserve"> </v>
      </c>
      <c r="S253" s="37" t="str">
        <f t="shared" si="76"/>
        <v/>
      </c>
      <c r="T253" s="37" t="str">
        <f t="shared" si="77"/>
        <v/>
      </c>
      <c r="U253" s="37" t="str">
        <f t="shared" si="78"/>
        <v/>
      </c>
      <c r="V253" s="37" t="str">
        <f t="shared" si="79"/>
        <v/>
      </c>
      <c r="W253" s="37" t="str">
        <f t="shared" si="80"/>
        <v/>
      </c>
      <c r="X253" s="37" t="str">
        <f t="shared" si="81"/>
        <v/>
      </c>
      <c r="Y253" t="str">
        <f t="shared" si="89"/>
        <v xml:space="preserve"> </v>
      </c>
      <c r="Z253" s="1" t="str">
        <f t="shared" si="82"/>
        <v xml:space="preserve"> </v>
      </c>
      <c r="AA253" t="str">
        <f t="shared" si="90"/>
        <v xml:space="preserve"> </v>
      </c>
      <c r="AB253" s="1" t="str">
        <f t="shared" si="83"/>
        <v xml:space="preserve"> </v>
      </c>
      <c r="AC253" t="str">
        <f t="shared" si="91"/>
        <v xml:space="preserve"> </v>
      </c>
      <c r="AD253" s="1" t="str">
        <f t="shared" si="84"/>
        <v xml:space="preserve"> </v>
      </c>
      <c r="AE253">
        <f t="shared" si="92"/>
        <v>79</v>
      </c>
      <c r="AF253" t="str">
        <f t="shared" si="93"/>
        <v xml:space="preserve"> </v>
      </c>
      <c r="AG253" t="str">
        <f t="shared" si="85"/>
        <v xml:space="preserve"> </v>
      </c>
      <c r="AH253" t="str">
        <f t="shared" si="86"/>
        <v xml:space="preserve"> </v>
      </c>
      <c r="AI253" t="str">
        <f t="shared" si="94"/>
        <v xml:space="preserve"> 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1212</v>
      </c>
      <c r="AP253" t="s">
        <v>1246</v>
      </c>
      <c r="AQ253">
        <v>-16.591823393655613</v>
      </c>
      <c r="AR253">
        <v>-29.610987054066797</v>
      </c>
      <c r="AS253">
        <v>12.12241129138636</v>
      </c>
      <c r="AT253">
        <v>16.591823393655613</v>
      </c>
      <c r="AU253">
        <v>29.610987054066797</v>
      </c>
      <c r="AV253" t="s">
        <v>1595</v>
      </c>
    </row>
    <row r="254" spans="1:48" x14ac:dyDescent="0.25">
      <c r="A254">
        <v>2.5700000000000075E-9</v>
      </c>
      <c r="B254" t="s">
        <v>257</v>
      </c>
      <c r="C254" s="3">
        <v>19</v>
      </c>
      <c r="D254" s="3">
        <v>6</v>
      </c>
      <c r="E254" s="3">
        <v>20</v>
      </c>
      <c r="F254" s="3">
        <v>45</v>
      </c>
      <c r="G254" s="4">
        <v>65</v>
      </c>
      <c r="H254" s="4">
        <v>58.58</v>
      </c>
      <c r="I254" s="5">
        <v>248027.72</v>
      </c>
      <c r="J254" s="4">
        <v>12.737551641661231</v>
      </c>
      <c r="K254" s="4">
        <v>12.304137786179373</v>
      </c>
      <c r="L254" s="4">
        <v>8.1481578230618759</v>
      </c>
      <c r="M254" s="4">
        <v>7.4181362217237918</v>
      </c>
      <c r="N254" s="4">
        <v>4.7610000000000001</v>
      </c>
      <c r="O254" s="4">
        <v>-2.2381930184804926</v>
      </c>
      <c r="P254" s="4">
        <v>2.2294298395356775</v>
      </c>
      <c r="Q254" s="36" t="str">
        <f t="shared" si="74"/>
        <v xml:space="preserve"> </v>
      </c>
      <c r="R254" t="str">
        <f t="shared" si="75"/>
        <v xml:space="preserve"> </v>
      </c>
      <c r="S254" s="37" t="str">
        <f t="shared" si="76"/>
        <v/>
      </c>
      <c r="T254" s="37" t="str">
        <f t="shared" si="77"/>
        <v/>
      </c>
      <c r="U254" s="37" t="str">
        <f t="shared" si="78"/>
        <v/>
      </c>
      <c r="V254" s="37">
        <f t="shared" si="79"/>
        <v>-0.49399831664522842</v>
      </c>
      <c r="W254" s="37" t="str">
        <f t="shared" si="80"/>
        <v/>
      </c>
      <c r="X254" s="37">
        <f t="shared" si="81"/>
        <v>-0.47560100070277211</v>
      </c>
      <c r="Y254" t="str">
        <f t="shared" si="89"/>
        <v xml:space="preserve"> </v>
      </c>
      <c r="Z254" s="1">
        <f t="shared" si="82"/>
        <v>124</v>
      </c>
      <c r="AA254" t="str">
        <f t="shared" si="90"/>
        <v xml:space="preserve"> </v>
      </c>
      <c r="AB254" s="1">
        <f t="shared" si="83"/>
        <v>93</v>
      </c>
      <c r="AC254" t="str">
        <f t="shared" si="91"/>
        <v xml:space="preserve"> 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>
        <f t="shared" si="85"/>
        <v>2.2294298421056777</v>
      </c>
      <c r="AH254" t="str">
        <f t="shared" si="86"/>
        <v xml:space="preserve"> </v>
      </c>
      <c r="AI254">
        <f t="shared" si="94"/>
        <v>180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257</v>
      </c>
      <c r="AP254" t="s">
        <v>1295</v>
      </c>
      <c r="AQ254">
        <v>49.399831664522843</v>
      </c>
      <c r="AR254">
        <v>47.560100070277208</v>
      </c>
      <c r="AS254">
        <v>10.959371799248885</v>
      </c>
      <c r="AT254">
        <v>-49.399831664522843</v>
      </c>
      <c r="AU254">
        <v>-47.560100070277208</v>
      </c>
      <c r="AV254" t="s">
        <v>1596</v>
      </c>
    </row>
    <row r="255" spans="1:48" x14ac:dyDescent="0.25">
      <c r="A255">
        <v>2.5800000000000076E-9</v>
      </c>
      <c r="B255" t="s">
        <v>506</v>
      </c>
      <c r="C255" s="3">
        <v>13</v>
      </c>
      <c r="D255" s="3">
        <v>2</v>
      </c>
      <c r="E255" s="3">
        <v>7</v>
      </c>
      <c r="F255" s="3">
        <v>22</v>
      </c>
      <c r="G255" s="4">
        <v>311.5</v>
      </c>
      <c r="H255" s="4">
        <v>297.64</v>
      </c>
      <c r="I255" s="5">
        <v>77615.981637599994</v>
      </c>
      <c r="J255" s="4" t="s">
        <v>1240</v>
      </c>
      <c r="K255" s="4" t="s">
        <v>1240</v>
      </c>
      <c r="L255" s="4">
        <v>29.754061482820976</v>
      </c>
      <c r="M255" s="4">
        <v>27.864514817950891</v>
      </c>
      <c r="N255" s="4">
        <v>7.1589999999999998</v>
      </c>
      <c r="O255" s="4">
        <v>6.0592592592592567</v>
      </c>
      <c r="P255" s="4">
        <v>0.7045424002150249</v>
      </c>
      <c r="Q255" s="36" t="str">
        <f t="shared" si="74"/>
        <v xml:space="preserve"> </v>
      </c>
      <c r="R255" t="str">
        <f t="shared" si="75"/>
        <v xml:space="preserve"> </v>
      </c>
      <c r="S255" s="37" t="str">
        <f t="shared" si="76"/>
        <v/>
      </c>
      <c r="T255" s="37" t="str">
        <f t="shared" si="77"/>
        <v/>
      </c>
      <c r="U255" s="37" t="str">
        <f t="shared" si="78"/>
        <v xml:space="preserve"> </v>
      </c>
      <c r="V255" s="37" t="str">
        <f t="shared" si="79"/>
        <v xml:space="preserve"> </v>
      </c>
      <c r="W255" s="37" t="str">
        <f t="shared" si="80"/>
        <v/>
      </c>
      <c r="X255" s="37" t="str">
        <f t="shared" si="81"/>
        <v/>
      </c>
      <c r="Y255" t="str">
        <f t="shared" si="89"/>
        <v xml:space="preserve"> </v>
      </c>
      <c r="Z255" s="1" t="str">
        <f t="shared" si="82"/>
        <v xml:space="preserve"> </v>
      </c>
      <c r="AA255" t="str">
        <f t="shared" si="90"/>
        <v xml:space="preserve"> </v>
      </c>
      <c r="AB255" s="1" t="str">
        <f t="shared" si="83"/>
        <v xml:space="preserve"> </v>
      </c>
      <c r="AC255" t="str">
        <f t="shared" si="91"/>
        <v xml:space="preserve"> 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 t="str">
        <f t="shared" si="85"/>
        <v xml:space="preserve"> </v>
      </c>
      <c r="AH255" t="str">
        <f t="shared" si="86"/>
        <v xml:space="preserve"> </v>
      </c>
      <c r="AI255" t="str">
        <f t="shared" si="94"/>
        <v xml:space="preserve"> 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506</v>
      </c>
      <c r="AP255" t="s">
        <v>1295</v>
      </c>
      <c r="AQ255" t="e">
        <v>#VALUE!</v>
      </c>
      <c r="AR255">
        <v>-91.49113708202934</v>
      </c>
      <c r="AS255">
        <v>4.6566321730950211</v>
      </c>
      <c r="AT255" t="e">
        <v>#VALUE!</v>
      </c>
      <c r="AU255">
        <v>91.49113708202934</v>
      </c>
      <c r="AV255" t="s">
        <v>1597</v>
      </c>
    </row>
    <row r="256" spans="1:48" x14ac:dyDescent="0.25">
      <c r="A256">
        <v>2.5900000000000078E-9</v>
      </c>
      <c r="B256" t="s">
        <v>268</v>
      </c>
      <c r="C256" s="3">
        <v>4</v>
      </c>
      <c r="D256" s="3">
        <v>3</v>
      </c>
      <c r="E256" s="3">
        <v>10</v>
      </c>
      <c r="F256" s="3">
        <v>17</v>
      </c>
      <c r="G256" s="4">
        <v>36.5</v>
      </c>
      <c r="H256" s="4">
        <v>34.65</v>
      </c>
      <c r="I256" s="5">
        <v>13618.880802449999</v>
      </c>
      <c r="J256" s="4">
        <v>7.9236222273039099</v>
      </c>
      <c r="K256" s="4">
        <v>16.602779108768566</v>
      </c>
      <c r="L256" s="4">
        <v>5.970560064139824</v>
      </c>
      <c r="M256" s="4">
        <v>8.1359424575792705</v>
      </c>
      <c r="N256" s="4">
        <v>2.0870000000000002</v>
      </c>
      <c r="O256" s="4">
        <v>-52.889390519187351</v>
      </c>
      <c r="P256" s="4">
        <v>5.9220779220779232</v>
      </c>
      <c r="Q256" s="36" t="str">
        <f t="shared" si="74"/>
        <v xml:space="preserve"> </v>
      </c>
      <c r="R256" t="str">
        <f t="shared" si="75"/>
        <v xml:space="preserve"> </v>
      </c>
      <c r="S256" s="37" t="str">
        <f t="shared" si="76"/>
        <v/>
      </c>
      <c r="T256" s="37" t="str">
        <f t="shared" si="77"/>
        <v/>
      </c>
      <c r="U256" s="37" t="str">
        <f t="shared" si="78"/>
        <v/>
      </c>
      <c r="V256" s="37">
        <f t="shared" si="79"/>
        <v>-0.68523258644389196</v>
      </c>
      <c r="W256" s="37" t="str">
        <f t="shared" si="80"/>
        <v/>
      </c>
      <c r="X256" s="37">
        <f t="shared" si="81"/>
        <v>-0.6157467993541661</v>
      </c>
      <c r="Y256" t="str">
        <f t="shared" si="89"/>
        <v xml:space="preserve"> </v>
      </c>
      <c r="Z256" s="1">
        <f t="shared" si="82"/>
        <v>55</v>
      </c>
      <c r="AA256" t="str">
        <f t="shared" si="90"/>
        <v xml:space="preserve"> </v>
      </c>
      <c r="AB256" s="1">
        <f t="shared" si="83"/>
        <v>47</v>
      </c>
      <c r="AC256" t="str">
        <f t="shared" si="91"/>
        <v xml:space="preserve"> 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>
        <f t="shared" si="85"/>
        <v>5.9220779246679234</v>
      </c>
      <c r="AH256" t="str">
        <f t="shared" si="86"/>
        <v xml:space="preserve"> </v>
      </c>
      <c r="AI256">
        <f t="shared" si="94"/>
        <v>30</v>
      </c>
      <c r="AJ256" t="str">
        <f t="shared" si="95"/>
        <v xml:space="preserve"> </v>
      </c>
      <c r="AK256" t="str">
        <f t="shared" si="87"/>
        <v xml:space="preserve"> </v>
      </c>
      <c r="AL256">
        <f t="shared" si="88"/>
        <v>-52.889390516597352</v>
      </c>
      <c r="AM256" t="str">
        <f t="shared" si="96"/>
        <v xml:space="preserve"> </v>
      </c>
      <c r="AN256">
        <f t="shared" si="97"/>
        <v>4</v>
      </c>
      <c r="AO256" t="s">
        <v>268</v>
      </c>
      <c r="AP256" t="s">
        <v>1244</v>
      </c>
      <c r="AQ256">
        <v>68.523258644389202</v>
      </c>
      <c r="AR256">
        <v>61.574679935416611</v>
      </c>
      <c r="AS256">
        <v>5.3391053391053545</v>
      </c>
      <c r="AT256">
        <v>-68.523258644389202</v>
      </c>
      <c r="AU256">
        <v>-61.574679935416611</v>
      </c>
      <c r="AV256" t="s">
        <v>1598</v>
      </c>
    </row>
    <row r="257" spans="1:48" x14ac:dyDescent="0.25">
      <c r="A257">
        <v>2.600000000000008E-9</v>
      </c>
      <c r="B257" t="s">
        <v>355</v>
      </c>
      <c r="C257" s="3">
        <v>6</v>
      </c>
      <c r="D257" s="3">
        <v>2</v>
      </c>
      <c r="E257" s="3">
        <v>4</v>
      </c>
      <c r="F257" s="3">
        <v>12</v>
      </c>
      <c r="G257" s="4">
        <v>18.75</v>
      </c>
      <c r="H257" s="4">
        <v>16.98</v>
      </c>
      <c r="I257" s="5">
        <v>6615.64446348</v>
      </c>
      <c r="J257" s="4">
        <v>9.2990142387732746</v>
      </c>
      <c r="K257" s="4">
        <v>12.902735562310029</v>
      </c>
      <c r="L257" s="4">
        <v>6.7086268128758402</v>
      </c>
      <c r="M257" s="4">
        <v>8.4470372349901997</v>
      </c>
      <c r="N257" s="4">
        <v>1.3160000000000001</v>
      </c>
      <c r="O257" s="4">
        <v>-31.813471502590669</v>
      </c>
      <c r="P257" s="4">
        <v>5.6772673733804471</v>
      </c>
      <c r="Q257" s="36" t="str">
        <f t="shared" si="74"/>
        <v xml:space="preserve"> </v>
      </c>
      <c r="R257" t="str">
        <f t="shared" si="75"/>
        <v xml:space="preserve"> </v>
      </c>
      <c r="S257" s="37" t="str">
        <f t="shared" si="76"/>
        <v/>
      </c>
      <c r="T257" s="37" t="str">
        <f t="shared" si="77"/>
        <v/>
      </c>
      <c r="U257" s="37" t="str">
        <f t="shared" si="78"/>
        <v/>
      </c>
      <c r="V257" s="37">
        <f t="shared" si="79"/>
        <v>-0.63059487484475474</v>
      </c>
      <c r="W257" s="37" t="str">
        <f t="shared" si="80"/>
        <v/>
      </c>
      <c r="X257" s="37">
        <f t="shared" si="81"/>
        <v>-0.56824631239056367</v>
      </c>
      <c r="Y257" t="str">
        <f t="shared" si="89"/>
        <v xml:space="preserve"> </v>
      </c>
      <c r="Z257" s="1">
        <f t="shared" si="82"/>
        <v>75</v>
      </c>
      <c r="AA257" t="str">
        <f t="shared" si="90"/>
        <v xml:space="preserve"> </v>
      </c>
      <c r="AB257" s="1">
        <f t="shared" si="83"/>
        <v>58</v>
      </c>
      <c r="AC257" t="str">
        <f t="shared" si="91"/>
        <v xml:space="preserve"> 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>
        <f t="shared" si="85"/>
        <v>5.6772673759804473</v>
      </c>
      <c r="AH257" t="str">
        <f t="shared" si="86"/>
        <v xml:space="preserve"> </v>
      </c>
      <c r="AI257">
        <f t="shared" si="94"/>
        <v>33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355</v>
      </c>
      <c r="AP257" t="s">
        <v>1264</v>
      </c>
      <c r="AQ257">
        <v>63.059487484475476</v>
      </c>
      <c r="AR257">
        <v>56.824631239056366</v>
      </c>
      <c r="AS257">
        <v>10.424028268551243</v>
      </c>
      <c r="AT257">
        <v>-63.059487484475476</v>
      </c>
      <c r="AU257">
        <v>-56.824631239056366</v>
      </c>
      <c r="AV257" t="s">
        <v>1599</v>
      </c>
    </row>
    <row r="258" spans="1:48" x14ac:dyDescent="0.25">
      <c r="A258">
        <v>2.6100000000000082E-9</v>
      </c>
      <c r="B258" t="s">
        <v>914</v>
      </c>
      <c r="C258" s="3">
        <v>5</v>
      </c>
      <c r="D258" s="3">
        <v>0</v>
      </c>
      <c r="E258" s="3">
        <v>8</v>
      </c>
      <c r="F258" s="3">
        <v>13</v>
      </c>
      <c r="G258" s="4">
        <v>165.5</v>
      </c>
      <c r="H258" s="4">
        <v>159.24</v>
      </c>
      <c r="I258" s="5">
        <v>8444.1100875600005</v>
      </c>
      <c r="J258" s="4">
        <v>37.37150903543769</v>
      </c>
      <c r="K258" s="4" t="s">
        <v>1240</v>
      </c>
      <c r="L258" s="4">
        <v>19.027230946297564</v>
      </c>
      <c r="M258" s="4">
        <v>24.658169494735628</v>
      </c>
      <c r="N258" s="4">
        <v>2.9969999999999999</v>
      </c>
      <c r="O258" s="4">
        <v>-27.643650410429753</v>
      </c>
      <c r="P258" s="4">
        <v>0</v>
      </c>
      <c r="Q258" s="36" t="str">
        <f t="shared" si="74"/>
        <v xml:space="preserve"> </v>
      </c>
      <c r="R258" t="str">
        <f t="shared" si="75"/>
        <v xml:space="preserve"> </v>
      </c>
      <c r="S258" s="37" t="str">
        <f t="shared" si="76"/>
        <v/>
      </c>
      <c r="T258" s="37" t="str">
        <f t="shared" si="77"/>
        <v/>
      </c>
      <c r="U258" s="37" t="str">
        <f t="shared" si="78"/>
        <v/>
      </c>
      <c r="V258" s="37" t="str">
        <f t="shared" si="79"/>
        <v/>
      </c>
      <c r="W258" s="37" t="str">
        <f t="shared" si="80"/>
        <v/>
      </c>
      <c r="X258" s="37" t="str">
        <f t="shared" si="81"/>
        <v/>
      </c>
      <c r="Y258" t="str">
        <f t="shared" si="89"/>
        <v xml:space="preserve"> </v>
      </c>
      <c r="Z258" s="1" t="str">
        <f t="shared" si="82"/>
        <v xml:space="preserve"> </v>
      </c>
      <c r="AA258" t="str">
        <f t="shared" si="90"/>
        <v xml:space="preserve"> </v>
      </c>
      <c r="AB258" s="1" t="str">
        <f t="shared" si="83"/>
        <v xml:space="preserve"> </v>
      </c>
      <c r="AC258" t="str">
        <f t="shared" si="91"/>
        <v xml:space="preserve"> </v>
      </c>
      <c r="AD258" s="1" t="str">
        <f t="shared" si="84"/>
        <v xml:space="preserve"> </v>
      </c>
      <c r="AE258" t="str">
        <f t="shared" si="92"/>
        <v xml:space="preserve"> </v>
      </c>
      <c r="AF258" t="str">
        <f t="shared" si="93"/>
        <v xml:space="preserve"> </v>
      </c>
      <c r="AG258" t="str">
        <f t="shared" si="85"/>
        <v xml:space="preserve"> </v>
      </c>
      <c r="AH258" t="str">
        <f t="shared" si="86"/>
        <v xml:space="preserve"> </v>
      </c>
      <c r="AI258" t="str">
        <f t="shared" si="94"/>
        <v xml:space="preserve"> 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914</v>
      </c>
      <c r="AP258" t="s">
        <v>1295</v>
      </c>
      <c r="AQ258">
        <v>-48.459036818266263</v>
      </c>
      <c r="AR258">
        <v>-22.455419793111673</v>
      </c>
      <c r="AS258">
        <v>3.9311730720924309</v>
      </c>
      <c r="AT258">
        <v>48.459036818266263</v>
      </c>
      <c r="AU258">
        <v>22.455419793111673</v>
      </c>
      <c r="AV258" t="s">
        <v>1600</v>
      </c>
    </row>
    <row r="259" spans="1:48" x14ac:dyDescent="0.25">
      <c r="A259">
        <v>2.6200000000000083E-9</v>
      </c>
      <c r="B259" t="s">
        <v>915</v>
      </c>
      <c r="C259" s="3">
        <v>19</v>
      </c>
      <c r="D259" s="3">
        <v>1</v>
      </c>
      <c r="E259" s="3">
        <v>3</v>
      </c>
      <c r="F259" s="3">
        <v>23</v>
      </c>
      <c r="G259" s="4">
        <v>157</v>
      </c>
      <c r="H259" s="4">
        <v>141.28</v>
      </c>
      <c r="I259" s="5">
        <v>26979.361566880001</v>
      </c>
      <c r="J259" s="4">
        <v>22.17548265578402</v>
      </c>
      <c r="K259" s="4">
        <v>24.15042735042735</v>
      </c>
      <c r="L259" s="4">
        <v>15.966504940010436</v>
      </c>
      <c r="M259" s="4">
        <v>17.280635462027604</v>
      </c>
      <c r="N259" s="4">
        <v>5.8500000000000005</v>
      </c>
      <c r="O259" s="4">
        <v>-8.4507042253521121</v>
      </c>
      <c r="P259" s="4">
        <v>0.44238391845979613</v>
      </c>
      <c r="Q259" s="36">
        <f t="shared" si="74"/>
        <v>82.608695654793905</v>
      </c>
      <c r="R259" t="str">
        <f t="shared" si="75"/>
        <v xml:space="preserve"> </v>
      </c>
      <c r="S259" s="37" t="str">
        <f t="shared" si="76"/>
        <v/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 t="str">
        <f t="shared" si="81"/>
        <v/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 t="str">
        <f t="shared" si="83"/>
        <v xml:space="preserve"> </v>
      </c>
      <c r="AC259" t="str">
        <f t="shared" si="91"/>
        <v xml:space="preserve"> </v>
      </c>
      <c r="AD259" s="1" t="str">
        <f t="shared" si="84"/>
        <v xml:space="preserve"> </v>
      </c>
      <c r="AE259">
        <f t="shared" si="92"/>
        <v>33</v>
      </c>
      <c r="AF259" t="str">
        <f t="shared" si="93"/>
        <v xml:space="preserve"> </v>
      </c>
      <c r="AG259" t="str">
        <f t="shared" si="85"/>
        <v xml:space="preserve"> </v>
      </c>
      <c r="AH259" t="str">
        <f t="shared" si="86"/>
        <v xml:space="preserve"> </v>
      </c>
      <c r="AI259" t="str">
        <f t="shared" si="94"/>
        <v xml:space="preserve"> 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915</v>
      </c>
      <c r="AP259" t="s">
        <v>1315</v>
      </c>
      <c r="AQ259">
        <v>11.90746959305098</v>
      </c>
      <c r="AR259">
        <v>-2.7572046913227455</v>
      </c>
      <c r="AS259">
        <v>11.126840317100783</v>
      </c>
      <c r="AT259">
        <v>-11.90746959305098</v>
      </c>
      <c r="AU259">
        <v>2.7572046913227455</v>
      </c>
      <c r="AV259" t="s">
        <v>1601</v>
      </c>
    </row>
    <row r="260" spans="1:48" x14ac:dyDescent="0.25">
      <c r="A260">
        <v>2.6300000000000085E-9</v>
      </c>
      <c r="B260" t="s">
        <v>353</v>
      </c>
      <c r="C260" s="3">
        <v>6</v>
      </c>
      <c r="D260" s="3">
        <v>0</v>
      </c>
      <c r="E260" s="3">
        <v>10</v>
      </c>
      <c r="F260" s="3">
        <v>16</v>
      </c>
      <c r="G260" s="4">
        <v>30.5</v>
      </c>
      <c r="H260" s="4">
        <v>28.63</v>
      </c>
      <c r="I260" s="5">
        <v>12273.47194374</v>
      </c>
      <c r="J260" s="4">
        <v>18.270580727504786</v>
      </c>
      <c r="K260" s="4">
        <v>26.338546458141675</v>
      </c>
      <c r="L260" s="4">
        <v>27.049427256828043</v>
      </c>
      <c r="M260" s="4">
        <v>17.861468798973046</v>
      </c>
      <c r="N260" s="4">
        <v>1.087</v>
      </c>
      <c r="O260" s="4">
        <v>-31.635220125786169</v>
      </c>
      <c r="P260" s="4">
        <v>0.27942717429269998</v>
      </c>
      <c r="Q260" s="36" t="str">
        <f t="shared" si="74"/>
        <v xml:space="preserve"> </v>
      </c>
      <c r="R260" t="str">
        <f t="shared" si="75"/>
        <v xml:space="preserve"> </v>
      </c>
      <c r="S260" s="37" t="str">
        <f t="shared" si="76"/>
        <v/>
      </c>
      <c r="T260" s="37" t="str">
        <f t="shared" si="77"/>
        <v/>
      </c>
      <c r="U260" s="37" t="str">
        <f t="shared" si="78"/>
        <v/>
      </c>
      <c r="V260" s="37" t="str">
        <f t="shared" si="79"/>
        <v/>
      </c>
      <c r="W260" s="37" t="str">
        <f t="shared" si="80"/>
        <v/>
      </c>
      <c r="X260" s="37" t="str">
        <f t="shared" si="81"/>
        <v/>
      </c>
      <c r="Y260" t="str">
        <f t="shared" si="89"/>
        <v xml:space="preserve"> </v>
      </c>
      <c r="Z260" s="1" t="str">
        <f t="shared" si="82"/>
        <v xml:space="preserve"> </v>
      </c>
      <c r="AA260" t="str">
        <f t="shared" si="90"/>
        <v xml:space="preserve"> </v>
      </c>
      <c r="AB260" s="1" t="str">
        <f t="shared" si="83"/>
        <v xml:space="preserve"> </v>
      </c>
      <c r="AC260" t="str">
        <f t="shared" si="91"/>
        <v xml:space="preserve"> 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 t="str">
        <f t="shared" si="85"/>
        <v xml:space="preserve"> </v>
      </c>
      <c r="AH260" t="str">
        <f t="shared" si="86"/>
        <v xml:space="preserve"> </v>
      </c>
      <c r="AI260" t="str">
        <f t="shared" si="94"/>
        <v xml:space="preserve"> 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353</v>
      </c>
      <c r="AP260" t="s">
        <v>1246</v>
      </c>
      <c r="AQ260">
        <v>27.419767439852016</v>
      </c>
      <c r="AR260">
        <v>-74.084656839814755</v>
      </c>
      <c r="AS260">
        <v>6.5316101990918751</v>
      </c>
      <c r="AT260">
        <v>-27.419767439852016</v>
      </c>
      <c r="AU260">
        <v>74.084656839814755</v>
      </c>
      <c r="AV260" t="s">
        <v>1602</v>
      </c>
    </row>
    <row r="261" spans="1:48" x14ac:dyDescent="0.25">
      <c r="A261">
        <v>2.6400000000000087E-9</v>
      </c>
      <c r="B261" t="s">
        <v>537</v>
      </c>
      <c r="C261" s="3">
        <v>5</v>
      </c>
      <c r="D261" s="3">
        <v>2</v>
      </c>
      <c r="E261" s="3">
        <v>2</v>
      </c>
      <c r="F261" s="3">
        <v>9</v>
      </c>
      <c r="G261" s="4">
        <v>32</v>
      </c>
      <c r="H261" s="4">
        <v>26.86</v>
      </c>
      <c r="I261" s="5">
        <v>7732.5334315800001</v>
      </c>
      <c r="J261" s="4">
        <v>21.283676703645007</v>
      </c>
      <c r="K261" s="4">
        <v>25.777351247600766</v>
      </c>
      <c r="L261" s="4">
        <v>11.46225551498698</v>
      </c>
      <c r="M261" s="4">
        <v>11.896587110113584</v>
      </c>
      <c r="N261" s="4">
        <v>1.042</v>
      </c>
      <c r="O261" s="4">
        <v>2.1568627450980409</v>
      </c>
      <c r="P261" s="4">
        <v>9.2479523454951611</v>
      </c>
      <c r="Q261" s="36" t="str">
        <f t="shared" si="74"/>
        <v xml:space="preserve"> </v>
      </c>
      <c r="R261" t="str">
        <f t="shared" si="75"/>
        <v xml:space="preserve"> </v>
      </c>
      <c r="S261" s="37">
        <f t="shared" si="76"/>
        <v>0.19136262363776613</v>
      </c>
      <c r="T261" s="37" t="str">
        <f t="shared" si="77"/>
        <v/>
      </c>
      <c r="U261" s="37" t="str">
        <f t="shared" si="78"/>
        <v/>
      </c>
      <c r="V261" s="37" t="str">
        <f t="shared" si="79"/>
        <v/>
      </c>
      <c r="W261" s="37" t="str">
        <f t="shared" si="80"/>
        <v/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 t="str">
        <f t="shared" si="90"/>
        <v xml:space="preserve"> </v>
      </c>
      <c r="AB261" s="1" t="str">
        <f t="shared" si="83"/>
        <v xml:space="preserve"> </v>
      </c>
      <c r="AC261">
        <f t="shared" si="91"/>
        <v>84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>
        <f t="shared" si="85"/>
        <v>9.2479523481351613</v>
      </c>
      <c r="AH261" t="str">
        <f t="shared" si="86"/>
        <v xml:space="preserve"> </v>
      </c>
      <c r="AI261">
        <f t="shared" si="94"/>
        <v>8</v>
      </c>
      <c r="AJ261" t="str">
        <f t="shared" si="95"/>
        <v xml:space="preserve"> </v>
      </c>
      <c r="AK261" t="str">
        <f t="shared" si="87"/>
        <v xml:space="preserve"> </v>
      </c>
      <c r="AL261" t="str">
        <f t="shared" si="88"/>
        <v xml:space="preserve"> </v>
      </c>
      <c r="AM261" t="str">
        <f t="shared" si="96"/>
        <v xml:space="preserve"> </v>
      </c>
      <c r="AN261" t="str">
        <f t="shared" si="97"/>
        <v xml:space="preserve"> </v>
      </c>
      <c r="AO261" t="s">
        <v>537</v>
      </c>
      <c r="AP261" t="s">
        <v>1256</v>
      </c>
      <c r="AQ261">
        <v>15.450185852054831</v>
      </c>
      <c r="AR261">
        <v>26.231235915241559</v>
      </c>
      <c r="AS261">
        <v>19.136262099776612</v>
      </c>
      <c r="AT261">
        <v>-15.450185852054831</v>
      </c>
      <c r="AU261">
        <v>-26.231235915241559</v>
      </c>
      <c r="AV261" t="s">
        <v>1603</v>
      </c>
    </row>
    <row r="262" spans="1:48" x14ac:dyDescent="0.25">
      <c r="A262">
        <v>2.6500000000000088E-9</v>
      </c>
      <c r="B262" t="s">
        <v>573</v>
      </c>
      <c r="C262" s="3">
        <v>12</v>
      </c>
      <c r="D262" s="3">
        <v>3</v>
      </c>
      <c r="E262" s="3">
        <v>5</v>
      </c>
      <c r="F262" s="3">
        <v>20</v>
      </c>
      <c r="G262" s="4">
        <v>565</v>
      </c>
      <c r="H262" s="4">
        <v>571.29</v>
      </c>
      <c r="I262" s="5">
        <v>66622.573821359998</v>
      </c>
      <c r="J262" s="4" t="s">
        <v>1240</v>
      </c>
      <c r="K262" s="4" t="s">
        <v>1240</v>
      </c>
      <c r="L262" s="4">
        <v>36.142170042386937</v>
      </c>
      <c r="M262" s="4" t="s">
        <v>1240</v>
      </c>
      <c r="N262" s="4">
        <v>8.75</v>
      </c>
      <c r="O262" s="4">
        <v>-31.426332288401255</v>
      </c>
      <c r="P262" s="4">
        <v>0</v>
      </c>
      <c r="Q262" s="36" t="str">
        <f t="shared" si="74"/>
        <v xml:space="preserve"> </v>
      </c>
      <c r="R262" t="str">
        <f t="shared" si="75"/>
        <v xml:space="preserve"> </v>
      </c>
      <c r="S262" s="37" t="str">
        <f t="shared" si="76"/>
        <v/>
      </c>
      <c r="T262" s="37" t="str">
        <f t="shared" si="77"/>
        <v/>
      </c>
      <c r="U262" s="37" t="str">
        <f t="shared" si="78"/>
        <v xml:space="preserve"> </v>
      </c>
      <c r="V262" s="37" t="str">
        <f t="shared" si="79"/>
        <v xml:space="preserve"> </v>
      </c>
      <c r="W262" s="37" t="str">
        <f t="shared" si="80"/>
        <v/>
      </c>
      <c r="X262" s="37" t="str">
        <f t="shared" si="81"/>
        <v/>
      </c>
      <c r="Y262" t="str">
        <f t="shared" si="89"/>
        <v xml:space="preserve"> </v>
      </c>
      <c r="Z262" s="1" t="str">
        <f t="shared" si="82"/>
        <v xml:space="preserve"> </v>
      </c>
      <c r="AA262" t="str">
        <f t="shared" si="90"/>
        <v xml:space="preserve"> </v>
      </c>
      <c r="AB262" s="1" t="str">
        <f t="shared" si="83"/>
        <v xml:space="preserve"> </v>
      </c>
      <c r="AC262" t="str">
        <f t="shared" si="91"/>
        <v xml:space="preserve"> </v>
      </c>
      <c r="AD262" s="1" t="str">
        <f t="shared" si="84"/>
        <v xml:space="preserve"> </v>
      </c>
      <c r="AE262" t="str">
        <f t="shared" si="92"/>
        <v xml:space="preserve"> 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573</v>
      </c>
      <c r="AP262" t="s">
        <v>1315</v>
      </c>
      <c r="AQ262" t="e">
        <v>#VALUE!</v>
      </c>
      <c r="AR262">
        <v>-132.60371502642207</v>
      </c>
      <c r="AS262">
        <v>-1.1010169966216732</v>
      </c>
      <c r="AT262" t="e">
        <v>#VALUE!</v>
      </c>
      <c r="AU262">
        <v>132.60371502642207</v>
      </c>
      <c r="AV262" t="s">
        <v>1604</v>
      </c>
    </row>
    <row r="263" spans="1:48" x14ac:dyDescent="0.25">
      <c r="A263">
        <v>2.660000000000009E-9</v>
      </c>
      <c r="B263" t="s">
        <v>326</v>
      </c>
      <c r="C263" s="3">
        <v>4</v>
      </c>
      <c r="D263" s="3">
        <v>0</v>
      </c>
      <c r="E263" s="3">
        <v>5</v>
      </c>
      <c r="F263" s="3">
        <v>9</v>
      </c>
      <c r="G263" s="4">
        <v>127.5</v>
      </c>
      <c r="H263" s="4">
        <v>119.51</v>
      </c>
      <c r="I263" s="5">
        <v>10657.317874139999</v>
      </c>
      <c r="J263" s="4">
        <v>33.655308363841172</v>
      </c>
      <c r="K263" s="4">
        <v>39.3125</v>
      </c>
      <c r="L263" s="4">
        <v>18.510723787804746</v>
      </c>
      <c r="M263" s="4">
        <v>20.012730728589876</v>
      </c>
      <c r="N263" s="4">
        <v>3.04</v>
      </c>
      <c r="O263" s="4">
        <v>-22.051282051282048</v>
      </c>
      <c r="P263" s="4" t="s">
        <v>137</v>
      </c>
      <c r="Q263" s="36" t="str">
        <f t="shared" si="74"/>
        <v xml:space="preserve"> </v>
      </c>
      <c r="R263" t="str">
        <f t="shared" si="75"/>
        <v xml:space="preserve"> </v>
      </c>
      <c r="S263" s="37" t="str">
        <f t="shared" si="76"/>
        <v/>
      </c>
      <c r="T263" s="37" t="str">
        <f t="shared" si="77"/>
        <v/>
      </c>
      <c r="U263" s="37" t="str">
        <f t="shared" si="78"/>
        <v/>
      </c>
      <c r="V263" s="37" t="str">
        <f t="shared" si="79"/>
        <v/>
      </c>
      <c r="W263" s="37" t="str">
        <f t="shared" si="80"/>
        <v/>
      </c>
      <c r="X263" s="37" t="str">
        <f t="shared" si="81"/>
        <v/>
      </c>
      <c r="Y263" t="str">
        <f t="shared" si="89"/>
        <v xml:space="preserve"> </v>
      </c>
      <c r="Z263" s="1" t="str">
        <f t="shared" si="82"/>
        <v xml:space="preserve"> </v>
      </c>
      <c r="AA263" t="str">
        <f t="shared" si="90"/>
        <v xml:space="preserve"> </v>
      </c>
      <c r="AB263" s="1" t="str">
        <f t="shared" si="83"/>
        <v xml:space="preserve"> </v>
      </c>
      <c r="AC263" t="str">
        <f t="shared" si="91"/>
        <v xml:space="preserve"> 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 t="str">
        <f t="shared" si="85"/>
        <v xml:space="preserve"> </v>
      </c>
      <c r="AH263" t="str">
        <f t="shared" si="86"/>
        <v xml:space="preserve"> </v>
      </c>
      <c r="AI263" t="str">
        <f t="shared" si="94"/>
        <v xml:space="preserve"> 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326</v>
      </c>
      <c r="AP263" t="s">
        <v>1295</v>
      </c>
      <c r="AQ263">
        <v>-33.696358334893858</v>
      </c>
      <c r="AR263">
        <v>-19.131283921849086</v>
      </c>
      <c r="AS263">
        <v>6.6856330014224641</v>
      </c>
      <c r="AT263">
        <v>33.696358334893858</v>
      </c>
      <c r="AU263">
        <v>19.131283921849086</v>
      </c>
      <c r="AV263" t="s">
        <v>1605</v>
      </c>
    </row>
    <row r="264" spans="1:48" x14ac:dyDescent="0.25">
      <c r="A264">
        <v>2.6700000000000092E-9</v>
      </c>
      <c r="B264" t="s">
        <v>352</v>
      </c>
      <c r="C264" s="3">
        <v>3</v>
      </c>
      <c r="D264" s="3">
        <v>5</v>
      </c>
      <c r="E264" s="3">
        <v>14</v>
      </c>
      <c r="F264" s="3">
        <v>22</v>
      </c>
      <c r="G264" s="4">
        <v>155</v>
      </c>
      <c r="H264" s="4">
        <v>174.78</v>
      </c>
      <c r="I264" s="5">
        <v>55218.604398119998</v>
      </c>
      <c r="J264" s="4">
        <v>22.952068286277083</v>
      </c>
      <c r="K264" s="4">
        <v>33.514860977948224</v>
      </c>
      <c r="L264" s="4">
        <v>15.979255214914621</v>
      </c>
      <c r="M264" s="4">
        <v>22.571628597325997</v>
      </c>
      <c r="N264" s="4">
        <v>5.2149999999999999</v>
      </c>
      <c r="O264" s="4">
        <v>-31.651376146788991</v>
      </c>
      <c r="P264" s="4">
        <v>2.4671014990273488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 t="str">
        <f t="shared" ref="S264:S327" si="100">IF(ISERROR((IF((G264/H264-1)&gt;($S$5/100),(G264/H264-1)+A264,"")))=TRUE," ",((IF((G264/H264-1)&gt;($S$5/100),(G264/H264-1)+A264,""))))</f>
        <v/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 t="str">
        <f t="shared" ref="V264:V327" si="103">IF(ISERROR((IF(((J264/$J$6-1))&lt;($V$5/100),((J264/$J$6-1)),"")))=TRUE," ",((IF(((J264/$J$6-1))&lt;($V$5/100),((J264/$J$6-1)),""))))</f>
        <v/>
      </c>
      <c r="W264" s="37" t="str">
        <f t="shared" ref="W264:W327" si="104">IF(ISERROR((IF(((L264/$L$6-1))&gt;($W$5/100),((L264/$L$6-1)),"")))=TRUE," ",((IF(((L264/$L$6-1))&gt;($W$5/100),((L264/$L$6-1)),""))))</f>
        <v/>
      </c>
      <c r="X264" s="37" t="str">
        <f t="shared" ref="X264:X327" si="105">IF(ISERROR((IF(((L264/$L$6-1))&lt;($X$5/100),((L264/$L$6-1)),"")))=TRUE," ",((IF(((L264/$L$6-1))&lt;($X$5/100),((L264/$L$6-1)),""))))</f>
        <v/>
      </c>
      <c r="Y264" t="str">
        <f t="shared" si="89"/>
        <v xml:space="preserve"> </v>
      </c>
      <c r="Z264" s="1" t="str">
        <f t="shared" ref="Z264:Z327" si="106">IF(ISERROR((RANK(V264,V$7:V$391,1)))=TRUE," ",((RANK(V264,V$7:V$391,1))))</f>
        <v xml:space="preserve"> </v>
      </c>
      <c r="AA264" t="str">
        <f t="shared" si="90"/>
        <v xml:space="preserve"> </v>
      </c>
      <c r="AB264" s="1" t="str">
        <f t="shared" ref="AB264:AB327" si="107">IF(ISERROR((RANK(X264,X$7:X$391,1)))=TRUE," ",((RANK(X264,X$7:X$391,1))))</f>
        <v xml:space="preserve"> </v>
      </c>
      <c r="AC264" t="str">
        <f t="shared" si="91"/>
        <v xml:space="preserve"> 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>
        <f t="shared" ref="AG264:AG327" si="109">IF(ISERROR((IF((AND(P264&gt;$AG$6,P264&lt;$AG$5))=TRUE,P264+A264," ")))=TRUE," ",((IF((AND(P264&gt;$AG$6,P264&lt;$AG$5))=TRUE,P264+A264," "))))</f>
        <v>2.467101501697349</v>
      </c>
      <c r="AH264" t="str">
        <f t="shared" ref="AH264:AH327" si="110">IF(ISERROR(((IF(P264&lt;$AH$5,P264+A264," "))))=TRUE," ",((IF(P264&lt;$AH$5,P264+A264," "))))</f>
        <v xml:space="preserve"> </v>
      </c>
      <c r="AI264">
        <f t="shared" si="94"/>
        <v>159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352</v>
      </c>
      <c r="AP264" t="s">
        <v>1246</v>
      </c>
      <c r="AQ264">
        <v>8.8224682729121326</v>
      </c>
      <c r="AR264">
        <v>-2.8392628883497473</v>
      </c>
      <c r="AS264">
        <v>-11.317084334592064</v>
      </c>
      <c r="AT264">
        <v>-8.8224682729121326</v>
      </c>
      <c r="AU264">
        <v>2.8392628883497473</v>
      </c>
      <c r="AV264" t="s">
        <v>1606</v>
      </c>
    </row>
    <row r="265" spans="1:48" x14ac:dyDescent="0.25">
      <c r="A265">
        <v>2.6800000000000094E-9</v>
      </c>
      <c r="B265" t="s">
        <v>505</v>
      </c>
      <c r="C265" s="3">
        <v>2</v>
      </c>
      <c r="D265" s="3">
        <v>5</v>
      </c>
      <c r="E265" s="3">
        <v>12</v>
      </c>
      <c r="F265" s="3">
        <v>19</v>
      </c>
      <c r="G265" s="4">
        <v>10.5</v>
      </c>
      <c r="H265" s="4">
        <v>10.62</v>
      </c>
      <c r="I265" s="5">
        <v>4873.4717605199994</v>
      </c>
      <c r="J265" s="4">
        <v>4.0767754318618037</v>
      </c>
      <c r="K265" s="4">
        <v>6.6003729024238655</v>
      </c>
      <c r="L265" s="4">
        <v>7.1175414305570399</v>
      </c>
      <c r="M265" s="4">
        <v>8.517735909410785</v>
      </c>
      <c r="N265" s="4">
        <v>1.609</v>
      </c>
      <c r="O265" s="4">
        <v>-36.901960784313729</v>
      </c>
      <c r="P265" s="4">
        <v>7.0903954802259888</v>
      </c>
      <c r="Q265" s="36" t="str">
        <f t="shared" si="98"/>
        <v xml:space="preserve"> </v>
      </c>
      <c r="R265" t="str">
        <f t="shared" si="99"/>
        <v xml:space="preserve"> </v>
      </c>
      <c r="S265" s="37" t="str">
        <f t="shared" si="100"/>
        <v/>
      </c>
      <c r="T265" s="37" t="str">
        <f t="shared" si="101"/>
        <v/>
      </c>
      <c r="U265" s="37" t="str">
        <f t="shared" si="102"/>
        <v/>
      </c>
      <c r="V265" s="37">
        <f t="shared" si="103"/>
        <v>-0.8380493136189231</v>
      </c>
      <c r="W265" s="37" t="str">
        <f t="shared" si="104"/>
        <v/>
      </c>
      <c r="X265" s="37">
        <f t="shared" si="105"/>
        <v>-0.54192939254604222</v>
      </c>
      <c r="Y265" t="str">
        <f t="shared" si="89"/>
        <v xml:space="preserve"> </v>
      </c>
      <c r="Z265" s="1">
        <f t="shared" si="106"/>
        <v>11</v>
      </c>
      <c r="AA265" t="str">
        <f t="shared" si="90"/>
        <v xml:space="preserve"> </v>
      </c>
      <c r="AB265" s="1">
        <f t="shared" si="107"/>
        <v>72</v>
      </c>
      <c r="AC265" t="str">
        <f t="shared" si="91"/>
        <v xml:space="preserve"> 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>
        <f t="shared" si="109"/>
        <v>7.090395482905989</v>
      </c>
      <c r="AH265" t="str">
        <f t="shared" si="110"/>
        <v xml:space="preserve"> </v>
      </c>
      <c r="AI265">
        <f t="shared" si="94"/>
        <v>17</v>
      </c>
      <c r="AJ265" t="str">
        <f t="shared" si="95"/>
        <v xml:space="preserve"> </v>
      </c>
      <c r="AK265" t="str">
        <f t="shared" si="111"/>
        <v xml:space="preserve"> </v>
      </c>
      <c r="AL265" t="str">
        <f t="shared" si="112"/>
        <v xml:space="preserve"> </v>
      </c>
      <c r="AM265" t="str">
        <f t="shared" si="96"/>
        <v xml:space="preserve"> </v>
      </c>
      <c r="AN265" t="str">
        <f t="shared" si="97"/>
        <v xml:space="preserve"> </v>
      </c>
      <c r="AO265" t="s">
        <v>505</v>
      </c>
      <c r="AP265" t="s">
        <v>1248</v>
      </c>
      <c r="AQ265">
        <v>83.804931361892315</v>
      </c>
      <c r="AR265">
        <v>54.192939254604219</v>
      </c>
      <c r="AS265">
        <v>-1.1299435028248483</v>
      </c>
      <c r="AT265">
        <v>-83.804931361892315</v>
      </c>
      <c r="AU265">
        <v>-54.192939254604219</v>
      </c>
      <c r="AV265" t="s">
        <v>1607</v>
      </c>
    </row>
    <row r="266" spans="1:48" x14ac:dyDescent="0.25">
      <c r="A266">
        <v>2.6900000000000095E-9</v>
      </c>
      <c r="B266" t="s">
        <v>641</v>
      </c>
      <c r="C266" s="3">
        <v>6</v>
      </c>
      <c r="D266" s="3">
        <v>2</v>
      </c>
      <c r="E266" s="3">
        <v>14</v>
      </c>
      <c r="F266" s="3">
        <v>22</v>
      </c>
      <c r="G266" s="4">
        <v>115</v>
      </c>
      <c r="H266" s="4">
        <v>125.65</v>
      </c>
      <c r="I266" s="5">
        <v>13251.12853645</v>
      </c>
      <c r="J266" s="4">
        <v>23.694135395059401</v>
      </c>
      <c r="K266" s="4">
        <v>29.704491725768321</v>
      </c>
      <c r="L266" s="4">
        <v>11.089779051987769</v>
      </c>
      <c r="M266" s="4">
        <v>12.423415622634012</v>
      </c>
      <c r="N266" s="4">
        <v>4.2300000000000004</v>
      </c>
      <c r="O266" s="4">
        <v>-18.497109826589593</v>
      </c>
      <c r="P266" s="4">
        <v>0.87465181058495811</v>
      </c>
      <c r="Q266" s="36" t="str">
        <f t="shared" si="98"/>
        <v xml:space="preserve"> </v>
      </c>
      <c r="R266" t="str">
        <f t="shared" si="99"/>
        <v xml:space="preserve"> </v>
      </c>
      <c r="S266" s="37" t="str">
        <f t="shared" si="100"/>
        <v/>
      </c>
      <c r="T266" s="37" t="str">
        <f t="shared" si="101"/>
        <v/>
      </c>
      <c r="U266" s="37" t="str">
        <f t="shared" si="102"/>
        <v/>
      </c>
      <c r="V266" s="37" t="str">
        <f t="shared" si="103"/>
        <v/>
      </c>
      <c r="W266" s="37" t="str">
        <f t="shared" si="104"/>
        <v/>
      </c>
      <c r="X266" s="37" t="str">
        <f t="shared" si="105"/>
        <v/>
      </c>
      <c r="Y266" t="str">
        <f t="shared" si="89"/>
        <v xml:space="preserve"> </v>
      </c>
      <c r="Z266" s="1" t="str">
        <f t="shared" si="106"/>
        <v xml:space="preserve"> </v>
      </c>
      <c r="AA266" t="str">
        <f t="shared" si="90"/>
        <v xml:space="preserve"> </v>
      </c>
      <c r="AB266" s="1" t="str">
        <f t="shared" si="107"/>
        <v xml:space="preserve"> </v>
      </c>
      <c r="AC266" t="str">
        <f t="shared" si="91"/>
        <v xml:space="preserve"> 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 t="str">
        <f t="shared" si="109"/>
        <v xml:space="preserve"> </v>
      </c>
      <c r="AH266" t="str">
        <f t="shared" si="110"/>
        <v xml:space="preserve"> </v>
      </c>
      <c r="AI266" t="str">
        <f t="shared" si="94"/>
        <v xml:space="preserve"> </v>
      </c>
      <c r="AJ266" t="str">
        <f t="shared" si="95"/>
        <v xml:space="preserve"> </v>
      </c>
      <c r="AK266" t="str">
        <f t="shared" si="111"/>
        <v xml:space="preserve"> </v>
      </c>
      <c r="AL266" t="str">
        <f t="shared" si="112"/>
        <v xml:space="preserve"> </v>
      </c>
      <c r="AM266" t="str">
        <f t="shared" si="96"/>
        <v xml:space="preserve"> </v>
      </c>
      <c r="AN266" t="str">
        <f t="shared" si="97"/>
        <v xml:space="preserve"> </v>
      </c>
      <c r="AO266" t="s">
        <v>641</v>
      </c>
      <c r="AP266" t="s">
        <v>1246</v>
      </c>
      <c r="AQ266">
        <v>5.8745924426941709</v>
      </c>
      <c r="AR266">
        <v>28.628419287239115</v>
      </c>
      <c r="AS266">
        <v>-8.4759251890171186</v>
      </c>
      <c r="AT266">
        <v>-5.8745924426941709</v>
      </c>
      <c r="AU266">
        <v>-28.628419287239115</v>
      </c>
      <c r="AV266" t="s">
        <v>1608</v>
      </c>
    </row>
    <row r="267" spans="1:48" x14ac:dyDescent="0.25">
      <c r="A267">
        <v>2.7000000000000097E-9</v>
      </c>
      <c r="B267" t="s">
        <v>432</v>
      </c>
      <c r="C267" s="3">
        <v>12</v>
      </c>
      <c r="D267" s="3">
        <v>0</v>
      </c>
      <c r="E267" s="3">
        <v>9</v>
      </c>
      <c r="F267" s="3">
        <v>21</v>
      </c>
      <c r="G267" s="4">
        <v>37</v>
      </c>
      <c r="H267" s="4">
        <v>34</v>
      </c>
      <c r="I267" s="5">
        <v>25291.320069999998</v>
      </c>
      <c r="J267" s="4">
        <v>17.453798767967147</v>
      </c>
      <c r="K267" s="4">
        <v>17.598343685300208</v>
      </c>
      <c r="L267" s="4">
        <v>9.1181916418136932</v>
      </c>
      <c r="M267" s="4">
        <v>10.363095633415382</v>
      </c>
      <c r="N267" s="4">
        <v>1.9319999999999999</v>
      </c>
      <c r="O267" s="4">
        <v>-1.4285714285714299</v>
      </c>
      <c r="P267" s="4">
        <v>3.15</v>
      </c>
      <c r="Q267" s="36" t="str">
        <f t="shared" si="98"/>
        <v xml:space="preserve"> </v>
      </c>
      <c r="R267" t="str">
        <f t="shared" si="99"/>
        <v xml:space="preserve"> </v>
      </c>
      <c r="S267" s="37" t="str">
        <f t="shared" si="100"/>
        <v/>
      </c>
      <c r="T267" s="37" t="str">
        <f t="shared" si="101"/>
        <v/>
      </c>
      <c r="U267" s="37" t="str">
        <f t="shared" si="102"/>
        <v/>
      </c>
      <c r="V267" s="37">
        <f t="shared" si="103"/>
        <v>-0.30664449448504916</v>
      </c>
      <c r="W267" s="37" t="str">
        <f t="shared" si="104"/>
        <v/>
      </c>
      <c r="X267" s="37">
        <f t="shared" si="105"/>
        <v>-0.41317158108620766</v>
      </c>
      <c r="Y267" t="str">
        <f t="shared" si="89"/>
        <v xml:space="preserve"> </v>
      </c>
      <c r="Z267" s="1">
        <f t="shared" si="106"/>
        <v>198</v>
      </c>
      <c r="AA267" t="str">
        <f t="shared" si="90"/>
        <v xml:space="preserve"> </v>
      </c>
      <c r="AB267" s="1">
        <f t="shared" si="107"/>
        <v>111</v>
      </c>
      <c r="AC267" t="str">
        <f t="shared" si="91"/>
        <v xml:space="preserve"> </v>
      </c>
      <c r="AD267" s="1" t="str">
        <f t="shared" si="108"/>
        <v xml:space="preserve"> </v>
      </c>
      <c r="AE267" t="str">
        <f t="shared" si="92"/>
        <v xml:space="preserve"> </v>
      </c>
      <c r="AF267" t="str">
        <f t="shared" si="93"/>
        <v xml:space="preserve"> </v>
      </c>
      <c r="AG267">
        <f t="shared" si="109"/>
        <v>3.1500000026999997</v>
      </c>
      <c r="AH267" t="str">
        <f t="shared" si="110"/>
        <v xml:space="preserve"> </v>
      </c>
      <c r="AI267">
        <f t="shared" si="94"/>
        <v>119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432</v>
      </c>
      <c r="AP267" t="s">
        <v>1246</v>
      </c>
      <c r="AQ267">
        <v>30.664449448504914</v>
      </c>
      <c r="AR267">
        <v>41.317158108620767</v>
      </c>
      <c r="AS267">
        <v>8.8235294117646959</v>
      </c>
      <c r="AT267">
        <v>-30.664449448504914</v>
      </c>
      <c r="AU267">
        <v>-41.317158108620767</v>
      </c>
      <c r="AV267" t="s">
        <v>1609</v>
      </c>
    </row>
    <row r="268" spans="1:48" x14ac:dyDescent="0.25">
      <c r="A268">
        <v>2.7100000000000099E-9</v>
      </c>
      <c r="B268" t="s">
        <v>357</v>
      </c>
      <c r="C268" s="3">
        <v>14</v>
      </c>
      <c r="D268" s="3">
        <v>0</v>
      </c>
      <c r="E268" s="3">
        <v>1</v>
      </c>
      <c r="F268" s="3">
        <v>15</v>
      </c>
      <c r="G268" s="4">
        <v>100</v>
      </c>
      <c r="H268" s="4" t="s">
        <v>132</v>
      </c>
      <c r="I268" s="5" t="s">
        <v>132</v>
      </c>
      <c r="J268" s="4" t="s">
        <v>1240</v>
      </c>
      <c r="K268" s="4" t="s">
        <v>1240</v>
      </c>
      <c r="L268" s="4" t="s">
        <v>1240</v>
      </c>
      <c r="M268" s="4" t="s">
        <v>1240</v>
      </c>
      <c r="N268" s="4">
        <v>4.9790000000000001</v>
      </c>
      <c r="O268" s="4">
        <v>-1.4059405940594005</v>
      </c>
      <c r="P268" s="4" t="s">
        <v>137</v>
      </c>
      <c r="Q268" s="36">
        <f t="shared" si="98"/>
        <v>93.333333336043324</v>
      </c>
      <c r="R268" t="str">
        <f t="shared" si="99"/>
        <v xml:space="preserve"> </v>
      </c>
      <c r="S268" s="37" t="str">
        <f t="shared" si="100"/>
        <v xml:space="preserve"> </v>
      </c>
      <c r="T268" s="37" t="str">
        <f t="shared" si="101"/>
        <v xml:space="preserve"> </v>
      </c>
      <c r="U268" s="37" t="str">
        <f t="shared" si="102"/>
        <v xml:space="preserve"> </v>
      </c>
      <c r="V268" s="37" t="str">
        <f t="shared" si="103"/>
        <v xml:space="preserve"> </v>
      </c>
      <c r="W268" s="37" t="str">
        <f t="shared" si="104"/>
        <v xml:space="preserve"> </v>
      </c>
      <c r="X268" s="37" t="str">
        <f t="shared" si="105"/>
        <v xml:space="preserve"> </v>
      </c>
      <c r="Y268" t="str">
        <f t="shared" si="89"/>
        <v xml:space="preserve"> </v>
      </c>
      <c r="Z268" s="1" t="str">
        <f t="shared" si="106"/>
        <v xml:space="preserve"> </v>
      </c>
      <c r="AA268" t="str">
        <f t="shared" si="90"/>
        <v xml:space="preserve"> </v>
      </c>
      <c r="AB268" s="1" t="str">
        <f t="shared" si="107"/>
        <v xml:space="preserve"> </v>
      </c>
      <c r="AC268" t="str">
        <f t="shared" si="91"/>
        <v xml:space="preserve"> </v>
      </c>
      <c r="AD268" s="1" t="str">
        <f t="shared" si="108"/>
        <v xml:space="preserve"> </v>
      </c>
      <c r="AE268">
        <f t="shared" si="92"/>
        <v>7</v>
      </c>
      <c r="AF268" t="str">
        <f t="shared" si="93"/>
        <v xml:space="preserve"> </v>
      </c>
      <c r="AG268" t="str">
        <f t="shared" si="109"/>
        <v xml:space="preserve"> </v>
      </c>
      <c r="AH268" t="str">
        <f t="shared" si="110"/>
        <v xml:space="preserve"> </v>
      </c>
      <c r="AI268" t="str">
        <f t="shared" si="94"/>
        <v xml:space="preserve"> 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357</v>
      </c>
      <c r="AP268" t="s">
        <v>1246</v>
      </c>
      <c r="AQ268" t="e">
        <v>#VALUE!</v>
      </c>
      <c r="AR268" t="e">
        <v>#VALUE!</v>
      </c>
      <c r="AS268" t="s">
        <v>137</v>
      </c>
      <c r="AT268" t="e">
        <v>#VALUE!</v>
      </c>
      <c r="AU268" t="e">
        <v>#VALUE!</v>
      </c>
      <c r="AV268" t="s">
        <v>1610</v>
      </c>
    </row>
    <row r="269" spans="1:48" x14ac:dyDescent="0.25">
      <c r="A269">
        <v>2.72000000000001E-9</v>
      </c>
      <c r="B269" t="s">
        <v>916</v>
      </c>
      <c r="C269" s="3">
        <v>1</v>
      </c>
      <c r="D269" s="3">
        <v>1</v>
      </c>
      <c r="E269" s="3">
        <v>1</v>
      </c>
      <c r="F269" s="3">
        <v>3</v>
      </c>
      <c r="G269" s="4">
        <v>17</v>
      </c>
      <c r="H269" s="4">
        <v>16.27</v>
      </c>
      <c r="I269" s="5">
        <v>4337.9246462000001</v>
      </c>
      <c r="J269" s="4">
        <v>8.3010204081632644</v>
      </c>
      <c r="K269" s="4">
        <v>27.576271186440678</v>
      </c>
      <c r="L269" s="4" t="s">
        <v>1240</v>
      </c>
      <c r="M269" s="4" t="s">
        <v>1240</v>
      </c>
      <c r="N269" s="4">
        <v>0.59</v>
      </c>
      <c r="O269" s="4">
        <v>-55.303030303030312</v>
      </c>
      <c r="P269" s="4">
        <v>3.6877688998156115</v>
      </c>
      <c r="Q269" s="36" t="str">
        <f t="shared" si="98"/>
        <v xml:space="preserve"> </v>
      </c>
      <c r="R269" t="str">
        <f t="shared" si="99"/>
        <v xml:space="preserve"> </v>
      </c>
      <c r="S269" s="37" t="str">
        <f t="shared" si="100"/>
        <v/>
      </c>
      <c r="T269" s="37" t="str">
        <f t="shared" si="101"/>
        <v/>
      </c>
      <c r="U269" s="37" t="str">
        <f t="shared" si="102"/>
        <v/>
      </c>
      <c r="V269" s="37">
        <f t="shared" si="103"/>
        <v>-0.67024037128495451</v>
      </c>
      <c r="W269" s="37" t="str">
        <f t="shared" si="104"/>
        <v xml:space="preserve"> </v>
      </c>
      <c r="X269" s="37" t="str">
        <f t="shared" si="105"/>
        <v xml:space="preserve"> </v>
      </c>
      <c r="Y269" t="str">
        <f t="shared" si="89"/>
        <v xml:space="preserve"> </v>
      </c>
      <c r="Z269" s="1">
        <f t="shared" si="106"/>
        <v>59</v>
      </c>
      <c r="AA269" t="str">
        <f t="shared" si="90"/>
        <v xml:space="preserve"> </v>
      </c>
      <c r="AB269" s="1" t="str">
        <f t="shared" si="107"/>
        <v xml:space="preserve"> </v>
      </c>
      <c r="AC269" t="str">
        <f t="shared" si="91"/>
        <v xml:space="preserve"> 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>
        <f t="shared" si="109"/>
        <v>3.6877689025356113</v>
      </c>
      <c r="AH269" t="str">
        <f t="shared" si="110"/>
        <v xml:space="preserve"> </v>
      </c>
      <c r="AI269">
        <f t="shared" si="94"/>
        <v>89</v>
      </c>
      <c r="AJ269" t="str">
        <f t="shared" si="95"/>
        <v xml:space="preserve"> </v>
      </c>
      <c r="AK269" t="str">
        <f t="shared" si="111"/>
        <v xml:space="preserve"> </v>
      </c>
      <c r="AL269">
        <f t="shared" si="112"/>
        <v>-55.303030300310311</v>
      </c>
      <c r="AM269" t="str">
        <f t="shared" si="96"/>
        <v xml:space="preserve"> </v>
      </c>
      <c r="AN269">
        <f t="shared" si="97"/>
        <v>8</v>
      </c>
      <c r="AO269" t="s">
        <v>916</v>
      </c>
      <c r="AP269" t="s">
        <v>1248</v>
      </c>
      <c r="AQ269">
        <v>67.024037128495451</v>
      </c>
      <c r="AR269" t="e">
        <v>#VALUE!</v>
      </c>
      <c r="AS269">
        <v>4.486785494775658</v>
      </c>
      <c r="AT269">
        <v>-67.024037128495451</v>
      </c>
      <c r="AU269" t="e">
        <v>#VALUE!</v>
      </c>
      <c r="AV269" t="s">
        <v>1611</v>
      </c>
    </row>
    <row r="270" spans="1:48" x14ac:dyDescent="0.25">
      <c r="A270">
        <v>2.7300000000000102E-9</v>
      </c>
      <c r="B270" t="s">
        <v>917</v>
      </c>
      <c r="C270" s="3">
        <v>2</v>
      </c>
      <c r="D270" s="3">
        <v>3</v>
      </c>
      <c r="E270" s="3">
        <v>9</v>
      </c>
      <c r="F270" s="3">
        <v>14</v>
      </c>
      <c r="G270" s="4">
        <v>170</v>
      </c>
      <c r="H270" s="4">
        <v>178.38</v>
      </c>
      <c r="I270" s="5">
        <v>13666.66147368</v>
      </c>
      <c r="J270" s="4" t="s">
        <v>1240</v>
      </c>
      <c r="K270" s="4" t="s">
        <v>1240</v>
      </c>
      <c r="L270" s="4">
        <v>26.522279590842668</v>
      </c>
      <c r="M270" s="4">
        <v>24.750109090909088</v>
      </c>
      <c r="N270" s="4">
        <v>3.8460000000000001</v>
      </c>
      <c r="O270" s="4">
        <v>14.874551971326172</v>
      </c>
      <c r="P270" s="4">
        <v>0.91938558134319992</v>
      </c>
      <c r="Q270" s="36" t="str">
        <f t="shared" si="98"/>
        <v xml:space="preserve"> </v>
      </c>
      <c r="R270" t="str">
        <f t="shared" si="99"/>
        <v xml:space="preserve"> </v>
      </c>
      <c r="S270" s="37" t="str">
        <f t="shared" si="100"/>
        <v/>
      </c>
      <c r="T270" s="37" t="str">
        <f t="shared" si="101"/>
        <v/>
      </c>
      <c r="U270" s="37" t="str">
        <f t="shared" si="102"/>
        <v xml:space="preserve"> </v>
      </c>
      <c r="V270" s="37" t="str">
        <f t="shared" si="103"/>
        <v xml:space="preserve"> </v>
      </c>
      <c r="W270" s="37" t="str">
        <f t="shared" si="104"/>
        <v/>
      </c>
      <c r="X270" s="37" t="str">
        <f t="shared" si="105"/>
        <v/>
      </c>
      <c r="Y270" t="str">
        <f t="shared" si="89"/>
        <v xml:space="preserve"> </v>
      </c>
      <c r="Z270" s="1" t="str">
        <f t="shared" si="106"/>
        <v xml:space="preserve"> </v>
      </c>
      <c r="AA270" t="str">
        <f t="shared" si="90"/>
        <v xml:space="preserve"> </v>
      </c>
      <c r="AB270" s="1" t="str">
        <f t="shared" si="107"/>
        <v xml:space="preserve"> </v>
      </c>
      <c r="AC270" t="str">
        <f t="shared" si="91"/>
        <v xml:space="preserve"> 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 t="str">
        <f t="shared" si="109"/>
        <v xml:space="preserve"> </v>
      </c>
      <c r="AH270" t="str">
        <f t="shared" si="110"/>
        <v xml:space="preserve"> </v>
      </c>
      <c r="AI270" t="str">
        <f t="shared" si="94"/>
        <v xml:space="preserve"> 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917</v>
      </c>
      <c r="AP270" t="s">
        <v>1295</v>
      </c>
      <c r="AQ270" t="e">
        <v>#VALUE!</v>
      </c>
      <c r="AR270">
        <v>-70.692040808959305</v>
      </c>
      <c r="AS270">
        <v>-4.6978360802780506</v>
      </c>
      <c r="AT270" t="e">
        <v>#VALUE!</v>
      </c>
      <c r="AU270">
        <v>70.692040808959305</v>
      </c>
      <c r="AV270" t="s">
        <v>1612</v>
      </c>
    </row>
    <row r="271" spans="1:48" x14ac:dyDescent="0.25">
      <c r="A271">
        <v>2.7400000000000104E-9</v>
      </c>
      <c r="B271" t="s">
        <v>242</v>
      </c>
      <c r="C271" s="3">
        <v>14</v>
      </c>
      <c r="D271" s="3">
        <v>0</v>
      </c>
      <c r="E271" s="3">
        <v>7</v>
      </c>
      <c r="F271" s="3">
        <v>21</v>
      </c>
      <c r="G271" s="4">
        <v>162.5</v>
      </c>
      <c r="H271" s="4">
        <v>145.21</v>
      </c>
      <c r="I271" s="5">
        <v>382569.47242735006</v>
      </c>
      <c r="J271" s="4">
        <v>16.750490252624292</v>
      </c>
      <c r="K271" s="4">
        <v>18.741610738255034</v>
      </c>
      <c r="L271" s="4">
        <v>13.402435983320801</v>
      </c>
      <c r="M271" s="4">
        <v>14.389267362054612</v>
      </c>
      <c r="N271" s="4">
        <v>7.7480000000000002</v>
      </c>
      <c r="O271" s="4">
        <v>-10.737327188940087</v>
      </c>
      <c r="P271" s="4">
        <v>2.7360374629846427</v>
      </c>
      <c r="Q271" s="36" t="str">
        <f t="shared" si="98"/>
        <v xml:space="preserve"> </v>
      </c>
      <c r="R271" t="str">
        <f t="shared" si="99"/>
        <v xml:space="preserve"> </v>
      </c>
      <c r="S271" s="37" t="str">
        <f t="shared" si="100"/>
        <v/>
      </c>
      <c r="T271" s="37" t="str">
        <f t="shared" si="101"/>
        <v/>
      </c>
      <c r="U271" s="37" t="str">
        <f t="shared" si="102"/>
        <v/>
      </c>
      <c r="V271" s="37">
        <f t="shared" si="103"/>
        <v>-0.33458356022490876</v>
      </c>
      <c r="W271" s="37" t="str">
        <f t="shared" si="104"/>
        <v/>
      </c>
      <c r="X271" s="37" t="str">
        <f t="shared" si="105"/>
        <v/>
      </c>
      <c r="Y271" t="str">
        <f t="shared" si="89"/>
        <v xml:space="preserve"> </v>
      </c>
      <c r="Z271" s="1">
        <f t="shared" si="106"/>
        <v>178</v>
      </c>
      <c r="AA271" t="str">
        <f t="shared" si="90"/>
        <v xml:space="preserve"> </v>
      </c>
      <c r="AB271" s="1" t="str">
        <f t="shared" si="107"/>
        <v xml:space="preserve"> </v>
      </c>
      <c r="AC271" t="str">
        <f t="shared" si="91"/>
        <v xml:space="preserve"> 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2.7360374657246425</v>
      </c>
      <c r="AH271" t="str">
        <f t="shared" si="110"/>
        <v xml:space="preserve"> </v>
      </c>
      <c r="AI271">
        <f t="shared" si="94"/>
        <v>142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242</v>
      </c>
      <c r="AP271" t="s">
        <v>1315</v>
      </c>
      <c r="AQ271">
        <v>33.458356022490875</v>
      </c>
      <c r="AR271">
        <v>13.744625835468238</v>
      </c>
      <c r="AS271">
        <v>11.906893464637424</v>
      </c>
      <c r="AT271">
        <v>-33.458356022490875</v>
      </c>
      <c r="AU271">
        <v>-13.744625835468238</v>
      </c>
      <c r="AV271" t="s">
        <v>1613</v>
      </c>
    </row>
    <row r="272" spans="1:48" x14ac:dyDescent="0.25">
      <c r="A272">
        <v>2.7500000000000106E-9</v>
      </c>
      <c r="B272" t="s">
        <v>590</v>
      </c>
      <c r="C272" s="3">
        <v>6</v>
      </c>
      <c r="D272" s="3">
        <v>4</v>
      </c>
      <c r="E272" s="3">
        <v>10</v>
      </c>
      <c r="F272" s="3">
        <v>20</v>
      </c>
      <c r="G272" s="4">
        <v>24</v>
      </c>
      <c r="H272" s="4">
        <v>22.54</v>
      </c>
      <c r="I272" s="5">
        <v>7468.6819013799995</v>
      </c>
      <c r="J272" s="4">
        <v>13.173582700175334</v>
      </c>
      <c r="K272" s="4">
        <v>14.617380025940337</v>
      </c>
      <c r="L272" s="4">
        <v>7.8064322580645165</v>
      </c>
      <c r="M272" s="4">
        <v>8.4369343404997093</v>
      </c>
      <c r="N272" s="4">
        <v>1.542</v>
      </c>
      <c r="O272" s="4">
        <v>-10.348837209302323</v>
      </c>
      <c r="P272" s="4">
        <v>3.5270629991126885</v>
      </c>
      <c r="Q272" s="36" t="str">
        <f t="shared" si="98"/>
        <v xml:space="preserve"> </v>
      </c>
      <c r="R272" t="str">
        <f t="shared" si="99"/>
        <v xml:space="preserve"> </v>
      </c>
      <c r="S272" s="37" t="str">
        <f t="shared" si="100"/>
        <v/>
      </c>
      <c r="T272" s="37" t="str">
        <f t="shared" si="101"/>
        <v/>
      </c>
      <c r="U272" s="37" t="str">
        <f t="shared" si="102"/>
        <v/>
      </c>
      <c r="V272" s="37">
        <f t="shared" si="103"/>
        <v>-0.47667689916956002</v>
      </c>
      <c r="W272" s="37" t="str">
        <f t="shared" si="104"/>
        <v/>
      </c>
      <c r="X272" s="37">
        <f t="shared" si="105"/>
        <v>-0.49759376866459293</v>
      </c>
      <c r="Y272" t="str">
        <f t="shared" si="89"/>
        <v xml:space="preserve"> </v>
      </c>
      <c r="Z272" s="1">
        <f t="shared" si="106"/>
        <v>130</v>
      </c>
      <c r="AA272" t="str">
        <f t="shared" si="90"/>
        <v xml:space="preserve"> </v>
      </c>
      <c r="AB272" s="1">
        <f t="shared" si="107"/>
        <v>86</v>
      </c>
      <c r="AC272" t="str">
        <f t="shared" si="91"/>
        <v xml:space="preserve"> 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3.5270630018626883</v>
      </c>
      <c r="AH272" t="str">
        <f t="shared" si="110"/>
        <v xml:space="preserve"> </v>
      </c>
      <c r="AI272">
        <f t="shared" si="94"/>
        <v>100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590</v>
      </c>
      <c r="AP272" t="s">
        <v>1295</v>
      </c>
      <c r="AQ272">
        <v>47.667689916956</v>
      </c>
      <c r="AR272">
        <v>49.759376866459291</v>
      </c>
      <c r="AS272">
        <v>6.477373558118904</v>
      </c>
      <c r="AT272">
        <v>-47.667689916956</v>
      </c>
      <c r="AU272">
        <v>-49.759376866459291</v>
      </c>
      <c r="AV272" t="s">
        <v>1614</v>
      </c>
    </row>
    <row r="273" spans="1:48" x14ac:dyDescent="0.25">
      <c r="A273">
        <v>2.7600000000000107E-9</v>
      </c>
      <c r="B273" t="s">
        <v>229</v>
      </c>
      <c r="C273" s="3">
        <v>16</v>
      </c>
      <c r="D273" s="3">
        <v>1</v>
      </c>
      <c r="E273" s="3">
        <v>12</v>
      </c>
      <c r="F273" s="3">
        <v>29</v>
      </c>
      <c r="G273" s="4">
        <v>113</v>
      </c>
      <c r="H273" s="4">
        <v>97.65</v>
      </c>
      <c r="I273" s="5">
        <v>297541.78393904999</v>
      </c>
      <c r="J273" s="4">
        <v>9.6036585365853657</v>
      </c>
      <c r="K273" s="4">
        <v>18.039903934971367</v>
      </c>
      <c r="L273" s="4" t="s">
        <v>1240</v>
      </c>
      <c r="M273" s="4" t="s">
        <v>1240</v>
      </c>
      <c r="N273" s="4">
        <v>5.4130000000000003</v>
      </c>
      <c r="O273" s="4">
        <v>-49.505597014925371</v>
      </c>
      <c r="P273" s="4">
        <v>3.716333845366103</v>
      </c>
      <c r="Q273" s="36" t="str">
        <f t="shared" si="98"/>
        <v xml:space="preserve"> </v>
      </c>
      <c r="R273" t="str">
        <f t="shared" si="99"/>
        <v xml:space="preserve"> </v>
      </c>
      <c r="S273" s="37">
        <f t="shared" si="100"/>
        <v>0.15719406317986673</v>
      </c>
      <c r="T273" s="37" t="str">
        <f t="shared" si="101"/>
        <v/>
      </c>
      <c r="U273" s="37" t="str">
        <f t="shared" si="102"/>
        <v/>
      </c>
      <c r="V273" s="37">
        <f t="shared" si="103"/>
        <v>-0.61849282165164632</v>
      </c>
      <c r="W273" s="37" t="str">
        <f t="shared" si="104"/>
        <v xml:space="preserve"> </v>
      </c>
      <c r="X273" s="37" t="str">
        <f t="shared" si="105"/>
        <v xml:space="preserve"> </v>
      </c>
      <c r="Y273" t="str">
        <f t="shared" si="89"/>
        <v xml:space="preserve"> </v>
      </c>
      <c r="Z273" s="1">
        <f t="shared" si="106"/>
        <v>83</v>
      </c>
      <c r="AA273" t="str">
        <f t="shared" si="90"/>
        <v xml:space="preserve"> </v>
      </c>
      <c r="AB273" s="1" t="str">
        <f t="shared" si="107"/>
        <v xml:space="preserve"> </v>
      </c>
      <c r="AC273">
        <f t="shared" si="91"/>
        <v>106</v>
      </c>
      <c r="AD273" s="1" t="str">
        <f t="shared" si="108"/>
        <v xml:space="preserve"> </v>
      </c>
      <c r="AE273" t="str">
        <f t="shared" si="92"/>
        <v xml:space="preserve"> </v>
      </c>
      <c r="AF273" t="str">
        <f t="shared" si="93"/>
        <v xml:space="preserve"> </v>
      </c>
      <c r="AG273">
        <f t="shared" si="109"/>
        <v>3.7163338481261028</v>
      </c>
      <c r="AH273" t="str">
        <f t="shared" si="110"/>
        <v xml:space="preserve"> </v>
      </c>
      <c r="AI273">
        <f t="shared" si="94"/>
        <v>86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229</v>
      </c>
      <c r="AP273" t="s">
        <v>1248</v>
      </c>
      <c r="AQ273">
        <v>61.849282165164631</v>
      </c>
      <c r="AR273" t="e">
        <v>#VALUE!</v>
      </c>
      <c r="AS273">
        <v>15.719406041986673</v>
      </c>
      <c r="AT273">
        <v>-61.849282165164631</v>
      </c>
      <c r="AU273" t="e">
        <v>#VALUE!</v>
      </c>
      <c r="AV273" t="s">
        <v>1615</v>
      </c>
    </row>
    <row r="274" spans="1:48" x14ac:dyDescent="0.25">
      <c r="A274">
        <v>2.7700000000000109E-9</v>
      </c>
      <c r="B274" t="s">
        <v>459</v>
      </c>
      <c r="C274" s="3">
        <v>4</v>
      </c>
      <c r="D274" s="3">
        <v>4</v>
      </c>
      <c r="E274" s="3">
        <v>14</v>
      </c>
      <c r="F274" s="3">
        <v>22</v>
      </c>
      <c r="G274" s="4">
        <v>18.5</v>
      </c>
      <c r="H274" s="4">
        <v>15.35</v>
      </c>
      <c r="I274" s="5">
        <v>2410.4543702999999</v>
      </c>
      <c r="J274" s="4">
        <v>4.3215090090090085</v>
      </c>
      <c r="K274" s="4">
        <v>4.4726107226107228</v>
      </c>
      <c r="L274" s="4">
        <v>3.1713681638731486</v>
      </c>
      <c r="M274" s="4">
        <v>3.4046461084801352</v>
      </c>
      <c r="N274" s="4">
        <v>-2.4929999999999999</v>
      </c>
      <c r="O274" s="4" t="s">
        <v>132</v>
      </c>
      <c r="P274" s="4">
        <v>9.6612377850162883</v>
      </c>
      <c r="Q274" s="36" t="str">
        <f t="shared" si="98"/>
        <v xml:space="preserve"> </v>
      </c>
      <c r="R274" t="str">
        <f t="shared" si="99"/>
        <v xml:space="preserve"> </v>
      </c>
      <c r="S274" s="37">
        <f t="shared" si="100"/>
        <v>0.20521172915436492</v>
      </c>
      <c r="T274" s="37" t="str">
        <f t="shared" si="101"/>
        <v/>
      </c>
      <c r="U274" s="37" t="str">
        <f t="shared" si="102"/>
        <v/>
      </c>
      <c r="V274" s="37">
        <f t="shared" si="103"/>
        <v>-0.82832722530134673</v>
      </c>
      <c r="W274" s="37" t="str">
        <f t="shared" si="104"/>
        <v/>
      </c>
      <c r="X274" s="37">
        <f t="shared" si="105"/>
        <v>-0.79589714293074054</v>
      </c>
      <c r="Y274" t="str">
        <f t="shared" si="89"/>
        <v xml:space="preserve"> </v>
      </c>
      <c r="Z274" s="1">
        <f t="shared" si="106"/>
        <v>12</v>
      </c>
      <c r="AA274" t="str">
        <f t="shared" si="90"/>
        <v xml:space="preserve"> </v>
      </c>
      <c r="AB274" s="1">
        <f t="shared" si="107"/>
        <v>13</v>
      </c>
      <c r="AC274">
        <f t="shared" si="91"/>
        <v>70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9.6612377877862876</v>
      </c>
      <c r="AH274" t="str">
        <f t="shared" si="110"/>
        <v xml:space="preserve"> </v>
      </c>
      <c r="AI274">
        <f t="shared" si="94"/>
        <v>7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459</v>
      </c>
      <c r="AP274" t="s">
        <v>1250</v>
      </c>
      <c r="AQ274">
        <v>82.832722530134674</v>
      </c>
      <c r="AR274">
        <v>79.589714293074053</v>
      </c>
      <c r="AS274">
        <v>20.521172638436489</v>
      </c>
      <c r="AT274">
        <v>-82.832722530134674</v>
      </c>
      <c r="AU274">
        <v>-79.589714293074053</v>
      </c>
      <c r="AV274" t="s">
        <v>1616</v>
      </c>
    </row>
    <row r="275" spans="1:48" x14ac:dyDescent="0.25">
      <c r="A275">
        <v>2.7800000000000111E-9</v>
      </c>
      <c r="B275" t="s">
        <v>359</v>
      </c>
      <c r="C275" s="3">
        <v>11</v>
      </c>
      <c r="D275" s="3">
        <v>2</v>
      </c>
      <c r="E275" s="3">
        <v>9</v>
      </c>
      <c r="F275" s="3">
        <v>22</v>
      </c>
      <c r="G275" s="4">
        <v>69.5</v>
      </c>
      <c r="H275" s="4">
        <v>66.95</v>
      </c>
      <c r="I275" s="5">
        <v>22941.758307650001</v>
      </c>
      <c r="J275" s="4">
        <v>17.232947232947232</v>
      </c>
      <c r="K275" s="4">
        <v>17.660247955684518</v>
      </c>
      <c r="L275" s="4">
        <v>13.728792269887697</v>
      </c>
      <c r="M275" s="4">
        <v>14.088312670920693</v>
      </c>
      <c r="N275" s="4">
        <v>3.7909999999999999</v>
      </c>
      <c r="O275" s="4">
        <v>-3.7817258883248739</v>
      </c>
      <c r="P275" s="4">
        <v>3.4533233756534725</v>
      </c>
      <c r="Q275" s="36" t="str">
        <f t="shared" si="98"/>
        <v xml:space="preserve"> </v>
      </c>
      <c r="R275" t="str">
        <f t="shared" si="99"/>
        <v xml:space="preserve"> </v>
      </c>
      <c r="S275" s="37" t="str">
        <f t="shared" si="100"/>
        <v/>
      </c>
      <c r="T275" s="37" t="str">
        <f t="shared" si="101"/>
        <v/>
      </c>
      <c r="U275" s="37" t="str">
        <f t="shared" si="102"/>
        <v/>
      </c>
      <c r="V275" s="37">
        <f t="shared" si="103"/>
        <v>-0.31541786409605455</v>
      </c>
      <c r="W275" s="37" t="str">
        <f t="shared" si="104"/>
        <v/>
      </c>
      <c r="X275" s="37" t="str">
        <f t="shared" si="105"/>
        <v/>
      </c>
      <c r="Y275" t="str">
        <f t="shared" si="89"/>
        <v xml:space="preserve"> </v>
      </c>
      <c r="Z275" s="1">
        <f t="shared" si="106"/>
        <v>191</v>
      </c>
      <c r="AA275" t="str">
        <f t="shared" si="90"/>
        <v xml:space="preserve"> </v>
      </c>
      <c r="AB275" s="1" t="str">
        <f t="shared" si="107"/>
        <v xml:space="preserve"> </v>
      </c>
      <c r="AC275" t="str">
        <f t="shared" si="91"/>
        <v xml:space="preserve"> </v>
      </c>
      <c r="AD275" s="1" t="str">
        <f t="shared" si="108"/>
        <v xml:space="preserve"> </v>
      </c>
      <c r="AE275" t="str">
        <f t="shared" si="92"/>
        <v xml:space="preserve"> </v>
      </c>
      <c r="AF275" t="str">
        <f t="shared" si="93"/>
        <v xml:space="preserve"> </v>
      </c>
      <c r="AG275">
        <f t="shared" si="109"/>
        <v>3.4533233784334723</v>
      </c>
      <c r="AH275" t="str">
        <f t="shared" si="110"/>
        <v xml:space="preserve"> </v>
      </c>
      <c r="AI275">
        <f t="shared" si="94"/>
        <v>107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359</v>
      </c>
      <c r="AP275" t="s">
        <v>1241</v>
      </c>
      <c r="AQ275">
        <v>31.541786409605454</v>
      </c>
      <c r="AR275">
        <v>11.64426261464725</v>
      </c>
      <c r="AS275">
        <v>3.8088125466766209</v>
      </c>
      <c r="AT275">
        <v>-31.541786409605454</v>
      </c>
      <c r="AU275">
        <v>-11.64426261464725</v>
      </c>
      <c r="AV275" t="s">
        <v>1617</v>
      </c>
    </row>
    <row r="276" spans="1:48" x14ac:dyDescent="0.25">
      <c r="A276">
        <v>2.7900000000000113E-9</v>
      </c>
      <c r="B276" t="s">
        <v>491</v>
      </c>
      <c r="C276" s="3">
        <v>9</v>
      </c>
      <c r="D276" s="3">
        <v>4</v>
      </c>
      <c r="E276" s="3">
        <v>11</v>
      </c>
      <c r="F276" s="3">
        <v>24</v>
      </c>
      <c r="G276" s="4">
        <v>13</v>
      </c>
      <c r="H276" s="4">
        <v>11.76</v>
      </c>
      <c r="I276" s="5">
        <v>11470.769726639999</v>
      </c>
      <c r="J276" s="4">
        <v>6.5224625623960071</v>
      </c>
      <c r="K276" s="4">
        <v>17.73755656108597</v>
      </c>
      <c r="L276" s="4" t="s">
        <v>1240</v>
      </c>
      <c r="M276" s="4" t="s">
        <v>1240</v>
      </c>
      <c r="N276" s="4">
        <v>0.66300000000000003</v>
      </c>
      <c r="O276" s="4">
        <v>-61.587485515643102</v>
      </c>
      <c r="P276" s="4">
        <v>6.3605442176870746</v>
      </c>
      <c r="Q276" s="36" t="str">
        <f t="shared" si="98"/>
        <v xml:space="preserve"> </v>
      </c>
      <c r="R276" t="str">
        <f t="shared" si="99"/>
        <v xml:space="preserve"> </v>
      </c>
      <c r="S276" s="37" t="str">
        <f t="shared" si="100"/>
        <v/>
      </c>
      <c r="T276" s="37" t="str">
        <f t="shared" si="101"/>
        <v/>
      </c>
      <c r="U276" s="37" t="str">
        <f t="shared" si="102"/>
        <v/>
      </c>
      <c r="V276" s="37">
        <f t="shared" si="103"/>
        <v>-0.74089392302079637</v>
      </c>
      <c r="W276" s="37" t="str">
        <f t="shared" si="104"/>
        <v xml:space="preserve"> </v>
      </c>
      <c r="X276" s="37" t="str">
        <f t="shared" si="105"/>
        <v xml:space="preserve"> </v>
      </c>
      <c r="Y276" t="str">
        <f t="shared" si="89"/>
        <v xml:space="preserve"> </v>
      </c>
      <c r="Z276" s="1">
        <f t="shared" si="106"/>
        <v>36</v>
      </c>
      <c r="AA276" t="str">
        <f t="shared" si="90"/>
        <v xml:space="preserve"> </v>
      </c>
      <c r="AB276" s="1" t="str">
        <f t="shared" si="107"/>
        <v xml:space="preserve"> </v>
      </c>
      <c r="AC276" t="str">
        <f t="shared" si="91"/>
        <v xml:space="preserve"> </v>
      </c>
      <c r="AD276" s="1" t="str">
        <f t="shared" si="108"/>
        <v xml:space="preserve"> </v>
      </c>
      <c r="AE276" t="str">
        <f t="shared" si="92"/>
        <v xml:space="preserve"> </v>
      </c>
      <c r="AF276" t="str">
        <f t="shared" si="93"/>
        <v xml:space="preserve"> </v>
      </c>
      <c r="AG276">
        <f t="shared" si="109"/>
        <v>6.3605442204770748</v>
      </c>
      <c r="AH276" t="str">
        <f t="shared" si="110"/>
        <v xml:space="preserve"> </v>
      </c>
      <c r="AI276">
        <f t="shared" si="94"/>
        <v>26</v>
      </c>
      <c r="AJ276" t="str">
        <f t="shared" si="95"/>
        <v xml:space="preserve"> </v>
      </c>
      <c r="AK276" t="str">
        <f t="shared" si="111"/>
        <v xml:space="preserve"> </v>
      </c>
      <c r="AL276">
        <f t="shared" si="112"/>
        <v>-61.5874855128531</v>
      </c>
      <c r="AM276" t="str">
        <f t="shared" si="96"/>
        <v xml:space="preserve"> </v>
      </c>
      <c r="AN276">
        <f t="shared" si="97"/>
        <v>15</v>
      </c>
      <c r="AO276" t="s">
        <v>491</v>
      </c>
      <c r="AP276" t="s">
        <v>1248</v>
      </c>
      <c r="AQ276">
        <v>74.089392302079631</v>
      </c>
      <c r="AR276" t="e">
        <v>#VALUE!</v>
      </c>
      <c r="AS276">
        <v>10.544217687074831</v>
      </c>
      <c r="AT276">
        <v>-74.089392302079631</v>
      </c>
      <c r="AU276" t="e">
        <v>#VALUE!</v>
      </c>
      <c r="AV276" t="s">
        <v>1618</v>
      </c>
    </row>
    <row r="277" spans="1:48" x14ac:dyDescent="0.25">
      <c r="A277">
        <v>2.8000000000000114E-9</v>
      </c>
      <c r="B277" t="s">
        <v>918</v>
      </c>
      <c r="C277" s="3">
        <v>9</v>
      </c>
      <c r="D277" s="3">
        <v>1</v>
      </c>
      <c r="E277" s="3">
        <v>3</v>
      </c>
      <c r="F277" s="3">
        <v>13</v>
      </c>
      <c r="G277" s="4">
        <v>119</v>
      </c>
      <c r="H277" s="4">
        <v>94.77</v>
      </c>
      <c r="I277" s="5">
        <v>17725.49980695</v>
      </c>
      <c r="J277" s="4">
        <v>20.71022727272727</v>
      </c>
      <c r="K277" s="4">
        <v>23.188157572791781</v>
      </c>
      <c r="L277" s="4">
        <v>15.964317976513099</v>
      </c>
      <c r="M277" s="4">
        <v>17.169669071569999</v>
      </c>
      <c r="N277" s="4">
        <v>4.0869999999999997</v>
      </c>
      <c r="O277" s="4">
        <v>-13.411016949152543</v>
      </c>
      <c r="P277" s="4">
        <v>0</v>
      </c>
      <c r="Q277" s="36" t="str">
        <f t="shared" si="98"/>
        <v xml:space="preserve"> </v>
      </c>
      <c r="R277" t="str">
        <f t="shared" si="99"/>
        <v xml:space="preserve"> </v>
      </c>
      <c r="S277" s="37">
        <f t="shared" si="100"/>
        <v>0.25567162884199646</v>
      </c>
      <c r="T277" s="37" t="str">
        <f t="shared" si="101"/>
        <v/>
      </c>
      <c r="U277" s="37" t="str">
        <f t="shared" si="102"/>
        <v/>
      </c>
      <c r="V277" s="37" t="str">
        <f t="shared" si="103"/>
        <v/>
      </c>
      <c r="W277" s="37" t="str">
        <f t="shared" si="104"/>
        <v/>
      </c>
      <c r="X277" s="37" t="str">
        <f t="shared" si="105"/>
        <v/>
      </c>
      <c r="Y277" t="str">
        <f t="shared" si="89"/>
        <v xml:space="preserve"> </v>
      </c>
      <c r="Z277" s="1" t="str">
        <f t="shared" si="106"/>
        <v xml:space="preserve"> </v>
      </c>
      <c r="AA277" t="str">
        <f t="shared" si="90"/>
        <v xml:space="preserve"> </v>
      </c>
      <c r="AB277" s="1" t="str">
        <f t="shared" si="107"/>
        <v xml:space="preserve"> </v>
      </c>
      <c r="AC277">
        <f t="shared" si="91"/>
        <v>43</v>
      </c>
      <c r="AD277" s="1" t="str">
        <f t="shared" si="108"/>
        <v xml:space="preserve"> </v>
      </c>
      <c r="AE277" t="str">
        <f t="shared" si="92"/>
        <v xml:space="preserve"> </v>
      </c>
      <c r="AF277" t="str">
        <f t="shared" si="93"/>
        <v xml:space="preserve"> </v>
      </c>
      <c r="AG277" t="str">
        <f t="shared" si="109"/>
        <v xml:space="preserve"> </v>
      </c>
      <c r="AH277" t="str">
        <f t="shared" si="110"/>
        <v xml:space="preserve"> </v>
      </c>
      <c r="AI277" t="str">
        <f t="shared" si="94"/>
        <v xml:space="preserve"> 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918</v>
      </c>
      <c r="AP277" t="s">
        <v>1295</v>
      </c>
      <c r="AQ277">
        <v>17.72822472111152</v>
      </c>
      <c r="AR277">
        <v>-2.7431298354546163</v>
      </c>
      <c r="AS277">
        <v>25.567162604199645</v>
      </c>
      <c r="AT277">
        <v>-17.72822472111152</v>
      </c>
      <c r="AU277">
        <v>2.7431298354546163</v>
      </c>
      <c r="AV277" t="s">
        <v>1619</v>
      </c>
    </row>
    <row r="278" spans="1:48" x14ac:dyDescent="0.25">
      <c r="A278">
        <v>2.8100000000000116E-9</v>
      </c>
      <c r="B278" t="s">
        <v>547</v>
      </c>
      <c r="C278" s="3">
        <v>5</v>
      </c>
      <c r="D278" s="3">
        <v>2</v>
      </c>
      <c r="E278" s="3">
        <v>14</v>
      </c>
      <c r="F278" s="3">
        <v>21</v>
      </c>
      <c r="G278" s="4">
        <v>32</v>
      </c>
      <c r="H278" s="4">
        <v>32.51</v>
      </c>
      <c r="I278" s="5">
        <v>39721.793365779995</v>
      </c>
      <c r="J278" s="4">
        <v>11.660688665710184</v>
      </c>
      <c r="K278" s="4">
        <v>13.804670912951167</v>
      </c>
      <c r="L278" s="4">
        <v>11.135320245195494</v>
      </c>
      <c r="M278" s="4">
        <v>11.415646615752157</v>
      </c>
      <c r="N278" s="4">
        <v>2.355</v>
      </c>
      <c r="O278" s="4">
        <v>-17.368421052631582</v>
      </c>
      <c r="P278" s="4">
        <v>4.9215625961242697</v>
      </c>
      <c r="Q278" s="36" t="str">
        <f t="shared" si="98"/>
        <v xml:space="preserve"> </v>
      </c>
      <c r="R278" t="str">
        <f t="shared" si="99"/>
        <v xml:space="preserve"> </v>
      </c>
      <c r="S278" s="37" t="str">
        <f t="shared" si="100"/>
        <v/>
      </c>
      <c r="T278" s="37" t="str">
        <f t="shared" si="101"/>
        <v/>
      </c>
      <c r="U278" s="37" t="str">
        <f t="shared" si="102"/>
        <v/>
      </c>
      <c r="V278" s="37">
        <f t="shared" si="103"/>
        <v>-0.53677690501942199</v>
      </c>
      <c r="W278" s="37" t="str">
        <f t="shared" si="104"/>
        <v/>
      </c>
      <c r="X278" s="37" t="str">
        <f t="shared" si="105"/>
        <v/>
      </c>
      <c r="Y278" t="str">
        <f t="shared" si="89"/>
        <v xml:space="preserve"> </v>
      </c>
      <c r="Z278" s="1">
        <f t="shared" si="106"/>
        <v>112</v>
      </c>
      <c r="AA278" t="str">
        <f t="shared" si="90"/>
        <v xml:space="preserve"> </v>
      </c>
      <c r="AB278" s="1" t="str">
        <f t="shared" si="107"/>
        <v xml:space="preserve"> </v>
      </c>
      <c r="AC278" t="str">
        <f t="shared" si="91"/>
        <v xml:space="preserve"> </v>
      </c>
      <c r="AD278" s="1" t="str">
        <f t="shared" si="108"/>
        <v xml:space="preserve"> </v>
      </c>
      <c r="AE278" t="str">
        <f t="shared" si="92"/>
        <v xml:space="preserve"> </v>
      </c>
      <c r="AF278" t="str">
        <f t="shared" si="93"/>
        <v xml:space="preserve"> </v>
      </c>
      <c r="AG278">
        <f t="shared" si="109"/>
        <v>4.9215625989342699</v>
      </c>
      <c r="AH278" t="str">
        <f t="shared" si="110"/>
        <v xml:space="preserve"> </v>
      </c>
      <c r="AI278">
        <f t="shared" si="94"/>
        <v>42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547</v>
      </c>
      <c r="AP278" t="s">
        <v>1241</v>
      </c>
      <c r="AQ278">
        <v>53.677690501942202</v>
      </c>
      <c r="AR278">
        <v>28.335325355291207</v>
      </c>
      <c r="AS278">
        <v>-1.5687480775146034</v>
      </c>
      <c r="AT278">
        <v>-53.677690501942202</v>
      </c>
      <c r="AU278">
        <v>-28.335325355291207</v>
      </c>
      <c r="AV278" t="s">
        <v>1620</v>
      </c>
    </row>
    <row r="279" spans="1:48" x14ac:dyDescent="0.25">
      <c r="A279">
        <v>2.8200000000000118E-9</v>
      </c>
      <c r="B279" t="s">
        <v>362</v>
      </c>
      <c r="C279" s="3">
        <v>5</v>
      </c>
      <c r="D279" s="3">
        <v>1</v>
      </c>
      <c r="E279" s="3">
        <v>16</v>
      </c>
      <c r="F279" s="3">
        <v>22</v>
      </c>
      <c r="G279" s="4">
        <v>13</v>
      </c>
      <c r="H279" s="4">
        <v>11.8</v>
      </c>
      <c r="I279" s="5">
        <v>5103.799826200001</v>
      </c>
      <c r="J279" s="4">
        <v>15.324675324675326</v>
      </c>
      <c r="K279" s="4">
        <v>17.378497790868924</v>
      </c>
      <c r="L279" s="4">
        <v>13.610104302720686</v>
      </c>
      <c r="M279" s="4">
        <v>15.341557894736843</v>
      </c>
      <c r="N279" s="4">
        <v>0.67900000000000005</v>
      </c>
      <c r="O279" s="4">
        <v>-16.891064871481028</v>
      </c>
      <c r="P279" s="4">
        <v>4.8728813559322033</v>
      </c>
      <c r="Q279" s="36" t="str">
        <f t="shared" si="98"/>
        <v xml:space="preserve"> </v>
      </c>
      <c r="R279" t="str">
        <f t="shared" si="99"/>
        <v xml:space="preserve"> </v>
      </c>
      <c r="S279" s="37" t="str">
        <f t="shared" si="100"/>
        <v/>
      </c>
      <c r="T279" s="37" t="str">
        <f t="shared" si="101"/>
        <v/>
      </c>
      <c r="U279" s="37" t="str">
        <f t="shared" si="102"/>
        <v/>
      </c>
      <c r="V279" s="37">
        <f t="shared" si="103"/>
        <v>-0.39122433185756822</v>
      </c>
      <c r="W279" s="37" t="str">
        <f t="shared" si="104"/>
        <v/>
      </c>
      <c r="X279" s="37" t="str">
        <f t="shared" si="105"/>
        <v/>
      </c>
      <c r="Y279" t="str">
        <f t="shared" si="89"/>
        <v xml:space="preserve"> </v>
      </c>
      <c r="Z279" s="1">
        <f t="shared" si="106"/>
        <v>158</v>
      </c>
      <c r="AA279" t="str">
        <f t="shared" si="90"/>
        <v xml:space="preserve"> </v>
      </c>
      <c r="AB279" s="1" t="str">
        <f t="shared" si="107"/>
        <v xml:space="preserve"> </v>
      </c>
      <c r="AC279" t="str">
        <f t="shared" si="91"/>
        <v xml:space="preserve"> </v>
      </c>
      <c r="AD279" s="1" t="str">
        <f t="shared" si="108"/>
        <v xml:space="preserve"> </v>
      </c>
      <c r="AE279" t="str">
        <f t="shared" si="92"/>
        <v xml:space="preserve"> </v>
      </c>
      <c r="AF279" t="str">
        <f t="shared" si="93"/>
        <v xml:space="preserve"> </v>
      </c>
      <c r="AG279">
        <f t="shared" si="109"/>
        <v>4.8728813587522035</v>
      </c>
      <c r="AH279" t="str">
        <f t="shared" si="110"/>
        <v xml:space="preserve"> </v>
      </c>
      <c r="AI279">
        <f t="shared" si="94"/>
        <v>45</v>
      </c>
      <c r="AJ279" t="str">
        <f t="shared" si="95"/>
        <v xml:space="preserve"> </v>
      </c>
      <c r="AK279" t="str">
        <f t="shared" si="111"/>
        <v xml:space="preserve"> </v>
      </c>
      <c r="AL279" t="str">
        <f t="shared" si="112"/>
        <v xml:space="preserve"> </v>
      </c>
      <c r="AM279" t="str">
        <f t="shared" si="96"/>
        <v xml:space="preserve"> </v>
      </c>
      <c r="AN279" t="str">
        <f t="shared" si="97"/>
        <v xml:space="preserve"> </v>
      </c>
      <c r="AO279" t="s">
        <v>362</v>
      </c>
      <c r="AP279" t="s">
        <v>1256</v>
      </c>
      <c r="AQ279">
        <v>39.122433185756819</v>
      </c>
      <c r="AR279">
        <v>12.408114427075878</v>
      </c>
      <c r="AS279">
        <v>10.169491525423723</v>
      </c>
      <c r="AT279">
        <v>-39.122433185756819</v>
      </c>
      <c r="AU279">
        <v>-12.408114427075878</v>
      </c>
      <c r="AV279" t="s">
        <v>1621</v>
      </c>
    </row>
    <row r="280" spans="1:48" x14ac:dyDescent="0.25">
      <c r="A280">
        <v>2.8300000000000119E-9</v>
      </c>
      <c r="B280" t="s">
        <v>456</v>
      </c>
      <c r="C280" s="3">
        <v>9</v>
      </c>
      <c r="D280" s="3">
        <v>1</v>
      </c>
      <c r="E280" s="3">
        <v>11</v>
      </c>
      <c r="F280" s="3">
        <v>21</v>
      </c>
      <c r="G280" s="4">
        <v>186</v>
      </c>
      <c r="H280" s="4">
        <v>199.57</v>
      </c>
      <c r="I280" s="5">
        <v>30943.107775579996</v>
      </c>
      <c r="J280" s="4">
        <v>23.923519539678733</v>
      </c>
      <c r="K280" s="4">
        <v>19.929099261034551</v>
      </c>
      <c r="L280" s="4">
        <v>19.229126276258654</v>
      </c>
      <c r="M280" s="4">
        <v>15.148631457298048</v>
      </c>
      <c r="N280" s="4">
        <v>10.013999999999999</v>
      </c>
      <c r="O280" s="4">
        <v>18.368794326241115</v>
      </c>
      <c r="P280" s="4">
        <v>1.5463245978854536</v>
      </c>
      <c r="Q280" s="36" t="str">
        <f t="shared" si="98"/>
        <v xml:space="preserve"> </v>
      </c>
      <c r="R280" t="str">
        <f t="shared" si="99"/>
        <v xml:space="preserve"> </v>
      </c>
      <c r="S280" s="37" t="str">
        <f t="shared" si="100"/>
        <v/>
      </c>
      <c r="T280" s="37" t="str">
        <f t="shared" si="101"/>
        <v/>
      </c>
      <c r="U280" s="37" t="str">
        <f t="shared" si="102"/>
        <v/>
      </c>
      <c r="V280" s="37" t="str">
        <f t="shared" si="103"/>
        <v/>
      </c>
      <c r="W280" s="37" t="str">
        <f t="shared" si="104"/>
        <v/>
      </c>
      <c r="X280" s="37" t="str">
        <f t="shared" si="105"/>
        <v/>
      </c>
      <c r="Y280" t="str">
        <f t="shared" si="89"/>
        <v xml:space="preserve"> </v>
      </c>
      <c r="Z280" s="1" t="str">
        <f t="shared" si="106"/>
        <v xml:space="preserve"> </v>
      </c>
      <c r="AA280" t="str">
        <f t="shared" si="90"/>
        <v xml:space="preserve"> </v>
      </c>
      <c r="AB280" s="1" t="str">
        <f t="shared" si="107"/>
        <v xml:space="preserve"> </v>
      </c>
      <c r="AC280" t="str">
        <f t="shared" si="91"/>
        <v xml:space="preserve"> 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 t="str">
        <f t="shared" si="109"/>
        <v xml:space="preserve"> </v>
      </c>
      <c r="AH280" t="str">
        <f t="shared" si="110"/>
        <v xml:space="preserve"> </v>
      </c>
      <c r="AI280" t="str">
        <f t="shared" si="94"/>
        <v xml:space="preserve"> 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456</v>
      </c>
      <c r="AP280" t="s">
        <v>1295</v>
      </c>
      <c r="AQ280">
        <v>4.9633595262155827</v>
      </c>
      <c r="AR280">
        <v>-23.754777406126038</v>
      </c>
      <c r="AS280">
        <v>-6.7996191812396578</v>
      </c>
      <c r="AT280">
        <v>-4.9633595262155827</v>
      </c>
      <c r="AU280">
        <v>23.754777406126038</v>
      </c>
      <c r="AV280" t="s">
        <v>1622</v>
      </c>
    </row>
    <row r="281" spans="1:48" x14ac:dyDescent="0.25">
      <c r="A281">
        <v>2.8400000000000121E-9</v>
      </c>
      <c r="B281" t="s">
        <v>361</v>
      </c>
      <c r="C281" s="3">
        <v>6</v>
      </c>
      <c r="D281" s="3">
        <v>2</v>
      </c>
      <c r="E281" s="3">
        <v>6</v>
      </c>
      <c r="F281" s="3">
        <v>14</v>
      </c>
      <c r="G281" s="4">
        <v>146</v>
      </c>
      <c r="H281" s="4">
        <v>142.13999999999999</v>
      </c>
      <c r="I281" s="5">
        <v>48405.367494659993</v>
      </c>
      <c r="J281" s="4">
        <v>20.656881267257663</v>
      </c>
      <c r="K281" s="4">
        <v>18.967173738991193</v>
      </c>
      <c r="L281" s="4">
        <v>13.292466459339401</v>
      </c>
      <c r="M281" s="4">
        <v>12.580452629691072</v>
      </c>
      <c r="N281" s="4">
        <v>7.4939999999999998</v>
      </c>
      <c r="O281" s="4">
        <v>8.7663280116110194</v>
      </c>
      <c r="P281" s="4">
        <v>2.9857886590685241</v>
      </c>
      <c r="Q281" s="36" t="str">
        <f t="shared" si="98"/>
        <v xml:space="preserve"> </v>
      </c>
      <c r="R281" t="str">
        <f t="shared" si="99"/>
        <v xml:space="preserve"> </v>
      </c>
      <c r="S281" s="37" t="str">
        <f t="shared" si="100"/>
        <v/>
      </c>
      <c r="T281" s="37" t="str">
        <f t="shared" si="101"/>
        <v/>
      </c>
      <c r="U281" s="37" t="str">
        <f t="shared" si="102"/>
        <v/>
      </c>
      <c r="V281" s="37" t="str">
        <f t="shared" si="103"/>
        <v/>
      </c>
      <c r="W281" s="37" t="str">
        <f t="shared" si="104"/>
        <v/>
      </c>
      <c r="X281" s="37" t="str">
        <f t="shared" si="105"/>
        <v/>
      </c>
      <c r="Y281" t="str">
        <f t="shared" si="89"/>
        <v xml:space="preserve"> </v>
      </c>
      <c r="Z281" s="1" t="str">
        <f t="shared" si="106"/>
        <v xml:space="preserve"> </v>
      </c>
      <c r="AA281" t="str">
        <f t="shared" si="90"/>
        <v xml:space="preserve"> </v>
      </c>
      <c r="AB281" s="1" t="str">
        <f t="shared" si="107"/>
        <v xml:space="preserve"> </v>
      </c>
      <c r="AC281" t="str">
        <f t="shared" si="91"/>
        <v xml:space="preserve"> </v>
      </c>
      <c r="AD281" s="1" t="str">
        <f t="shared" si="108"/>
        <v xml:space="preserve"> </v>
      </c>
      <c r="AE281" t="str">
        <f t="shared" si="92"/>
        <v xml:space="preserve"> </v>
      </c>
      <c r="AF281" t="str">
        <f t="shared" si="93"/>
        <v xml:space="preserve"> </v>
      </c>
      <c r="AG281">
        <f t="shared" si="109"/>
        <v>2.9857886619085239</v>
      </c>
      <c r="AH281" t="str">
        <f t="shared" si="110"/>
        <v xml:space="preserve"> </v>
      </c>
      <c r="AI281">
        <f t="shared" si="94"/>
        <v>129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361</v>
      </c>
      <c r="AP281" t="s">
        <v>1241</v>
      </c>
      <c r="AQ281">
        <v>17.94014275157183</v>
      </c>
      <c r="AR281">
        <v>14.452367506423847</v>
      </c>
      <c r="AS281">
        <v>2.715632475024643</v>
      </c>
      <c r="AT281">
        <v>-17.94014275157183</v>
      </c>
      <c r="AU281">
        <v>-14.452367506423847</v>
      </c>
      <c r="AV281" t="s">
        <v>1623</v>
      </c>
    </row>
    <row r="282" spans="1:48" x14ac:dyDescent="0.25">
      <c r="A282">
        <v>2.8500000000000123E-9</v>
      </c>
      <c r="B282" t="s">
        <v>261</v>
      </c>
      <c r="C282" s="3">
        <v>15</v>
      </c>
      <c r="D282" s="3">
        <v>1</v>
      </c>
      <c r="E282" s="3">
        <v>10</v>
      </c>
      <c r="F282" s="3">
        <v>26</v>
      </c>
      <c r="G282" s="4">
        <v>17.5</v>
      </c>
      <c r="H282" s="4">
        <v>14.19</v>
      </c>
      <c r="I282" s="5">
        <v>32090.501807100001</v>
      </c>
      <c r="J282" s="4">
        <v>14.659090909090908</v>
      </c>
      <c r="K282" s="4">
        <v>20.099150141643062</v>
      </c>
      <c r="L282" s="4">
        <v>8.7964014752440747</v>
      </c>
      <c r="M282" s="4">
        <v>9.4625307231262727</v>
      </c>
      <c r="N282" s="4">
        <v>0.70599999999999996</v>
      </c>
      <c r="O282" s="4">
        <v>-25.684210526315798</v>
      </c>
      <c r="P282" s="4">
        <v>7.4207188160676534</v>
      </c>
      <c r="Q282" s="36" t="str">
        <f t="shared" si="98"/>
        <v xml:space="preserve"> </v>
      </c>
      <c r="R282" t="str">
        <f t="shared" si="99"/>
        <v xml:space="preserve"> </v>
      </c>
      <c r="S282" s="37">
        <f t="shared" si="100"/>
        <v>0.23326286401983798</v>
      </c>
      <c r="T282" s="37" t="str">
        <f t="shared" si="101"/>
        <v/>
      </c>
      <c r="U282" s="37" t="str">
        <f t="shared" si="102"/>
        <v/>
      </c>
      <c r="V282" s="37">
        <f t="shared" si="103"/>
        <v>-0.41766480049511034</v>
      </c>
      <c r="W282" s="37" t="str">
        <f t="shared" si="104"/>
        <v/>
      </c>
      <c r="X282" s="37">
        <f t="shared" si="105"/>
        <v>-0.43388134702314007</v>
      </c>
      <c r="Y282" t="str">
        <f t="shared" si="89"/>
        <v xml:space="preserve"> </v>
      </c>
      <c r="Z282" s="1">
        <f t="shared" si="106"/>
        <v>150</v>
      </c>
      <c r="AA282" t="str">
        <f t="shared" si="90"/>
        <v xml:space="preserve"> </v>
      </c>
      <c r="AB282" s="1">
        <f t="shared" si="107"/>
        <v>106</v>
      </c>
      <c r="AC282">
        <f t="shared" si="91"/>
        <v>51</v>
      </c>
      <c r="AD282" s="1" t="str">
        <f t="shared" si="108"/>
        <v xml:space="preserve"> </v>
      </c>
      <c r="AE282" t="str">
        <f t="shared" si="92"/>
        <v xml:space="preserve"> </v>
      </c>
      <c r="AF282" t="str">
        <f t="shared" si="93"/>
        <v xml:space="preserve"> </v>
      </c>
      <c r="AG282">
        <f t="shared" si="109"/>
        <v>7.4207188189176536</v>
      </c>
      <c r="AH282" t="str">
        <f t="shared" si="110"/>
        <v xml:space="preserve"> </v>
      </c>
      <c r="AI282">
        <f t="shared" si="94"/>
        <v>14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261</v>
      </c>
      <c r="AP282" t="s">
        <v>1297</v>
      </c>
      <c r="AQ282">
        <v>41.766480049511031</v>
      </c>
      <c r="AR282">
        <v>43.388134702314005</v>
      </c>
      <c r="AS282">
        <v>23.326286116983795</v>
      </c>
      <c r="AT282">
        <v>-41.766480049511031</v>
      </c>
      <c r="AU282">
        <v>-43.388134702314005</v>
      </c>
      <c r="AV282" t="s">
        <v>1624</v>
      </c>
    </row>
    <row r="283" spans="1:48" x14ac:dyDescent="0.25">
      <c r="A283">
        <v>2.8600000000000125E-9</v>
      </c>
      <c r="B283" t="s">
        <v>604</v>
      </c>
      <c r="C283" s="3">
        <v>13</v>
      </c>
      <c r="D283" s="3">
        <v>0</v>
      </c>
      <c r="E283" s="3">
        <v>3</v>
      </c>
      <c r="F283" s="3">
        <v>16</v>
      </c>
      <c r="G283" s="4">
        <v>104</v>
      </c>
      <c r="H283" s="4">
        <v>87.28</v>
      </c>
      <c r="I283" s="5">
        <v>14233.42706736</v>
      </c>
      <c r="J283" s="4">
        <v>18.613776924717424</v>
      </c>
      <c r="K283" s="4">
        <v>16.885277616560263</v>
      </c>
      <c r="L283" s="4">
        <v>11.309640123638506</v>
      </c>
      <c r="M283" s="4">
        <v>10.846653726708075</v>
      </c>
      <c r="N283" s="4">
        <v>3.1019999999999999</v>
      </c>
      <c r="O283" s="4">
        <v>-41.757416447615483</v>
      </c>
      <c r="P283" s="4" t="s">
        <v>137</v>
      </c>
      <c r="Q283" s="36">
        <f t="shared" si="98"/>
        <v>81.250000002860006</v>
      </c>
      <c r="R283" t="str">
        <f t="shared" si="99"/>
        <v xml:space="preserve"> </v>
      </c>
      <c r="S283" s="37">
        <f t="shared" si="100"/>
        <v>0.19156737224588458</v>
      </c>
      <c r="T283" s="37" t="str">
        <f t="shared" si="101"/>
        <v/>
      </c>
      <c r="U283" s="37" t="str">
        <f t="shared" si="102"/>
        <v/>
      </c>
      <c r="V283" s="37" t="str">
        <f t="shared" si="103"/>
        <v/>
      </c>
      <c r="W283" s="37" t="str">
        <f t="shared" si="104"/>
        <v/>
      </c>
      <c r="X283" s="37" t="str">
        <f t="shared" si="105"/>
        <v/>
      </c>
      <c r="Y283" t="str">
        <f t="shared" si="89"/>
        <v xml:space="preserve"> </v>
      </c>
      <c r="Z283" s="1" t="str">
        <f t="shared" si="106"/>
        <v xml:space="preserve"> </v>
      </c>
      <c r="AA283" t="str">
        <f t="shared" si="90"/>
        <v xml:space="preserve"> </v>
      </c>
      <c r="AB283" s="1" t="str">
        <f t="shared" si="107"/>
        <v xml:space="preserve"> </v>
      </c>
      <c r="AC283">
        <f t="shared" si="91"/>
        <v>83</v>
      </c>
      <c r="AD283" s="1" t="str">
        <f t="shared" si="108"/>
        <v xml:space="preserve"> </v>
      </c>
      <c r="AE283">
        <f t="shared" si="92"/>
        <v>41</v>
      </c>
      <c r="AF283" t="str">
        <f t="shared" si="93"/>
        <v xml:space="preserve"> </v>
      </c>
      <c r="AG283" t="str">
        <f t="shared" si="109"/>
        <v xml:space="preserve"> </v>
      </c>
      <c r="AH283" t="str">
        <f t="shared" si="110"/>
        <v xml:space="preserve"> </v>
      </c>
      <c r="AI283" t="str">
        <f t="shared" si="94"/>
        <v xml:space="preserve"> 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604</v>
      </c>
      <c r="AP283" t="s">
        <v>1250</v>
      </c>
      <c r="AQ283">
        <v>26.056413960345314</v>
      </c>
      <c r="AR283">
        <v>27.213437785141291</v>
      </c>
      <c r="AS283">
        <v>19.156736938588459</v>
      </c>
      <c r="AT283">
        <v>-26.056413960345314</v>
      </c>
      <c r="AU283">
        <v>-27.213437785141291</v>
      </c>
      <c r="AV283" t="s">
        <v>1625</v>
      </c>
    </row>
    <row r="284" spans="1:48" x14ac:dyDescent="0.25">
      <c r="A284">
        <v>2.8700000000000126E-9</v>
      </c>
      <c r="B284" t="s">
        <v>231</v>
      </c>
      <c r="C284" s="3">
        <v>18</v>
      </c>
      <c r="D284" s="3">
        <v>0</v>
      </c>
      <c r="E284" s="3">
        <v>5</v>
      </c>
      <c r="F284" s="3">
        <v>23</v>
      </c>
      <c r="G284" s="4">
        <v>53.5</v>
      </c>
      <c r="H284" s="4">
        <v>45.25</v>
      </c>
      <c r="I284" s="5">
        <v>194343.83372324999</v>
      </c>
      <c r="J284" s="4">
        <v>21.49643705463183</v>
      </c>
      <c r="K284" s="4">
        <v>24.327956989247312</v>
      </c>
      <c r="L284" s="4">
        <v>19.775471505636627</v>
      </c>
      <c r="M284" s="4">
        <v>21.554065789101735</v>
      </c>
      <c r="N284" s="4">
        <v>1.86</v>
      </c>
      <c r="O284" s="4">
        <v>-11.848341232227479</v>
      </c>
      <c r="P284" s="4">
        <v>3.6220994475138122</v>
      </c>
      <c r="Q284" s="36">
        <f t="shared" si="98"/>
        <v>78.260869568087386</v>
      </c>
      <c r="R284" t="str">
        <f t="shared" si="99"/>
        <v xml:space="preserve"> </v>
      </c>
      <c r="S284" s="37">
        <f t="shared" si="100"/>
        <v>0.18232044485895035</v>
      </c>
      <c r="T284" s="37" t="str">
        <f t="shared" si="101"/>
        <v/>
      </c>
      <c r="U284" s="37" t="str">
        <f t="shared" si="102"/>
        <v/>
      </c>
      <c r="V284" s="37" t="str">
        <f t="shared" si="103"/>
        <v/>
      </c>
      <c r="W284" s="37" t="str">
        <f t="shared" si="104"/>
        <v/>
      </c>
      <c r="X284" s="37" t="str">
        <f t="shared" si="105"/>
        <v/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 t="str">
        <f t="shared" si="107"/>
        <v xml:space="preserve"> </v>
      </c>
      <c r="AC284">
        <f t="shared" si="91"/>
        <v>88</v>
      </c>
      <c r="AD284" s="1" t="str">
        <f t="shared" si="108"/>
        <v xml:space="preserve"> </v>
      </c>
      <c r="AE284">
        <f t="shared" si="92"/>
        <v>53</v>
      </c>
      <c r="AF284" t="str">
        <f t="shared" si="93"/>
        <v xml:space="preserve"> </v>
      </c>
      <c r="AG284">
        <f t="shared" si="109"/>
        <v>3.622099450383812</v>
      </c>
      <c r="AH284" t="str">
        <f t="shared" si="110"/>
        <v xml:space="preserve"> </v>
      </c>
      <c r="AI284">
        <f t="shared" si="94"/>
        <v>97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231</v>
      </c>
      <c r="AP284" t="s">
        <v>1241</v>
      </c>
      <c r="AQ284">
        <v>14.604991274798984</v>
      </c>
      <c r="AR284">
        <v>-27.270945082035915</v>
      </c>
      <c r="AS284">
        <v>18.232044198895036</v>
      </c>
      <c r="AT284">
        <v>-14.604991274798984</v>
      </c>
      <c r="AU284">
        <v>27.270945082035915</v>
      </c>
      <c r="AV284" t="s">
        <v>1626</v>
      </c>
    </row>
    <row r="285" spans="1:48" x14ac:dyDescent="0.25">
      <c r="A285">
        <v>2.8800000000000128E-9</v>
      </c>
      <c r="B285" t="s">
        <v>365</v>
      </c>
      <c r="C285" s="3">
        <v>11</v>
      </c>
      <c r="D285" s="3">
        <v>1</v>
      </c>
      <c r="E285" s="3">
        <v>12</v>
      </c>
      <c r="F285" s="3">
        <v>24</v>
      </c>
      <c r="G285" s="4">
        <v>35</v>
      </c>
      <c r="H285" s="4">
        <v>33.28</v>
      </c>
      <c r="I285" s="5">
        <v>25889.37102336</v>
      </c>
      <c r="J285" s="4">
        <v>15.357637286571295</v>
      </c>
      <c r="K285" s="4">
        <v>15.189411227749888</v>
      </c>
      <c r="L285" s="4">
        <v>6.8345796802234782</v>
      </c>
      <c r="M285" s="4">
        <v>6.7004469664979212</v>
      </c>
      <c r="N285" s="4">
        <v>2.7869999999999999</v>
      </c>
      <c r="O285" s="4">
        <v>27.260273972602739</v>
      </c>
      <c r="P285" s="4">
        <v>1.8239182692307689</v>
      </c>
      <c r="Q285" s="36" t="str">
        <f t="shared" si="98"/>
        <v xml:space="preserve"> </v>
      </c>
      <c r="R285" t="str">
        <f t="shared" si="99"/>
        <v xml:space="preserve"> </v>
      </c>
      <c r="S285" s="37" t="str">
        <f t="shared" si="100"/>
        <v/>
      </c>
      <c r="T285" s="37" t="str">
        <f t="shared" si="101"/>
        <v/>
      </c>
      <c r="U285" s="37" t="str">
        <f t="shared" si="102"/>
        <v/>
      </c>
      <c r="V285" s="37">
        <f t="shared" si="103"/>
        <v>-0.38991491159571157</v>
      </c>
      <c r="W285" s="37" t="str">
        <f t="shared" si="104"/>
        <v/>
      </c>
      <c r="X285" s="37">
        <f t="shared" si="105"/>
        <v>-0.56014023994695239</v>
      </c>
      <c r="Y285" t="str">
        <f t="shared" si="89"/>
        <v xml:space="preserve"> </v>
      </c>
      <c r="Z285" s="1">
        <f t="shared" si="106"/>
        <v>159</v>
      </c>
      <c r="AA285" t="str">
        <f t="shared" si="90"/>
        <v xml:space="preserve"> </v>
      </c>
      <c r="AB285" s="1">
        <f t="shared" si="107"/>
        <v>62</v>
      </c>
      <c r="AC285" t="str">
        <f t="shared" si="91"/>
        <v xml:space="preserve"> </v>
      </c>
      <c r="AD285" s="1" t="str">
        <f t="shared" si="108"/>
        <v xml:space="preserve"> </v>
      </c>
      <c r="AE285" t="str">
        <f t="shared" si="92"/>
        <v xml:space="preserve"> </v>
      </c>
      <c r="AF285" t="str">
        <f t="shared" si="93"/>
        <v xml:space="preserve"> </v>
      </c>
      <c r="AG285" t="str">
        <f t="shared" si="109"/>
        <v xml:space="preserve"> </v>
      </c>
      <c r="AH285" t="str">
        <f t="shared" si="110"/>
        <v xml:space="preserve"> </v>
      </c>
      <c r="AI285" t="str">
        <f t="shared" si="94"/>
        <v xml:space="preserve"> 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365</v>
      </c>
      <c r="AP285" t="s">
        <v>1241</v>
      </c>
      <c r="AQ285">
        <v>38.991491159571154</v>
      </c>
      <c r="AR285">
        <v>56.014023994695236</v>
      </c>
      <c r="AS285">
        <v>5.1682692307692291</v>
      </c>
      <c r="AT285">
        <v>-38.991491159571154</v>
      </c>
      <c r="AU285">
        <v>-56.014023994695236</v>
      </c>
      <c r="AV285" t="s">
        <v>1627</v>
      </c>
    </row>
    <row r="286" spans="1:48" x14ac:dyDescent="0.25">
      <c r="A286">
        <v>2.890000000000013E-9</v>
      </c>
      <c r="B286" t="s">
        <v>363</v>
      </c>
      <c r="C286" s="3">
        <v>4</v>
      </c>
      <c r="D286" s="3">
        <v>2</v>
      </c>
      <c r="E286" s="3">
        <v>12</v>
      </c>
      <c r="F286" s="3">
        <v>18</v>
      </c>
      <c r="G286" s="4">
        <v>19.5</v>
      </c>
      <c r="H286" s="4">
        <v>20.440000000000001</v>
      </c>
      <c r="I286" s="5">
        <v>3224.14035552</v>
      </c>
      <c r="J286" s="4">
        <v>3.6848747070488557</v>
      </c>
      <c r="K286" s="4">
        <v>4.2968257305024178</v>
      </c>
      <c r="L286" s="4">
        <v>2.5276581694778928</v>
      </c>
      <c r="M286" s="4">
        <v>2.890805848672692</v>
      </c>
      <c r="N286" s="4">
        <v>-3.2720000000000002</v>
      </c>
      <c r="O286" s="4" t="s">
        <v>132</v>
      </c>
      <c r="P286" s="4">
        <v>13.351272015655578</v>
      </c>
      <c r="Q286" s="36" t="str">
        <f t="shared" si="98"/>
        <v xml:space="preserve"> </v>
      </c>
      <c r="R286" t="str">
        <f t="shared" si="99"/>
        <v xml:space="preserve"> </v>
      </c>
      <c r="S286" s="37" t="str">
        <f t="shared" si="100"/>
        <v/>
      </c>
      <c r="T286" s="37" t="str">
        <f t="shared" si="101"/>
        <v/>
      </c>
      <c r="U286" s="37" t="str">
        <f t="shared" si="102"/>
        <v/>
      </c>
      <c r="V286" s="37">
        <f t="shared" si="103"/>
        <v>-0.85361764511951632</v>
      </c>
      <c r="W286" s="37" t="str">
        <f t="shared" si="104"/>
        <v/>
      </c>
      <c r="X286" s="37">
        <f t="shared" si="105"/>
        <v>-0.83732501954146255</v>
      </c>
      <c r="Y286" t="str">
        <f t="shared" si="89"/>
        <v xml:space="preserve"> </v>
      </c>
      <c r="Z286" s="1">
        <f t="shared" si="106"/>
        <v>8</v>
      </c>
      <c r="AA286" t="str">
        <f t="shared" si="90"/>
        <v xml:space="preserve"> </v>
      </c>
      <c r="AB286" s="1">
        <f t="shared" si="107"/>
        <v>4</v>
      </c>
      <c r="AC286" t="str">
        <f t="shared" si="91"/>
        <v xml:space="preserve"> 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>
        <f t="shared" si="109"/>
        <v>13.351272018545577</v>
      </c>
      <c r="AH286" t="str">
        <f t="shared" si="110"/>
        <v xml:space="preserve"> </v>
      </c>
      <c r="AI286">
        <f t="shared" si="94"/>
        <v>4</v>
      </c>
      <c r="AJ286" t="str">
        <f t="shared" si="95"/>
        <v xml:space="preserve"> </v>
      </c>
      <c r="AK286" t="str">
        <f t="shared" si="111"/>
        <v xml:space="preserve"> </v>
      </c>
      <c r="AL286" t="str">
        <f t="shared" si="112"/>
        <v xml:space="preserve"> </v>
      </c>
      <c r="AM286" t="str">
        <f t="shared" si="96"/>
        <v xml:space="preserve"> </v>
      </c>
      <c r="AN286" t="str">
        <f t="shared" si="97"/>
        <v xml:space="preserve"> </v>
      </c>
      <c r="AO286" t="s">
        <v>363</v>
      </c>
      <c r="AP286" t="s">
        <v>1250</v>
      </c>
      <c r="AQ286">
        <v>85.361764511951634</v>
      </c>
      <c r="AR286">
        <v>83.732501954146258</v>
      </c>
      <c r="AS286">
        <v>-4.5988258317025466</v>
      </c>
      <c r="AT286">
        <v>-85.361764511951634</v>
      </c>
      <c r="AU286">
        <v>-83.732501954146258</v>
      </c>
      <c r="AV286" t="s">
        <v>1628</v>
      </c>
    </row>
    <row r="287" spans="1:48" x14ac:dyDescent="0.25">
      <c r="A287">
        <v>2.9000000000000131E-9</v>
      </c>
      <c r="B287" t="s">
        <v>297</v>
      </c>
      <c r="C287" s="3">
        <v>10</v>
      </c>
      <c r="D287" s="3">
        <v>1</v>
      </c>
      <c r="E287" s="3">
        <v>11</v>
      </c>
      <c r="F287" s="3">
        <v>22</v>
      </c>
      <c r="G287" s="4">
        <v>161</v>
      </c>
      <c r="H287" s="4">
        <v>147.93</v>
      </c>
      <c r="I287" s="5">
        <v>14056.34232804</v>
      </c>
      <c r="J287" s="4">
        <v>21.405006511358703</v>
      </c>
      <c r="K287" s="4">
        <v>22.567505720823799</v>
      </c>
      <c r="L287" s="4">
        <v>12.617335711156368</v>
      </c>
      <c r="M287" s="4">
        <v>12.740879624114113</v>
      </c>
      <c r="N287" s="4">
        <v>6.5549999999999997</v>
      </c>
      <c r="O287" s="4">
        <v>-5.0000000000000089</v>
      </c>
      <c r="P287" s="4">
        <v>1.0701007233150812</v>
      </c>
      <c r="Q287" s="36" t="str">
        <f t="shared" si="98"/>
        <v xml:space="preserve"> </v>
      </c>
      <c r="R287" t="str">
        <f t="shared" si="99"/>
        <v xml:space="preserve"> </v>
      </c>
      <c r="S287" s="37" t="str">
        <f t="shared" si="100"/>
        <v/>
      </c>
      <c r="T287" s="37" t="str">
        <f t="shared" si="101"/>
        <v/>
      </c>
      <c r="U287" s="37" t="str">
        <f t="shared" si="102"/>
        <v/>
      </c>
      <c r="V287" s="37" t="str">
        <f t="shared" si="103"/>
        <v/>
      </c>
      <c r="W287" s="37" t="str">
        <f t="shared" si="104"/>
        <v/>
      </c>
      <c r="X287" s="37" t="str">
        <f t="shared" si="105"/>
        <v/>
      </c>
      <c r="Y287" t="str">
        <f t="shared" si="89"/>
        <v xml:space="preserve"> </v>
      </c>
      <c r="Z287" s="1" t="str">
        <f t="shared" si="106"/>
        <v xml:space="preserve"> </v>
      </c>
      <c r="AA287" t="str">
        <f t="shared" si="90"/>
        <v xml:space="preserve"> </v>
      </c>
      <c r="AB287" s="1" t="str">
        <f t="shared" si="107"/>
        <v xml:space="preserve"> </v>
      </c>
      <c r="AC287" t="str">
        <f t="shared" si="91"/>
        <v xml:space="preserve"> </v>
      </c>
      <c r="AD287" s="1" t="str">
        <f t="shared" si="108"/>
        <v xml:space="preserve"> </v>
      </c>
      <c r="AE287" t="str">
        <f t="shared" si="92"/>
        <v xml:space="preserve"> </v>
      </c>
      <c r="AF287" t="str">
        <f t="shared" si="93"/>
        <v xml:space="preserve"> </v>
      </c>
      <c r="AG287" t="str">
        <f t="shared" si="109"/>
        <v xml:space="preserve"> </v>
      </c>
      <c r="AH287" t="str">
        <f t="shared" si="110"/>
        <v xml:space="preserve"> </v>
      </c>
      <c r="AI287" t="str">
        <f t="shared" si="94"/>
        <v xml:space="preserve"> 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297</v>
      </c>
      <c r="AP287" t="s">
        <v>1246</v>
      </c>
      <c r="AQ287">
        <v>14.968200862542091</v>
      </c>
      <c r="AR287">
        <v>18.797372800012191</v>
      </c>
      <c r="AS287">
        <v>8.8352599202325308</v>
      </c>
      <c r="AT287">
        <v>-14.968200862542091</v>
      </c>
      <c r="AU287">
        <v>-18.797372800012191</v>
      </c>
      <c r="AV287" t="s">
        <v>1629</v>
      </c>
    </row>
    <row r="288" spans="1:48" x14ac:dyDescent="0.25">
      <c r="A288">
        <v>2.9100000000000133E-9</v>
      </c>
      <c r="B288" t="s">
        <v>372</v>
      </c>
      <c r="C288" s="3">
        <v>0</v>
      </c>
      <c r="D288" s="3">
        <v>0</v>
      </c>
      <c r="E288" s="3">
        <v>0</v>
      </c>
      <c r="F288" s="3">
        <v>0</v>
      </c>
      <c r="G288" s="4" t="s">
        <v>132</v>
      </c>
      <c r="H288" s="4">
        <v>34.67</v>
      </c>
      <c r="I288" s="5">
        <v>9757.1944642400013</v>
      </c>
      <c r="J288" s="4">
        <v>17.422110552763819</v>
      </c>
      <c r="K288" s="4" t="s">
        <v>1240</v>
      </c>
      <c r="L288" s="4" t="s">
        <v>1240</v>
      </c>
      <c r="M288" s="4" t="s">
        <v>1240</v>
      </c>
      <c r="N288" s="4" t="s">
        <v>132</v>
      </c>
      <c r="O288" s="4" t="s">
        <v>132</v>
      </c>
      <c r="P288" s="4" t="s">
        <v>137</v>
      </c>
      <c r="Q288" s="36" t="str">
        <f t="shared" si="98"/>
        <v xml:space="preserve"> </v>
      </c>
      <c r="R288" t="str">
        <f t="shared" si="99"/>
        <v xml:space="preserve"> </v>
      </c>
      <c r="S288" s="37" t="str">
        <f t="shared" si="100"/>
        <v xml:space="preserve"> </v>
      </c>
      <c r="T288" s="37" t="str">
        <f t="shared" si="101"/>
        <v xml:space="preserve"> </v>
      </c>
      <c r="U288" s="37" t="str">
        <f t="shared" si="102"/>
        <v/>
      </c>
      <c r="V288" s="37">
        <f t="shared" si="103"/>
        <v>-0.30790331491510325</v>
      </c>
      <c r="W288" s="37" t="str">
        <f t="shared" si="104"/>
        <v xml:space="preserve"> </v>
      </c>
      <c r="X288" s="37" t="str">
        <f t="shared" si="105"/>
        <v xml:space="preserve"> </v>
      </c>
      <c r="Y288" t="str">
        <f t="shared" si="89"/>
        <v xml:space="preserve"> </v>
      </c>
      <c r="Z288" s="1">
        <f t="shared" si="106"/>
        <v>196</v>
      </c>
      <c r="AA288" t="str">
        <f t="shared" si="90"/>
        <v xml:space="preserve"> </v>
      </c>
      <c r="AB288" s="1" t="str">
        <f t="shared" si="107"/>
        <v xml:space="preserve"> </v>
      </c>
      <c r="AC288" t="str">
        <f t="shared" si="91"/>
        <v xml:space="preserve"> </v>
      </c>
      <c r="AD288" s="1" t="str">
        <f t="shared" si="108"/>
        <v xml:space="preserve"> </v>
      </c>
      <c r="AE288" t="str">
        <f t="shared" si="92"/>
        <v xml:space="preserve"> 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 t="str">
        <f t="shared" si="111"/>
        <v xml:space="preserve"> </v>
      </c>
      <c r="AL288" t="str">
        <f t="shared" si="112"/>
        <v xml:space="preserve"> </v>
      </c>
      <c r="AM288" t="str">
        <f t="shared" si="96"/>
        <v xml:space="preserve"> </v>
      </c>
      <c r="AN288" t="str">
        <f t="shared" si="97"/>
        <v xml:space="preserve"> </v>
      </c>
      <c r="AO288" t="s">
        <v>372</v>
      </c>
      <c r="AP288" t="s">
        <v>1248</v>
      </c>
      <c r="AQ288">
        <v>30.790331491510326</v>
      </c>
      <c r="AR288" t="e">
        <v>#VALUE!</v>
      </c>
      <c r="AS288" t="s">
        <v>137</v>
      </c>
      <c r="AT288">
        <v>-30.790331491510326</v>
      </c>
      <c r="AU288" t="e">
        <v>#VALUE!</v>
      </c>
      <c r="AV288" t="s">
        <v>1630</v>
      </c>
    </row>
    <row r="289" spans="1:48" x14ac:dyDescent="0.25">
      <c r="A289">
        <v>2.9200000000000135E-9</v>
      </c>
      <c r="B289" t="s">
        <v>369</v>
      </c>
      <c r="C289" s="3">
        <v>8</v>
      </c>
      <c r="D289" s="3">
        <v>2</v>
      </c>
      <c r="E289" s="3">
        <v>17</v>
      </c>
      <c r="F289" s="3">
        <v>27</v>
      </c>
      <c r="G289" s="4">
        <v>16</v>
      </c>
      <c r="H289" s="4">
        <v>16.39</v>
      </c>
      <c r="I289" s="5">
        <v>4553.6217844700004</v>
      </c>
      <c r="J289" s="4">
        <v>5.9405581732511781</v>
      </c>
      <c r="K289" s="4">
        <v>7.239399293286219</v>
      </c>
      <c r="L289" s="4">
        <v>4.6560636467669907</v>
      </c>
      <c r="M289" s="4">
        <v>5.0877662146442297</v>
      </c>
      <c r="N289" s="4">
        <v>-0.33300000000000002</v>
      </c>
      <c r="O289" s="4" t="s">
        <v>132</v>
      </c>
      <c r="P289" s="4">
        <v>7.3154362416107386</v>
      </c>
      <c r="Q289" s="36" t="str">
        <f t="shared" si="98"/>
        <v xml:space="preserve"> </v>
      </c>
      <c r="R289" t="str">
        <f t="shared" si="99"/>
        <v xml:space="preserve"> </v>
      </c>
      <c r="S289" s="37" t="str">
        <f t="shared" si="100"/>
        <v/>
      </c>
      <c r="T289" s="37" t="str">
        <f t="shared" si="101"/>
        <v/>
      </c>
      <c r="U289" s="37" t="str">
        <f t="shared" si="102"/>
        <v/>
      </c>
      <c r="V289" s="37">
        <f t="shared" si="103"/>
        <v>-0.7640101865494765</v>
      </c>
      <c r="W289" s="37" t="str">
        <f t="shared" si="104"/>
        <v/>
      </c>
      <c r="X289" s="37">
        <f t="shared" si="105"/>
        <v>-0.70034513689484412</v>
      </c>
      <c r="Y289" t="str">
        <f t="shared" si="89"/>
        <v xml:space="preserve"> </v>
      </c>
      <c r="Z289" s="1">
        <f t="shared" si="106"/>
        <v>29</v>
      </c>
      <c r="AA289" t="str">
        <f t="shared" si="90"/>
        <v xml:space="preserve"> </v>
      </c>
      <c r="AB289" s="1">
        <f t="shared" si="107"/>
        <v>29</v>
      </c>
      <c r="AC289" t="str">
        <f t="shared" si="91"/>
        <v xml:space="preserve"> 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>
        <f t="shared" si="109"/>
        <v>7.3154362445307388</v>
      </c>
      <c r="AH289" t="str">
        <f t="shared" si="110"/>
        <v xml:space="preserve"> </v>
      </c>
      <c r="AI289">
        <f t="shared" si="94"/>
        <v>16</v>
      </c>
      <c r="AJ289" t="str">
        <f t="shared" si="95"/>
        <v xml:space="preserve"> </v>
      </c>
      <c r="AK289" t="str">
        <f t="shared" si="111"/>
        <v xml:space="preserve"> </v>
      </c>
      <c r="AL289" t="str">
        <f t="shared" si="112"/>
        <v xml:space="preserve"> </v>
      </c>
      <c r="AM289" t="str">
        <f t="shared" si="96"/>
        <v xml:space="preserve"> </v>
      </c>
      <c r="AN289" t="str">
        <f t="shared" si="97"/>
        <v xml:space="preserve"> </v>
      </c>
      <c r="AO289" t="s">
        <v>369</v>
      </c>
      <c r="AP289" t="s">
        <v>1250</v>
      </c>
      <c r="AQ289">
        <v>76.401018654947649</v>
      </c>
      <c r="AR289">
        <v>70.034513689484413</v>
      </c>
      <c r="AS289">
        <v>-2.3794996949359382</v>
      </c>
      <c r="AT289">
        <v>-76.401018654947649</v>
      </c>
      <c r="AU289">
        <v>-70.034513689484413</v>
      </c>
      <c r="AV289" t="s">
        <v>1631</v>
      </c>
    </row>
    <row r="290" spans="1:48" x14ac:dyDescent="0.25">
      <c r="A290">
        <v>2.9300000000000137E-9</v>
      </c>
      <c r="B290" t="s">
        <v>366</v>
      </c>
      <c r="C290" s="3">
        <v>1</v>
      </c>
      <c r="D290" s="3">
        <v>0</v>
      </c>
      <c r="E290" s="3">
        <v>4</v>
      </c>
      <c r="F290" s="3">
        <v>5</v>
      </c>
      <c r="G290" s="4">
        <v>35</v>
      </c>
      <c r="H290" s="4">
        <v>34.700000000000003</v>
      </c>
      <c r="I290" s="5">
        <v>4590.0051334999998</v>
      </c>
      <c r="J290" s="4">
        <v>13.5546875</v>
      </c>
      <c r="K290" s="4">
        <v>26.011994002998502</v>
      </c>
      <c r="L290" s="4">
        <v>9.0296416264645067</v>
      </c>
      <c r="M290" s="4">
        <v>13.003185788011116</v>
      </c>
      <c r="N290" s="4">
        <v>1.3340000000000001</v>
      </c>
      <c r="O290" s="4">
        <v>-48.093385214007775</v>
      </c>
      <c r="P290" s="4">
        <v>4.6541786743515843</v>
      </c>
      <c r="Q290" s="36" t="str">
        <f t="shared" si="98"/>
        <v xml:space="preserve"> </v>
      </c>
      <c r="R290" t="str">
        <f t="shared" si="99"/>
        <v xml:space="preserve"> </v>
      </c>
      <c r="S290" s="37" t="str">
        <f t="shared" si="100"/>
        <v/>
      </c>
      <c r="T290" s="37" t="str">
        <f t="shared" si="101"/>
        <v/>
      </c>
      <c r="U290" s="37" t="str">
        <f t="shared" si="102"/>
        <v/>
      </c>
      <c r="V290" s="37">
        <f t="shared" si="103"/>
        <v>-0.46153743786090984</v>
      </c>
      <c r="W290" s="37" t="str">
        <f t="shared" si="104"/>
        <v/>
      </c>
      <c r="X290" s="37">
        <f t="shared" si="105"/>
        <v>-0.41887048143217798</v>
      </c>
      <c r="Y290" t="str">
        <f t="shared" si="89"/>
        <v xml:space="preserve"> </v>
      </c>
      <c r="Z290" s="1">
        <f t="shared" si="106"/>
        <v>137</v>
      </c>
      <c r="AA290" t="str">
        <f t="shared" si="90"/>
        <v xml:space="preserve"> </v>
      </c>
      <c r="AB290" s="1">
        <f t="shared" si="107"/>
        <v>110</v>
      </c>
      <c r="AC290" t="str">
        <f t="shared" si="91"/>
        <v xml:space="preserve"> </v>
      </c>
      <c r="AD290" s="1" t="str">
        <f t="shared" si="108"/>
        <v xml:space="preserve"> </v>
      </c>
      <c r="AE290" t="str">
        <f t="shared" si="92"/>
        <v xml:space="preserve"> </v>
      </c>
      <c r="AF290" t="str">
        <f t="shared" si="93"/>
        <v xml:space="preserve"> </v>
      </c>
      <c r="AG290">
        <f t="shared" si="109"/>
        <v>4.6541786772815845</v>
      </c>
      <c r="AH290" t="str">
        <f t="shared" si="110"/>
        <v xml:space="preserve"> </v>
      </c>
      <c r="AI290">
        <f t="shared" si="94"/>
        <v>51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366</v>
      </c>
      <c r="AP290" t="s">
        <v>1250</v>
      </c>
      <c r="AQ290">
        <v>46.153743786090985</v>
      </c>
      <c r="AR290">
        <v>41.887048143217797</v>
      </c>
      <c r="AS290">
        <v>0.86455331412103043</v>
      </c>
      <c r="AT290">
        <v>-46.153743786090985</v>
      </c>
      <c r="AU290">
        <v>-41.887048143217797</v>
      </c>
      <c r="AV290" t="s">
        <v>1632</v>
      </c>
    </row>
    <row r="291" spans="1:48" x14ac:dyDescent="0.25">
      <c r="A291">
        <v>2.9400000000000138E-9</v>
      </c>
      <c r="B291" t="s">
        <v>367</v>
      </c>
      <c r="C291" s="3">
        <v>11</v>
      </c>
      <c r="D291" s="3">
        <v>0</v>
      </c>
      <c r="E291" s="3">
        <v>9</v>
      </c>
      <c r="F291" s="3">
        <v>20</v>
      </c>
      <c r="G291" s="4">
        <v>73</v>
      </c>
      <c r="H291" s="4">
        <v>62.56</v>
      </c>
      <c r="I291" s="5">
        <v>18947.28388055</v>
      </c>
      <c r="J291" s="4">
        <v>11.278168379304129</v>
      </c>
      <c r="K291" s="4">
        <v>10.100096867936713</v>
      </c>
      <c r="L291" s="4">
        <v>8.8768593526449013</v>
      </c>
      <c r="M291" s="4">
        <v>8.8119885438736052</v>
      </c>
      <c r="N291" s="4">
        <v>6.194</v>
      </c>
      <c r="O291" s="4">
        <v>7.9094076655052223</v>
      </c>
      <c r="P291" s="4">
        <v>0.56585677749360608</v>
      </c>
      <c r="Q291" s="36" t="str">
        <f t="shared" si="98"/>
        <v xml:space="preserve"> </v>
      </c>
      <c r="R291" t="str">
        <f t="shared" si="99"/>
        <v xml:space="preserve"> </v>
      </c>
      <c r="S291" s="37">
        <f t="shared" si="100"/>
        <v>0.16687979833641939</v>
      </c>
      <c r="T291" s="37" t="str">
        <f t="shared" si="101"/>
        <v/>
      </c>
      <c r="U291" s="37" t="str">
        <f t="shared" si="102"/>
        <v/>
      </c>
      <c r="V291" s="37">
        <f t="shared" si="103"/>
        <v>-0.55197259680415567</v>
      </c>
      <c r="W291" s="37" t="str">
        <f t="shared" si="104"/>
        <v/>
      </c>
      <c r="X291" s="37">
        <f t="shared" si="105"/>
        <v>-0.42870324035034646</v>
      </c>
      <c r="Y291" t="str">
        <f t="shared" si="89"/>
        <v xml:space="preserve"> </v>
      </c>
      <c r="Z291" s="1">
        <f t="shared" si="106"/>
        <v>106</v>
      </c>
      <c r="AA291" t="str">
        <f t="shared" si="90"/>
        <v xml:space="preserve"> </v>
      </c>
      <c r="AB291" s="1">
        <f t="shared" si="107"/>
        <v>107</v>
      </c>
      <c r="AC291">
        <f t="shared" si="91"/>
        <v>98</v>
      </c>
      <c r="AD291" s="1" t="str">
        <f t="shared" si="108"/>
        <v xml:space="preserve"> </v>
      </c>
      <c r="AE291" t="str">
        <f t="shared" si="92"/>
        <v xml:space="preserve"> 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 t="str">
        <f t="shared" si="111"/>
        <v xml:space="preserve"> </v>
      </c>
      <c r="AL291" t="str">
        <f t="shared" si="112"/>
        <v xml:space="preserve"> </v>
      </c>
      <c r="AM291" t="str">
        <f t="shared" si="96"/>
        <v xml:space="preserve"> </v>
      </c>
      <c r="AN291" t="str">
        <f t="shared" si="97"/>
        <v xml:space="preserve"> </v>
      </c>
      <c r="AO291" t="s">
        <v>367</v>
      </c>
      <c r="AP291" t="s">
        <v>1250</v>
      </c>
      <c r="AQ291">
        <v>55.19725968041557</v>
      </c>
      <c r="AR291">
        <v>42.870324035034649</v>
      </c>
      <c r="AS291">
        <v>16.68797953964194</v>
      </c>
      <c r="AT291">
        <v>-55.19725968041557</v>
      </c>
      <c r="AU291">
        <v>-42.870324035034649</v>
      </c>
      <c r="AV291" t="s">
        <v>1633</v>
      </c>
    </row>
    <row r="292" spans="1:48" x14ac:dyDescent="0.25">
      <c r="A292">
        <v>2.950000000000014E-9</v>
      </c>
      <c r="B292" t="s">
        <v>383</v>
      </c>
      <c r="C292" s="3">
        <v>16</v>
      </c>
      <c r="D292" s="3">
        <v>0</v>
      </c>
      <c r="E292" s="3">
        <v>2</v>
      </c>
      <c r="F292" s="3">
        <v>18</v>
      </c>
      <c r="G292" s="4">
        <v>215</v>
      </c>
      <c r="H292" s="4">
        <v>178.26</v>
      </c>
      <c r="I292" s="5">
        <v>17326.871999999999</v>
      </c>
      <c r="J292" s="4">
        <v>15.843924984445827</v>
      </c>
      <c r="K292" s="4">
        <v>17.264891041162226</v>
      </c>
      <c r="L292" s="4">
        <v>11.416659202997606</v>
      </c>
      <c r="M292" s="4">
        <v>12.089832295220118</v>
      </c>
      <c r="N292" s="4">
        <v>10.325000000000001</v>
      </c>
      <c r="O292" s="4">
        <v>-8.7897526501766716</v>
      </c>
      <c r="P292" s="4">
        <v>0</v>
      </c>
      <c r="Q292" s="36">
        <f t="shared" si="98"/>
        <v>88.888888891838889</v>
      </c>
      <c r="R292" t="str">
        <f t="shared" si="99"/>
        <v xml:space="preserve"> </v>
      </c>
      <c r="S292" s="37">
        <f t="shared" si="100"/>
        <v>0.20610344735704597</v>
      </c>
      <c r="T292" s="37" t="str">
        <f t="shared" si="101"/>
        <v/>
      </c>
      <c r="U292" s="37" t="str">
        <f t="shared" si="102"/>
        <v/>
      </c>
      <c r="V292" s="37">
        <f t="shared" si="103"/>
        <v>-0.37059703947698952</v>
      </c>
      <c r="W292" s="37" t="str">
        <f t="shared" si="104"/>
        <v/>
      </c>
      <c r="X292" s="37" t="str">
        <f t="shared" si="105"/>
        <v/>
      </c>
      <c r="Y292" t="str">
        <f t="shared" si="89"/>
        <v xml:space="preserve"> </v>
      </c>
      <c r="Z292" s="1">
        <f t="shared" si="106"/>
        <v>163</v>
      </c>
      <c r="AA292" t="str">
        <f t="shared" si="90"/>
        <v xml:space="preserve"> </v>
      </c>
      <c r="AB292" s="1" t="str">
        <f t="shared" si="107"/>
        <v xml:space="preserve"> </v>
      </c>
      <c r="AC292">
        <f t="shared" si="91"/>
        <v>68</v>
      </c>
      <c r="AD292" s="1" t="str">
        <f t="shared" si="108"/>
        <v xml:space="preserve"> </v>
      </c>
      <c r="AE292">
        <f t="shared" si="92"/>
        <v>16</v>
      </c>
      <c r="AF292" t="str">
        <f t="shared" si="93"/>
        <v xml:space="preserve"> </v>
      </c>
      <c r="AG292" t="str">
        <f t="shared" si="109"/>
        <v xml:space="preserve"> </v>
      </c>
      <c r="AH292" t="str">
        <f t="shared" si="110"/>
        <v xml:space="preserve"> </v>
      </c>
      <c r="AI292" t="str">
        <f t="shared" si="94"/>
        <v xml:space="preserve"> 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383</v>
      </c>
      <c r="AP292" t="s">
        <v>1315</v>
      </c>
      <c r="AQ292">
        <v>37.059703947698949</v>
      </c>
      <c r="AR292">
        <v>26.524684580548431</v>
      </c>
      <c r="AS292">
        <v>20.610344440704598</v>
      </c>
      <c r="AT292">
        <v>-37.059703947698949</v>
      </c>
      <c r="AU292">
        <v>-26.524684580548431</v>
      </c>
      <c r="AV292" t="s">
        <v>1634</v>
      </c>
    </row>
    <row r="293" spans="1:48" x14ac:dyDescent="0.25">
      <c r="A293">
        <v>2.9600000000000142E-9</v>
      </c>
      <c r="B293" t="s">
        <v>1213</v>
      </c>
      <c r="C293" s="3">
        <v>19</v>
      </c>
      <c r="D293" s="3">
        <v>0</v>
      </c>
      <c r="E293" s="3">
        <v>1</v>
      </c>
      <c r="F293" s="3">
        <v>20</v>
      </c>
      <c r="G293" s="4">
        <v>239</v>
      </c>
      <c r="H293" s="4">
        <v>162.43</v>
      </c>
      <c r="I293" s="5">
        <v>35063.819326199999</v>
      </c>
      <c r="J293" s="4">
        <v>16.207343843544201</v>
      </c>
      <c r="K293" s="4">
        <v>14.313535424744448</v>
      </c>
      <c r="L293" s="4">
        <v>12.303085928826272</v>
      </c>
      <c r="M293" s="4">
        <v>11.726420649292722</v>
      </c>
      <c r="N293" s="4">
        <v>11.348000000000001</v>
      </c>
      <c r="O293" s="4">
        <v>12.579365079365088</v>
      </c>
      <c r="P293" s="4">
        <v>2.0858215846826327</v>
      </c>
      <c r="Q293" s="36">
        <f t="shared" si="98"/>
        <v>95.000000002959993</v>
      </c>
      <c r="R293" t="str">
        <f t="shared" si="99"/>
        <v xml:space="preserve"> </v>
      </c>
      <c r="S293" s="37">
        <f t="shared" si="100"/>
        <v>0.47140306889609551</v>
      </c>
      <c r="T293" s="37" t="str">
        <f t="shared" si="101"/>
        <v/>
      </c>
      <c r="U293" s="37" t="str">
        <f t="shared" si="102"/>
        <v/>
      </c>
      <c r="V293" s="37">
        <f t="shared" si="103"/>
        <v>-0.35616015555769764</v>
      </c>
      <c r="W293" s="37" t="str">
        <f t="shared" si="104"/>
        <v/>
      </c>
      <c r="X293" s="37" t="str">
        <f t="shared" si="105"/>
        <v/>
      </c>
      <c r="Y293" t="str">
        <f t="shared" si="89"/>
        <v xml:space="preserve"> </v>
      </c>
      <c r="Z293" s="1">
        <f t="shared" si="106"/>
        <v>168</v>
      </c>
      <c r="AA293" t="str">
        <f t="shared" si="90"/>
        <v xml:space="preserve"> </v>
      </c>
      <c r="AB293" s="1" t="str">
        <f t="shared" si="107"/>
        <v xml:space="preserve"> </v>
      </c>
      <c r="AC293">
        <f t="shared" si="91"/>
        <v>5</v>
      </c>
      <c r="AD293" s="1" t="str">
        <f t="shared" si="108"/>
        <v xml:space="preserve"> </v>
      </c>
      <c r="AE293">
        <f t="shared" si="92"/>
        <v>6</v>
      </c>
      <c r="AF293" t="str">
        <f t="shared" si="93"/>
        <v xml:space="preserve"> </v>
      </c>
      <c r="AG293">
        <f t="shared" si="109"/>
        <v>2.0858215876426325</v>
      </c>
      <c r="AH293" t="str">
        <f t="shared" si="110"/>
        <v xml:space="preserve"> </v>
      </c>
      <c r="AI293">
        <f t="shared" si="94"/>
        <v>184</v>
      </c>
      <c r="AJ293" t="str">
        <f t="shared" si="95"/>
        <v xml:space="preserve"> </v>
      </c>
      <c r="AK293" t="str">
        <f t="shared" si="111"/>
        <v xml:space="preserve"> </v>
      </c>
      <c r="AL293" t="str">
        <f t="shared" si="112"/>
        <v xml:space="preserve"> </v>
      </c>
      <c r="AM293" t="str">
        <f t="shared" si="96"/>
        <v xml:space="preserve"> </v>
      </c>
      <c r="AN293" t="str">
        <f t="shared" si="97"/>
        <v xml:space="preserve"> </v>
      </c>
      <c r="AO293" t="s">
        <v>1213</v>
      </c>
      <c r="AP293" t="s">
        <v>1246</v>
      </c>
      <c r="AQ293">
        <v>35.616015555769764</v>
      </c>
      <c r="AR293">
        <v>20.819821001946369</v>
      </c>
      <c r="AS293">
        <v>47.140306593609552</v>
      </c>
      <c r="AT293">
        <v>-35.616015555769764</v>
      </c>
      <c r="AU293">
        <v>-20.819821001946369</v>
      </c>
      <c r="AV293" t="s">
        <v>1635</v>
      </c>
    </row>
    <row r="294" spans="1:48" x14ac:dyDescent="0.25">
      <c r="A294">
        <v>2.9700000000000144E-9</v>
      </c>
      <c r="B294" t="s">
        <v>919</v>
      </c>
      <c r="C294" s="3">
        <v>22</v>
      </c>
      <c r="D294" s="3">
        <v>2</v>
      </c>
      <c r="E294" s="3">
        <v>11</v>
      </c>
      <c r="F294" s="3">
        <v>35</v>
      </c>
      <c r="G294" s="4">
        <v>216.5</v>
      </c>
      <c r="H294" s="4">
        <v>225.82</v>
      </c>
      <c r="I294" s="5">
        <v>118597.34873658001</v>
      </c>
      <c r="J294" s="4">
        <v>30.997940974605353</v>
      </c>
      <c r="K294" s="4">
        <v>30.719629982315329</v>
      </c>
      <c r="L294" s="4">
        <v>16.470184953822727</v>
      </c>
      <c r="M294" s="4">
        <v>16.255344981399105</v>
      </c>
      <c r="N294" s="4">
        <v>7.351</v>
      </c>
      <c r="O294" s="4">
        <v>0.14986376021798531</v>
      </c>
      <c r="P294" s="4">
        <v>1.685855991497653</v>
      </c>
      <c r="Q294" s="36" t="str">
        <f t="shared" si="98"/>
        <v xml:space="preserve"> </v>
      </c>
      <c r="R294" t="str">
        <f t="shared" si="99"/>
        <v xml:space="preserve"> </v>
      </c>
      <c r="S294" s="37" t="str">
        <f t="shared" si="100"/>
        <v/>
      </c>
      <c r="T294" s="37" t="str">
        <f t="shared" si="101"/>
        <v/>
      </c>
      <c r="U294" s="37" t="str">
        <f t="shared" si="102"/>
        <v/>
      </c>
      <c r="V294" s="37" t="str">
        <f t="shared" si="103"/>
        <v/>
      </c>
      <c r="W294" s="37" t="str">
        <f t="shared" si="104"/>
        <v/>
      </c>
      <c r="X294" s="37" t="str">
        <f t="shared" si="105"/>
        <v/>
      </c>
      <c r="Y294" t="str">
        <f t="shared" si="89"/>
        <v xml:space="preserve"> </v>
      </c>
      <c r="Z294" s="1" t="str">
        <f t="shared" si="106"/>
        <v xml:space="preserve"> </v>
      </c>
      <c r="AA294" t="str">
        <f t="shared" si="90"/>
        <v xml:space="preserve"> </v>
      </c>
      <c r="AB294" s="1" t="str">
        <f t="shared" si="107"/>
        <v xml:space="preserve"> </v>
      </c>
      <c r="AC294" t="str">
        <f t="shared" si="91"/>
        <v xml:space="preserve"> </v>
      </c>
      <c r="AD294" s="1" t="str">
        <f t="shared" si="108"/>
        <v xml:space="preserve"> </v>
      </c>
      <c r="AE294" t="str">
        <f t="shared" si="92"/>
        <v xml:space="preserve"> </v>
      </c>
      <c r="AF294" t="str">
        <f t="shared" si="93"/>
        <v xml:space="preserve"> </v>
      </c>
      <c r="AG294" t="str">
        <f t="shared" si="109"/>
        <v xml:space="preserve"> </v>
      </c>
      <c r="AH294" t="str">
        <f t="shared" si="110"/>
        <v xml:space="preserve"> </v>
      </c>
      <c r="AI294" t="str">
        <f t="shared" si="94"/>
        <v xml:space="preserve"> 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919</v>
      </c>
      <c r="AP294" t="s">
        <v>1244</v>
      </c>
      <c r="AQ294">
        <v>-23.139915385155739</v>
      </c>
      <c r="AR294">
        <v>-5.9987876471855994</v>
      </c>
      <c r="AS294">
        <v>-4.1271809405721394</v>
      </c>
      <c r="AT294">
        <v>23.139915385155739</v>
      </c>
      <c r="AU294">
        <v>5.9987876471855994</v>
      </c>
      <c r="AV294" t="s">
        <v>1636</v>
      </c>
    </row>
    <row r="295" spans="1:48" x14ac:dyDescent="0.25">
      <c r="A295">
        <v>2.9800000000000145E-9</v>
      </c>
      <c r="B295" t="s">
        <v>666</v>
      </c>
      <c r="C295" s="3">
        <v>10</v>
      </c>
      <c r="D295" s="3">
        <v>0</v>
      </c>
      <c r="E295" s="3">
        <v>2</v>
      </c>
      <c r="F295" s="3">
        <v>12</v>
      </c>
      <c r="G295" s="4">
        <v>32</v>
      </c>
      <c r="H295" s="4">
        <v>25.7</v>
      </c>
      <c r="I295" s="5">
        <v>7811.9776257000003</v>
      </c>
      <c r="J295" s="4">
        <v>10.964163822525597</v>
      </c>
      <c r="K295" s="4">
        <v>15.737905695039803</v>
      </c>
      <c r="L295" s="4">
        <v>8.6448506008034194</v>
      </c>
      <c r="M295" s="4">
        <v>11.345862796303736</v>
      </c>
      <c r="N295" s="4">
        <v>1.633</v>
      </c>
      <c r="O295" s="4">
        <v>-31.09704641350211</v>
      </c>
      <c r="P295" s="4" t="s">
        <v>137</v>
      </c>
      <c r="Q295" s="36">
        <f t="shared" si="98"/>
        <v>83.333333336313331</v>
      </c>
      <c r="R295" t="str">
        <f t="shared" si="99"/>
        <v xml:space="preserve"> </v>
      </c>
      <c r="S295" s="37">
        <f t="shared" si="100"/>
        <v>0.24513618975042803</v>
      </c>
      <c r="T295" s="37" t="str">
        <f t="shared" si="101"/>
        <v/>
      </c>
      <c r="U295" s="37" t="str">
        <f t="shared" si="102"/>
        <v/>
      </c>
      <c r="V295" s="37">
        <f t="shared" si="103"/>
        <v>-0.56444648808097919</v>
      </c>
      <c r="W295" s="37" t="str">
        <f t="shared" si="104"/>
        <v/>
      </c>
      <c r="X295" s="37">
        <f t="shared" si="105"/>
        <v>-0.44363485556151983</v>
      </c>
      <c r="Y295" t="str">
        <f t="shared" si="89"/>
        <v xml:space="preserve"> </v>
      </c>
      <c r="Z295" s="1">
        <f t="shared" si="106"/>
        <v>103</v>
      </c>
      <c r="AA295" t="str">
        <f t="shared" si="90"/>
        <v xml:space="preserve"> </v>
      </c>
      <c r="AB295" s="1">
        <f t="shared" si="107"/>
        <v>101</v>
      </c>
      <c r="AC295">
        <f t="shared" si="91"/>
        <v>46</v>
      </c>
      <c r="AD295" s="1" t="str">
        <f t="shared" si="108"/>
        <v xml:space="preserve"> </v>
      </c>
      <c r="AE295">
        <f t="shared" si="92"/>
        <v>32</v>
      </c>
      <c r="AF295" t="str">
        <f t="shared" si="93"/>
        <v xml:space="preserve"> </v>
      </c>
      <c r="AG295" t="str">
        <f t="shared" si="109"/>
        <v xml:space="preserve"> </v>
      </c>
      <c r="AH295" t="str">
        <f t="shared" si="110"/>
        <v xml:space="preserve"> </v>
      </c>
      <c r="AI295" t="str">
        <f t="shared" si="94"/>
        <v xml:space="preserve"> 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666</v>
      </c>
      <c r="AP295" t="s">
        <v>1250</v>
      </c>
      <c r="AQ295">
        <v>56.444648808097917</v>
      </c>
      <c r="AR295">
        <v>44.363485556151986</v>
      </c>
      <c r="AS295">
        <v>24.513618677042803</v>
      </c>
      <c r="AT295">
        <v>-56.444648808097917</v>
      </c>
      <c r="AU295">
        <v>-44.363485556151986</v>
      </c>
      <c r="AV295" t="s">
        <v>1637</v>
      </c>
    </row>
    <row r="296" spans="1:48" x14ac:dyDescent="0.25">
      <c r="A296">
        <v>2.9900000000000147E-9</v>
      </c>
      <c r="B296" t="s">
        <v>368</v>
      </c>
      <c r="C296" s="3">
        <v>9</v>
      </c>
      <c r="D296" s="3">
        <v>0</v>
      </c>
      <c r="E296" s="3">
        <v>10</v>
      </c>
      <c r="F296" s="3">
        <v>19</v>
      </c>
      <c r="G296" s="4">
        <v>165.5</v>
      </c>
      <c r="H296" s="4">
        <v>162.08000000000001</v>
      </c>
      <c r="I296" s="5">
        <v>155021.48861184003</v>
      </c>
      <c r="J296" s="4">
        <v>27.891929099982793</v>
      </c>
      <c r="K296" s="4">
        <v>23.678597516435357</v>
      </c>
      <c r="L296" s="4">
        <v>22.599561369808569</v>
      </c>
      <c r="M296" s="4">
        <v>20.252007953938385</v>
      </c>
      <c r="N296" s="4">
        <v>6.8449999999999998</v>
      </c>
      <c r="O296" s="4">
        <v>13.32781456953642</v>
      </c>
      <c r="P296" s="4">
        <v>1.8324284304047382</v>
      </c>
      <c r="Q296" s="36" t="str">
        <f t="shared" si="98"/>
        <v xml:space="preserve"> </v>
      </c>
      <c r="R296" t="str">
        <f t="shared" si="99"/>
        <v xml:space="preserve"> </v>
      </c>
      <c r="S296" s="37" t="str">
        <f t="shared" si="100"/>
        <v/>
      </c>
      <c r="T296" s="37" t="str">
        <f t="shared" si="101"/>
        <v/>
      </c>
      <c r="U296" s="37" t="str">
        <f t="shared" si="102"/>
        <v/>
      </c>
      <c r="V296" s="37" t="str">
        <f t="shared" si="103"/>
        <v/>
      </c>
      <c r="W296" s="37" t="str">
        <f t="shared" si="104"/>
        <v/>
      </c>
      <c r="X296" s="37" t="str">
        <f t="shared" si="105"/>
        <v/>
      </c>
      <c r="Y296" t="str">
        <f t="shared" si="89"/>
        <v xml:space="preserve"> </v>
      </c>
      <c r="Z296" s="1" t="str">
        <f t="shared" si="106"/>
        <v xml:space="preserve"> </v>
      </c>
      <c r="AA296" t="str">
        <f t="shared" si="90"/>
        <v xml:space="preserve"> </v>
      </c>
      <c r="AB296" s="1" t="str">
        <f t="shared" si="107"/>
        <v xml:space="preserve"> </v>
      </c>
      <c r="AC296" t="str">
        <f t="shared" si="91"/>
        <v xml:space="preserve"> </v>
      </c>
      <c r="AD296" s="1" t="str">
        <f t="shared" si="108"/>
        <v xml:space="preserve"> </v>
      </c>
      <c r="AE296" t="str">
        <f t="shared" si="92"/>
        <v xml:space="preserve"> </v>
      </c>
      <c r="AF296" t="str">
        <f t="shared" si="93"/>
        <v xml:space="preserve"> </v>
      </c>
      <c r="AG296" t="str">
        <f t="shared" si="109"/>
        <v xml:space="preserve"> </v>
      </c>
      <c r="AH296" t="str">
        <f t="shared" si="110"/>
        <v xml:space="preserve"> </v>
      </c>
      <c r="AI296" t="str">
        <f t="shared" si="94"/>
        <v xml:space="preserve"> 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368</v>
      </c>
      <c r="AP296" t="s">
        <v>1315</v>
      </c>
      <c r="AQ296">
        <v>-10.801223607542276</v>
      </c>
      <c r="AR296">
        <v>-45.446217712441417</v>
      </c>
      <c r="AS296">
        <v>2.1100691016781692</v>
      </c>
      <c r="AT296">
        <v>10.801223607542276</v>
      </c>
      <c r="AU296">
        <v>45.446217712441417</v>
      </c>
      <c r="AV296" t="s">
        <v>1638</v>
      </c>
    </row>
    <row r="297" spans="1:48" x14ac:dyDescent="0.25">
      <c r="A297">
        <v>3.0000000000000149E-9</v>
      </c>
      <c r="B297" t="s">
        <v>526</v>
      </c>
      <c r="C297" s="3">
        <v>14</v>
      </c>
      <c r="D297" s="3">
        <v>0</v>
      </c>
      <c r="E297" s="3">
        <v>9</v>
      </c>
      <c r="F297" s="3">
        <v>23</v>
      </c>
      <c r="G297" s="4">
        <v>428.5</v>
      </c>
      <c r="H297" s="4">
        <v>353.06</v>
      </c>
      <c r="I297" s="5">
        <v>99010.491960840009</v>
      </c>
      <c r="J297" s="4">
        <v>16.327229004809471</v>
      </c>
      <c r="K297" s="4">
        <v>14.62067251946331</v>
      </c>
      <c r="L297" s="4">
        <v>11.594924887193715</v>
      </c>
      <c r="M297" s="4">
        <v>11.134943215108116</v>
      </c>
      <c r="N297" s="4">
        <v>24.148</v>
      </c>
      <c r="O297" s="4">
        <v>10.013667425968112</v>
      </c>
      <c r="P297" s="4">
        <v>2.7714836005211581</v>
      </c>
      <c r="Q297" s="36" t="str">
        <f t="shared" si="98"/>
        <v xml:space="preserve"> </v>
      </c>
      <c r="R297" t="str">
        <f t="shared" si="99"/>
        <v xml:space="preserve"> </v>
      </c>
      <c r="S297" s="37">
        <f t="shared" si="100"/>
        <v>0.21367473250773236</v>
      </c>
      <c r="T297" s="37" t="str">
        <f t="shared" si="101"/>
        <v/>
      </c>
      <c r="U297" s="37" t="str">
        <f t="shared" si="102"/>
        <v/>
      </c>
      <c r="V297" s="37">
        <f t="shared" si="103"/>
        <v>-0.35139769451996772</v>
      </c>
      <c r="W297" s="37" t="str">
        <f t="shared" si="104"/>
        <v/>
      </c>
      <c r="X297" s="37" t="str">
        <f t="shared" si="105"/>
        <v/>
      </c>
      <c r="Y297" t="str">
        <f t="shared" si="89"/>
        <v xml:space="preserve"> </v>
      </c>
      <c r="Z297" s="1">
        <f t="shared" si="106"/>
        <v>169</v>
      </c>
      <c r="AA297" t="str">
        <f t="shared" si="90"/>
        <v xml:space="preserve"> </v>
      </c>
      <c r="AB297" s="1" t="str">
        <f t="shared" si="107"/>
        <v xml:space="preserve"> </v>
      </c>
      <c r="AC297">
        <f t="shared" si="91"/>
        <v>63</v>
      </c>
      <c r="AD297" s="1" t="str">
        <f t="shared" si="108"/>
        <v xml:space="preserve"> </v>
      </c>
      <c r="AE297" t="str">
        <f t="shared" si="92"/>
        <v xml:space="preserve"> </v>
      </c>
      <c r="AF297" t="str">
        <f t="shared" si="93"/>
        <v xml:space="preserve"> </v>
      </c>
      <c r="AG297">
        <f t="shared" si="109"/>
        <v>2.7714836035211579</v>
      </c>
      <c r="AH297" t="str">
        <f t="shared" si="110"/>
        <v xml:space="preserve"> </v>
      </c>
      <c r="AI297">
        <f t="shared" si="94"/>
        <v>138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526</v>
      </c>
      <c r="AP297" t="s">
        <v>1246</v>
      </c>
      <c r="AQ297">
        <v>35.13976945199677</v>
      </c>
      <c r="AR297">
        <v>25.377402600603325</v>
      </c>
      <c r="AS297">
        <v>21.367472950773237</v>
      </c>
      <c r="AT297">
        <v>-35.13976945199677</v>
      </c>
      <c r="AU297">
        <v>-25.377402600603325</v>
      </c>
      <c r="AV297" t="s">
        <v>1639</v>
      </c>
    </row>
    <row r="298" spans="1:48" x14ac:dyDescent="0.25">
      <c r="A298">
        <v>3.010000000000015E-9</v>
      </c>
      <c r="B298" t="s">
        <v>371</v>
      </c>
      <c r="C298" s="3">
        <v>6</v>
      </c>
      <c r="D298" s="3">
        <v>0</v>
      </c>
      <c r="E298" s="3">
        <v>7</v>
      </c>
      <c r="F298" s="3">
        <v>13</v>
      </c>
      <c r="G298" s="4">
        <v>41.5</v>
      </c>
      <c r="H298" s="4">
        <v>35.08</v>
      </c>
      <c r="I298" s="5">
        <v>6778.3135305999995</v>
      </c>
      <c r="J298" s="4">
        <v>5.2617369131543423</v>
      </c>
      <c r="K298" s="4">
        <v>4.2067394171963057</v>
      </c>
      <c r="L298" s="4" t="s">
        <v>1240</v>
      </c>
      <c r="M298" s="4" t="s">
        <v>1240</v>
      </c>
      <c r="N298" s="4">
        <v>8.3390000000000004</v>
      </c>
      <c r="O298" s="4">
        <v>24.277198211624448</v>
      </c>
      <c r="P298" s="4">
        <v>4.623717217787914</v>
      </c>
      <c r="Q298" s="36" t="str">
        <f t="shared" si="98"/>
        <v xml:space="preserve"> </v>
      </c>
      <c r="R298" t="str">
        <f t="shared" si="99"/>
        <v xml:space="preserve"> </v>
      </c>
      <c r="S298" s="37">
        <f t="shared" si="100"/>
        <v>0.18301026526769679</v>
      </c>
      <c r="T298" s="37" t="str">
        <f t="shared" si="101"/>
        <v/>
      </c>
      <c r="U298" s="37" t="str">
        <f t="shared" si="102"/>
        <v/>
      </c>
      <c r="V298" s="37">
        <f t="shared" si="103"/>
        <v>-0.79097649137548065</v>
      </c>
      <c r="W298" s="37" t="str">
        <f t="shared" si="104"/>
        <v xml:space="preserve"> </v>
      </c>
      <c r="X298" s="37" t="str">
        <f t="shared" si="105"/>
        <v xml:space="preserve"> </v>
      </c>
      <c r="Y298" t="str">
        <f t="shared" ref="Y298:Y361" si="113">IF(ISERROR((RANK(U298,U$7:U$391,0)))=TRUE," ",((RANK(U298,U$7:U$391,0))))</f>
        <v xml:space="preserve"> </v>
      </c>
      <c r="Z298" s="1">
        <f t="shared" si="106"/>
        <v>20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>
        <f t="shared" ref="AC298:AC361" si="115">IF(ISERROR((RANK(S298,S$7:S$391,0)))=TRUE," ",((RANK(S298,S$7:S$391,0))))</f>
        <v>87</v>
      </c>
      <c r="AD298" s="1" t="str">
        <f t="shared" si="108"/>
        <v xml:space="preserve"> </v>
      </c>
      <c r="AE298" t="str">
        <f t="shared" ref="AE298:AE361" si="116">IF(ISERROR((RANK(Q298,Q$7:Q$391,0)))=TRUE," ",((RANK(Q298,Q$7:Q$391,0))))</f>
        <v xml:space="preserve"> </v>
      </c>
      <c r="AF298" t="str">
        <f t="shared" ref="AF298:AF361" si="117">IF(ISERROR((RANK(R298,R$7:R$391,0)))=TRUE," ",((RANK(R298,R$7:R$391,0))))</f>
        <v xml:space="preserve"> </v>
      </c>
      <c r="AG298">
        <f t="shared" si="109"/>
        <v>4.6237172207979143</v>
      </c>
      <c r="AH298" t="str">
        <f t="shared" si="110"/>
        <v xml:space="preserve"> </v>
      </c>
      <c r="AI298">
        <f t="shared" ref="AI298:AI361" si="118">IF(ISERROR((RANK(AG298,AG$7:AG$391,0)))=TRUE," ",((RANK(AG298,AG$7:AG$391,0))))</f>
        <v>52</v>
      </c>
      <c r="AJ298" t="str">
        <f t="shared" ref="AJ298:AJ361" si="119">IF(ISERROR((RANK(AH298,AH$7:AH$391,0)))=TRUE," ",((RANK(AH298,AH$7:AH$391,0))))</f>
        <v xml:space="preserve"> </v>
      </c>
      <c r="AK298" t="str">
        <f t="shared" si="111"/>
        <v xml:space="preserve"> </v>
      </c>
      <c r="AL298" t="str">
        <f t="shared" si="112"/>
        <v xml:space="preserve"> </v>
      </c>
      <c r="AM298" t="str">
        <f t="shared" ref="AM298:AM361" si="120">IF(ISERROR((RANK(AK298,AK$7:AK$391,0)))=TRUE," ",((RANK(AK298,AK$7:AK$391,0))))</f>
        <v xml:space="preserve"> </v>
      </c>
      <c r="AN298" t="str">
        <f t="shared" ref="AN298:AN361" si="121">IF(ISERROR((RANK(AL298,AL$7:AL$391,0)))=TRUE," ",((RANK(AL298,AL$7:AL$391,0))))</f>
        <v xml:space="preserve"> </v>
      </c>
      <c r="AO298" t="s">
        <v>371</v>
      </c>
      <c r="AP298" t="s">
        <v>1248</v>
      </c>
      <c r="AQ298">
        <v>79.097649137548061</v>
      </c>
      <c r="AR298" t="e">
        <v>#VALUE!</v>
      </c>
      <c r="AS298">
        <v>18.301026225769679</v>
      </c>
      <c r="AT298">
        <v>-79.097649137548061</v>
      </c>
      <c r="AU298" t="e">
        <v>#VALUE!</v>
      </c>
      <c r="AV298" t="s">
        <v>1640</v>
      </c>
    </row>
    <row r="299" spans="1:48" x14ac:dyDescent="0.25">
      <c r="A299">
        <v>3.0200000000000152E-9</v>
      </c>
      <c r="B299" t="s">
        <v>1214</v>
      </c>
      <c r="C299" s="3">
        <v>7</v>
      </c>
      <c r="D299" s="3">
        <v>0</v>
      </c>
      <c r="E299" s="3">
        <v>4</v>
      </c>
      <c r="F299" s="3">
        <v>11</v>
      </c>
      <c r="G299" s="4">
        <v>52</v>
      </c>
      <c r="H299" s="4">
        <v>48.945</v>
      </c>
      <c r="I299" s="5">
        <v>12211.961239529999</v>
      </c>
      <c r="J299" s="4">
        <v>21.308228123639527</v>
      </c>
      <c r="K299" s="4">
        <v>20.427796327212022</v>
      </c>
      <c r="L299" s="4">
        <v>14.381628582346199</v>
      </c>
      <c r="M299" s="4">
        <v>13.141313547486034</v>
      </c>
      <c r="N299" s="4">
        <v>2.3959999999999999</v>
      </c>
      <c r="O299" s="4">
        <v>3.7229437229437168</v>
      </c>
      <c r="P299" s="4">
        <v>3.0891817346000612</v>
      </c>
      <c r="Q299" s="36" t="str">
        <f t="shared" si="98"/>
        <v xml:space="preserve"> </v>
      </c>
      <c r="R299" t="str">
        <f t="shared" si="99"/>
        <v xml:space="preserve"> </v>
      </c>
      <c r="S299" s="37" t="str">
        <f t="shared" si="100"/>
        <v/>
      </c>
      <c r="T299" s="37" t="str">
        <f t="shared" si="101"/>
        <v/>
      </c>
      <c r="U299" s="37" t="str">
        <f t="shared" si="102"/>
        <v/>
      </c>
      <c r="V299" s="37" t="str">
        <f t="shared" si="103"/>
        <v/>
      </c>
      <c r="W299" s="37" t="str">
        <f t="shared" si="104"/>
        <v/>
      </c>
      <c r="X299" s="37" t="str">
        <f t="shared" si="105"/>
        <v/>
      </c>
      <c r="Y299" t="str">
        <f t="shared" si="113"/>
        <v xml:space="preserve"> </v>
      </c>
      <c r="Z299" s="1" t="str">
        <f t="shared" si="106"/>
        <v xml:space="preserve"> </v>
      </c>
      <c r="AA299" t="str">
        <f t="shared" si="114"/>
        <v xml:space="preserve"> </v>
      </c>
      <c r="AB299" s="1" t="str">
        <f t="shared" si="107"/>
        <v xml:space="preserve"> </v>
      </c>
      <c r="AC299" t="str">
        <f t="shared" si="115"/>
        <v xml:space="preserve"> 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>
        <f t="shared" si="109"/>
        <v>3.089181737620061</v>
      </c>
      <c r="AH299" t="str">
        <f t="shared" si="110"/>
        <v xml:space="preserve"> </v>
      </c>
      <c r="AI299">
        <f t="shared" si="118"/>
        <v>123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1214</v>
      </c>
      <c r="AP299" t="s">
        <v>1252</v>
      </c>
      <c r="AQ299">
        <v>15.352654864974525</v>
      </c>
      <c r="AR299">
        <v>7.4427398116747696</v>
      </c>
      <c r="AS299">
        <v>6.2416998671978696</v>
      </c>
      <c r="AT299">
        <v>-15.352654864974525</v>
      </c>
      <c r="AU299">
        <v>-7.4427398116747696</v>
      </c>
      <c r="AV299" t="s">
        <v>1641</v>
      </c>
    </row>
    <row r="300" spans="1:48" x14ac:dyDescent="0.25">
      <c r="A300">
        <v>3.0300000000000154E-9</v>
      </c>
      <c r="B300" t="s">
        <v>373</v>
      </c>
      <c r="C300" s="3">
        <v>25</v>
      </c>
      <c r="D300" s="3">
        <v>1</v>
      </c>
      <c r="E300" s="3">
        <v>5</v>
      </c>
      <c r="F300" s="3">
        <v>31</v>
      </c>
      <c r="G300" s="4">
        <v>140</v>
      </c>
      <c r="H300" s="4">
        <v>136.55000000000001</v>
      </c>
      <c r="I300" s="5">
        <v>103095.62892625002</v>
      </c>
      <c r="J300" s="4">
        <v>26.722113502935422</v>
      </c>
      <c r="K300" s="4">
        <v>23.956140350877195</v>
      </c>
      <c r="L300" s="4">
        <v>15.678239258410523</v>
      </c>
      <c r="M300" s="4">
        <v>15.185578233902424</v>
      </c>
      <c r="N300" s="4">
        <v>6.7309999999999999</v>
      </c>
      <c r="O300" s="4">
        <v>14.317255434782608</v>
      </c>
      <c r="P300" s="4">
        <v>1.5269132186012448</v>
      </c>
      <c r="Q300" s="36">
        <f t="shared" si="98"/>
        <v>80.645161293352572</v>
      </c>
      <c r="R300" t="str">
        <f t="shared" si="99"/>
        <v xml:space="preserve"> </v>
      </c>
      <c r="S300" s="37" t="str">
        <f t="shared" si="100"/>
        <v/>
      </c>
      <c r="T300" s="37" t="str">
        <f t="shared" si="101"/>
        <v/>
      </c>
      <c r="U300" s="37" t="str">
        <f t="shared" si="102"/>
        <v/>
      </c>
      <c r="V300" s="37" t="str">
        <f t="shared" si="103"/>
        <v/>
      </c>
      <c r="W300" s="37" t="str">
        <f t="shared" si="104"/>
        <v/>
      </c>
      <c r="X300" s="37" t="str">
        <f t="shared" si="105"/>
        <v/>
      </c>
      <c r="Y300" t="str">
        <f t="shared" si="113"/>
        <v xml:space="preserve"> </v>
      </c>
      <c r="Z300" s="1" t="str">
        <f t="shared" si="106"/>
        <v xml:space="preserve"> </v>
      </c>
      <c r="AA300" t="str">
        <f t="shared" si="114"/>
        <v xml:space="preserve"> </v>
      </c>
      <c r="AB300" s="1" t="str">
        <f t="shared" si="107"/>
        <v xml:space="preserve"> </v>
      </c>
      <c r="AC300" t="str">
        <f t="shared" si="115"/>
        <v xml:space="preserve"> </v>
      </c>
      <c r="AD300" s="1" t="str">
        <f t="shared" si="108"/>
        <v xml:space="preserve"> </v>
      </c>
      <c r="AE300">
        <f t="shared" si="116"/>
        <v>46</v>
      </c>
      <c r="AF300" t="str">
        <f t="shared" si="117"/>
        <v xml:space="preserve"> </v>
      </c>
      <c r="AG300" t="str">
        <f t="shared" si="109"/>
        <v xml:space="preserve"> </v>
      </c>
      <c r="AH300" t="str">
        <f t="shared" si="110"/>
        <v xml:space="preserve"> </v>
      </c>
      <c r="AI300" t="str">
        <f t="shared" si="118"/>
        <v xml:space="preserve"> 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373</v>
      </c>
      <c r="AP300" t="s">
        <v>1250</v>
      </c>
      <c r="AQ300">
        <v>-6.1541086990178462</v>
      </c>
      <c r="AR300">
        <v>-0.90198491962318883</v>
      </c>
      <c r="AS300">
        <v>2.5265470523617717</v>
      </c>
      <c r="AT300">
        <v>6.1541086990178462</v>
      </c>
      <c r="AU300">
        <v>0.90198491962318883</v>
      </c>
      <c r="AV300" t="s">
        <v>1642</v>
      </c>
    </row>
    <row r="301" spans="1:48" x14ac:dyDescent="0.25">
      <c r="A301">
        <v>3.0400000000000156E-9</v>
      </c>
      <c r="B301" t="s">
        <v>642</v>
      </c>
      <c r="C301" s="3">
        <v>21</v>
      </c>
      <c r="D301" s="3">
        <v>0</v>
      </c>
      <c r="E301" s="3">
        <v>5</v>
      </c>
      <c r="F301" s="3">
        <v>26</v>
      </c>
      <c r="G301" s="4">
        <v>317</v>
      </c>
      <c r="H301" s="4">
        <v>337.14</v>
      </c>
      <c r="I301" s="5">
        <v>48939.993885059994</v>
      </c>
      <c r="J301" s="4">
        <v>23.605937543761378</v>
      </c>
      <c r="K301" s="4">
        <v>22.10899075349203</v>
      </c>
      <c r="L301" s="4">
        <v>17.017576351233163</v>
      </c>
      <c r="M301" s="4">
        <v>16.818513635878027</v>
      </c>
      <c r="N301" s="4">
        <v>15.249000000000001</v>
      </c>
      <c r="O301" s="4">
        <v>4.8041237113402051</v>
      </c>
      <c r="P301" s="4">
        <v>1.3899270332799432</v>
      </c>
      <c r="Q301" s="36">
        <f t="shared" si="98"/>
        <v>80.769230772270774</v>
      </c>
      <c r="R301" t="str">
        <f t="shared" si="99"/>
        <v xml:space="preserve"> </v>
      </c>
      <c r="S301" s="37" t="str">
        <f t="shared" si="100"/>
        <v/>
      </c>
      <c r="T301" s="37" t="str">
        <f t="shared" si="101"/>
        <v/>
      </c>
      <c r="U301" s="37" t="str">
        <f t="shared" si="102"/>
        <v/>
      </c>
      <c r="V301" s="37" t="str">
        <f t="shared" si="103"/>
        <v/>
      </c>
      <c r="W301" s="37" t="str">
        <f t="shared" si="104"/>
        <v/>
      </c>
      <c r="X301" s="37" t="str">
        <f t="shared" si="105"/>
        <v/>
      </c>
      <c r="Y301" t="str">
        <f t="shared" si="113"/>
        <v xml:space="preserve"> </v>
      </c>
      <c r="Z301" s="1" t="str">
        <f t="shared" si="106"/>
        <v xml:space="preserve"> </v>
      </c>
      <c r="AA301" t="str">
        <f t="shared" si="114"/>
        <v xml:space="preserve"> </v>
      </c>
      <c r="AB301" s="1" t="str">
        <f t="shared" si="107"/>
        <v xml:space="preserve"> </v>
      </c>
      <c r="AC301" t="str">
        <f t="shared" si="115"/>
        <v xml:space="preserve"> </v>
      </c>
      <c r="AD301" s="1" t="str">
        <f t="shared" si="108"/>
        <v xml:space="preserve"> </v>
      </c>
      <c r="AE301">
        <f t="shared" si="116"/>
        <v>45</v>
      </c>
      <c r="AF301" t="str">
        <f t="shared" si="117"/>
        <v xml:space="preserve"> </v>
      </c>
      <c r="AG301" t="str">
        <f t="shared" si="109"/>
        <v xml:space="preserve"> </v>
      </c>
      <c r="AH301" t="str">
        <f t="shared" si="110"/>
        <v xml:space="preserve"> </v>
      </c>
      <c r="AI301" t="str">
        <f t="shared" si="118"/>
        <v xml:space="preserve"> 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642</v>
      </c>
      <c r="AP301" t="s">
        <v>1295</v>
      </c>
      <c r="AQ301">
        <v>6.2249600995294641</v>
      </c>
      <c r="AR301">
        <v>-9.5216882494971742</v>
      </c>
      <c r="AS301">
        <v>-5.9737794388088012</v>
      </c>
      <c r="AT301">
        <v>-6.2249600995294641</v>
      </c>
      <c r="AU301">
        <v>9.5216882494971742</v>
      </c>
      <c r="AV301" t="s">
        <v>1643</v>
      </c>
    </row>
    <row r="302" spans="1:48" x14ac:dyDescent="0.25">
      <c r="A302">
        <v>3.0500000000000157E-9</v>
      </c>
      <c r="B302" t="s">
        <v>420</v>
      </c>
      <c r="C302" s="3">
        <v>14</v>
      </c>
      <c r="D302" s="3">
        <v>0</v>
      </c>
      <c r="E302" s="3">
        <v>7</v>
      </c>
      <c r="F302" s="3">
        <v>21</v>
      </c>
      <c r="G302" s="4">
        <v>41.5</v>
      </c>
      <c r="H302" s="4">
        <v>32.64</v>
      </c>
      <c r="I302" s="5">
        <v>19237.5436992</v>
      </c>
      <c r="J302" s="4">
        <v>7.4571624400274166</v>
      </c>
      <c r="K302" s="4" t="s">
        <v>1240</v>
      </c>
      <c r="L302" s="4">
        <v>4.3787955361134632</v>
      </c>
      <c r="M302" s="4" t="s">
        <v>1240</v>
      </c>
      <c r="N302" s="4">
        <v>-4.5110000000000001</v>
      </c>
      <c r="O302" s="4" t="s">
        <v>132</v>
      </c>
      <c r="P302" s="4">
        <v>0.55147058823529416</v>
      </c>
      <c r="Q302" s="36" t="str">
        <f t="shared" si="98"/>
        <v xml:space="preserve"> </v>
      </c>
      <c r="R302" t="str">
        <f t="shared" si="99"/>
        <v xml:space="preserve"> </v>
      </c>
      <c r="S302" s="37">
        <f t="shared" si="100"/>
        <v>0.27144608148137256</v>
      </c>
      <c r="T302" s="37" t="str">
        <f t="shared" si="101"/>
        <v/>
      </c>
      <c r="U302" s="37" t="str">
        <f t="shared" si="102"/>
        <v/>
      </c>
      <c r="V302" s="37">
        <f t="shared" si="103"/>
        <v>-0.70376279100904748</v>
      </c>
      <c r="W302" s="37" t="str">
        <f t="shared" si="104"/>
        <v/>
      </c>
      <c r="X302" s="37">
        <f t="shared" si="105"/>
        <v>-0.71818955313236676</v>
      </c>
      <c r="Y302" t="str">
        <f t="shared" si="113"/>
        <v xml:space="preserve"> </v>
      </c>
      <c r="Z302" s="1">
        <f t="shared" si="106"/>
        <v>49</v>
      </c>
      <c r="AA302" t="str">
        <f t="shared" si="114"/>
        <v xml:space="preserve"> </v>
      </c>
      <c r="AB302" s="1">
        <f t="shared" si="107"/>
        <v>25</v>
      </c>
      <c r="AC302">
        <f t="shared" si="115"/>
        <v>34</v>
      </c>
      <c r="AD302" s="1" t="str">
        <f t="shared" si="108"/>
        <v xml:space="preserve"> </v>
      </c>
      <c r="AE302" t="str">
        <f t="shared" si="116"/>
        <v xml:space="preserve"> 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420</v>
      </c>
      <c r="AP302" t="s">
        <v>1246</v>
      </c>
      <c r="AQ302">
        <v>70.376279100904753</v>
      </c>
      <c r="AR302">
        <v>71.818955313236671</v>
      </c>
      <c r="AS302">
        <v>27.144607843137258</v>
      </c>
      <c r="AT302">
        <v>-70.376279100904753</v>
      </c>
      <c r="AU302">
        <v>-71.818955313236671</v>
      </c>
      <c r="AV302" t="s">
        <v>1644</v>
      </c>
    </row>
    <row r="303" spans="1:48" x14ac:dyDescent="0.25">
      <c r="A303">
        <v>3.0600000000000159E-9</v>
      </c>
      <c r="B303" t="s">
        <v>1215</v>
      </c>
      <c r="C303" s="3">
        <v>3</v>
      </c>
      <c r="D303" s="3">
        <v>0</v>
      </c>
      <c r="E303" s="3">
        <v>5</v>
      </c>
      <c r="F303" s="3">
        <v>8</v>
      </c>
      <c r="G303" s="4">
        <v>58.5</v>
      </c>
      <c r="H303" s="4">
        <v>63.8</v>
      </c>
      <c r="I303" s="5">
        <v>9317.2813733999992</v>
      </c>
      <c r="J303" s="4">
        <v>19.838308457711442</v>
      </c>
      <c r="K303" s="4">
        <v>23.594674556213015</v>
      </c>
      <c r="L303" s="4">
        <v>12.80097726012202</v>
      </c>
      <c r="M303" s="4">
        <v>14.435928196147112</v>
      </c>
      <c r="N303" s="4">
        <v>2.7040000000000002</v>
      </c>
      <c r="O303" s="4">
        <v>-16.024844720496894</v>
      </c>
      <c r="P303" s="4">
        <v>1.3416927899686519</v>
      </c>
      <c r="Q303" s="36" t="str">
        <f t="shared" si="98"/>
        <v xml:space="preserve"> </v>
      </c>
      <c r="R303" t="str">
        <f t="shared" si="99"/>
        <v xml:space="preserve"> </v>
      </c>
      <c r="S303" s="37" t="str">
        <f t="shared" si="100"/>
        <v/>
      </c>
      <c r="T303" s="37" t="str">
        <f t="shared" si="101"/>
        <v/>
      </c>
      <c r="U303" s="37" t="str">
        <f t="shared" si="102"/>
        <v/>
      </c>
      <c r="V303" s="37" t="str">
        <f t="shared" si="103"/>
        <v/>
      </c>
      <c r="W303" s="37" t="str">
        <f t="shared" si="104"/>
        <v/>
      </c>
      <c r="X303" s="37" t="str">
        <f t="shared" si="105"/>
        <v/>
      </c>
      <c r="Y303" t="str">
        <f t="shared" si="113"/>
        <v xml:space="preserve"> </v>
      </c>
      <c r="Z303" s="1" t="str">
        <f t="shared" si="106"/>
        <v xml:space="preserve"> </v>
      </c>
      <c r="AA303" t="str">
        <f t="shared" si="114"/>
        <v xml:space="preserve"> </v>
      </c>
      <c r="AB303" s="1" t="str">
        <f t="shared" si="107"/>
        <v xml:space="preserve"> </v>
      </c>
      <c r="AC303" t="str">
        <f t="shared" si="115"/>
        <v xml:space="preserve"> </v>
      </c>
      <c r="AD303" s="1" t="str">
        <f t="shared" si="108"/>
        <v xml:space="preserve"> </v>
      </c>
      <c r="AE303" t="str">
        <f t="shared" si="116"/>
        <v xml:space="preserve"> </v>
      </c>
      <c r="AF303" t="str">
        <f t="shared" si="117"/>
        <v xml:space="preserve"> </v>
      </c>
      <c r="AG303" t="str">
        <f t="shared" si="109"/>
        <v xml:space="preserve"> </v>
      </c>
      <c r="AH303" t="str">
        <f t="shared" si="110"/>
        <v xml:space="preserve"> </v>
      </c>
      <c r="AI303" t="str">
        <f t="shared" si="118"/>
        <v xml:space="preserve"> 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1215</v>
      </c>
      <c r="AP303" t="s">
        <v>1241</v>
      </c>
      <c r="AQ303">
        <v>21.191938946251</v>
      </c>
      <c r="AR303">
        <v>17.615492838943979</v>
      </c>
      <c r="AS303">
        <v>-8.3072100313479567</v>
      </c>
      <c r="AT303">
        <v>-21.191938946251</v>
      </c>
      <c r="AU303">
        <v>-17.615492838943979</v>
      </c>
      <c r="AV303" t="s">
        <v>1645</v>
      </c>
    </row>
    <row r="304" spans="1:48" x14ac:dyDescent="0.25">
      <c r="A304">
        <v>3.0700000000000161E-9</v>
      </c>
      <c r="B304" t="s">
        <v>223</v>
      </c>
      <c r="C304" s="3">
        <v>9</v>
      </c>
      <c r="D304" s="3">
        <v>1</v>
      </c>
      <c r="E304" s="3">
        <v>14</v>
      </c>
      <c r="F304" s="3">
        <v>24</v>
      </c>
      <c r="G304" s="4">
        <v>65.5</v>
      </c>
      <c r="H304" s="4">
        <v>65.34</v>
      </c>
      <c r="I304" s="5">
        <v>21804.365982960004</v>
      </c>
      <c r="J304" s="4">
        <v>6.5549759229534512</v>
      </c>
      <c r="K304" s="4">
        <v>14.133679428942246</v>
      </c>
      <c r="L304" s="4">
        <v>5.7439587460464931</v>
      </c>
      <c r="M304" s="4">
        <v>9.0637934081387428</v>
      </c>
      <c r="N304" s="4">
        <v>4.6230000000000002</v>
      </c>
      <c r="O304" s="4">
        <v>-52.113113735239281</v>
      </c>
      <c r="P304" s="4">
        <v>6.4692378328741968</v>
      </c>
      <c r="Q304" s="36" t="str">
        <f t="shared" si="98"/>
        <v xml:space="preserve"> </v>
      </c>
      <c r="R304" t="str">
        <f t="shared" si="99"/>
        <v xml:space="preserve"> </v>
      </c>
      <c r="S304" s="37" t="str">
        <f t="shared" si="100"/>
        <v/>
      </c>
      <c r="T304" s="37" t="str">
        <f t="shared" si="101"/>
        <v/>
      </c>
      <c r="U304" s="37" t="str">
        <f t="shared" si="102"/>
        <v/>
      </c>
      <c r="V304" s="37">
        <f t="shared" si="103"/>
        <v>-0.73960232353320121</v>
      </c>
      <c r="W304" s="37" t="str">
        <f t="shared" si="104"/>
        <v/>
      </c>
      <c r="X304" s="37">
        <f t="shared" si="105"/>
        <v>-0.63033040303833254</v>
      </c>
      <c r="Y304" t="str">
        <f t="shared" si="113"/>
        <v xml:space="preserve"> </v>
      </c>
      <c r="Z304" s="1">
        <f t="shared" si="106"/>
        <v>37</v>
      </c>
      <c r="AA304" t="str">
        <f t="shared" si="114"/>
        <v xml:space="preserve"> </v>
      </c>
      <c r="AB304" s="1">
        <f t="shared" si="107"/>
        <v>42</v>
      </c>
      <c r="AC304" t="str">
        <f t="shared" si="115"/>
        <v xml:space="preserve"> </v>
      </c>
      <c r="AD304" s="1" t="str">
        <f t="shared" si="108"/>
        <v xml:space="preserve"> </v>
      </c>
      <c r="AE304" t="str">
        <f t="shared" si="116"/>
        <v xml:space="preserve"> </v>
      </c>
      <c r="AF304" t="str">
        <f t="shared" si="117"/>
        <v xml:space="preserve"> </v>
      </c>
      <c r="AG304">
        <f t="shared" si="109"/>
        <v>6.4692378359441971</v>
      </c>
      <c r="AH304" t="str">
        <f t="shared" si="110"/>
        <v xml:space="preserve"> </v>
      </c>
      <c r="AI304">
        <f t="shared" si="118"/>
        <v>23</v>
      </c>
      <c r="AJ304" t="str">
        <f t="shared" si="119"/>
        <v xml:space="preserve"> </v>
      </c>
      <c r="AK304" t="str">
        <f t="shared" si="111"/>
        <v xml:space="preserve"> </v>
      </c>
      <c r="AL304">
        <f t="shared" si="112"/>
        <v>-52.113113732169282</v>
      </c>
      <c r="AM304" t="str">
        <f t="shared" si="120"/>
        <v xml:space="preserve"> </v>
      </c>
      <c r="AN304">
        <f t="shared" si="121"/>
        <v>2</v>
      </c>
      <c r="AO304" t="s">
        <v>223</v>
      </c>
      <c r="AP304" t="s">
        <v>1244</v>
      </c>
      <c r="AQ304">
        <v>73.960232353320123</v>
      </c>
      <c r="AR304">
        <v>63.033040303833253</v>
      </c>
      <c r="AS304">
        <v>0.24487297214570436</v>
      </c>
      <c r="AT304">
        <v>-73.960232353320123</v>
      </c>
      <c r="AU304">
        <v>-63.033040303833253</v>
      </c>
      <c r="AV304" t="s">
        <v>1646</v>
      </c>
    </row>
    <row r="305" spans="1:48" x14ac:dyDescent="0.25">
      <c r="A305">
        <v>3.0800000000000162E-9</v>
      </c>
      <c r="B305" t="s">
        <v>328</v>
      </c>
      <c r="C305" s="3">
        <v>1</v>
      </c>
      <c r="D305" s="3">
        <v>6</v>
      </c>
      <c r="E305" s="3">
        <v>9</v>
      </c>
      <c r="F305" s="3">
        <v>16</v>
      </c>
      <c r="G305" s="4">
        <v>6</v>
      </c>
      <c r="H305" s="4">
        <v>6.57</v>
      </c>
      <c r="I305" s="5">
        <v>2038.2443836200002</v>
      </c>
      <c r="J305" s="4">
        <v>1.6503391107761871</v>
      </c>
      <c r="K305" s="4">
        <v>2.4671423206909497</v>
      </c>
      <c r="L305" s="4">
        <v>3.307033156344843</v>
      </c>
      <c r="M305" s="4">
        <v>4.0806177427408903</v>
      </c>
      <c r="N305" s="4">
        <v>-4.4470000000000001</v>
      </c>
      <c r="O305" s="4" t="s">
        <v>132</v>
      </c>
      <c r="P305" s="4">
        <v>22.968036529680365</v>
      </c>
      <c r="Q305" s="36" t="str">
        <f t="shared" si="98"/>
        <v xml:space="preserve"> </v>
      </c>
      <c r="R305" t="str">
        <f t="shared" si="99"/>
        <v xml:space="preserve"> </v>
      </c>
      <c r="S305" s="37" t="str">
        <f t="shared" si="100"/>
        <v/>
      </c>
      <c r="T305" s="37" t="str">
        <f t="shared" si="101"/>
        <v/>
      </c>
      <c r="U305" s="37" t="str">
        <f t="shared" si="102"/>
        <v/>
      </c>
      <c r="V305" s="37">
        <f t="shared" si="103"/>
        <v>-0.93443996211739344</v>
      </c>
      <c r="W305" s="37" t="str">
        <f t="shared" si="104"/>
        <v/>
      </c>
      <c r="X305" s="37">
        <f t="shared" si="105"/>
        <v>-0.78716601770750705</v>
      </c>
      <c r="Y305" t="str">
        <f t="shared" si="113"/>
        <v xml:space="preserve"> </v>
      </c>
      <c r="Z305" s="1">
        <f t="shared" si="106"/>
        <v>1</v>
      </c>
      <c r="AA305" t="str">
        <f t="shared" si="114"/>
        <v xml:space="preserve"> </v>
      </c>
      <c r="AB305" s="1">
        <f t="shared" si="107"/>
        <v>15</v>
      </c>
      <c r="AC305" t="str">
        <f t="shared" si="115"/>
        <v xml:space="preserve"> </v>
      </c>
      <c r="AD305" s="1" t="str">
        <f t="shared" si="108"/>
        <v xml:space="preserve"> </v>
      </c>
      <c r="AE305" t="str">
        <f t="shared" si="116"/>
        <v xml:space="preserve"> </v>
      </c>
      <c r="AF305" t="str">
        <f t="shared" si="117"/>
        <v xml:space="preserve"> </v>
      </c>
      <c r="AG305">
        <f t="shared" si="109"/>
        <v>22.968036532760365</v>
      </c>
      <c r="AH305" t="str">
        <f t="shared" si="110"/>
        <v xml:space="preserve"> </v>
      </c>
      <c r="AI305">
        <f t="shared" si="118"/>
        <v>1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328</v>
      </c>
      <c r="AP305" t="s">
        <v>1250</v>
      </c>
      <c r="AQ305">
        <v>93.443996211739346</v>
      </c>
      <c r="AR305">
        <v>78.7166017707507</v>
      </c>
      <c r="AS305">
        <v>-8.6757990867579959</v>
      </c>
      <c r="AT305">
        <v>-93.443996211739346</v>
      </c>
      <c r="AU305">
        <v>-78.7166017707507</v>
      </c>
      <c r="AV305" t="s">
        <v>1647</v>
      </c>
    </row>
    <row r="306" spans="1:48" x14ac:dyDescent="0.25">
      <c r="A306">
        <v>3.0900000000000164E-9</v>
      </c>
      <c r="B306" t="s">
        <v>603</v>
      </c>
      <c r="C306" s="3">
        <v>33</v>
      </c>
      <c r="D306" s="3">
        <v>0</v>
      </c>
      <c r="E306" s="3">
        <v>6</v>
      </c>
      <c r="F306" s="3">
        <v>39</v>
      </c>
      <c r="G306" s="4">
        <v>326.5</v>
      </c>
      <c r="H306" s="4">
        <v>290.18</v>
      </c>
      <c r="I306" s="5">
        <v>291265.37273174</v>
      </c>
      <c r="J306" s="4">
        <v>37.764185320145756</v>
      </c>
      <c r="K306" s="4" t="s">
        <v>1240</v>
      </c>
      <c r="L306" s="4">
        <v>28.804358630301419</v>
      </c>
      <c r="M306" s="4">
        <v>32.614963966344483</v>
      </c>
      <c r="N306" s="4">
        <v>6.6340000000000003</v>
      </c>
      <c r="O306" s="4">
        <v>-14.620334620334621</v>
      </c>
      <c r="P306" s="4">
        <v>0.51795437314770143</v>
      </c>
      <c r="Q306" s="36">
        <f t="shared" si="98"/>
        <v>84.615384618474607</v>
      </c>
      <c r="R306" t="str">
        <f t="shared" si="99"/>
        <v xml:space="preserve"> </v>
      </c>
      <c r="S306" s="37" t="str">
        <f t="shared" si="100"/>
        <v/>
      </c>
      <c r="T306" s="37" t="str">
        <f t="shared" si="101"/>
        <v/>
      </c>
      <c r="U306" s="37" t="str">
        <f t="shared" si="102"/>
        <v/>
      </c>
      <c r="V306" s="37" t="str">
        <f t="shared" si="103"/>
        <v/>
      </c>
      <c r="W306" s="37" t="str">
        <f t="shared" si="104"/>
        <v/>
      </c>
      <c r="X306" s="37" t="str">
        <f t="shared" si="105"/>
        <v/>
      </c>
      <c r="Y306" t="str">
        <f t="shared" si="113"/>
        <v xml:space="preserve"> </v>
      </c>
      <c r="Z306" s="1" t="str">
        <f t="shared" si="106"/>
        <v xml:space="preserve"> </v>
      </c>
      <c r="AA306" t="str">
        <f t="shared" si="114"/>
        <v xml:space="preserve"> </v>
      </c>
      <c r="AB306" s="1" t="str">
        <f t="shared" si="107"/>
        <v xml:space="preserve"> </v>
      </c>
      <c r="AC306" t="str">
        <f t="shared" si="115"/>
        <v xml:space="preserve"> </v>
      </c>
      <c r="AD306" s="1" t="str">
        <f t="shared" si="108"/>
        <v xml:space="preserve"> </v>
      </c>
      <c r="AE306">
        <f t="shared" si="116"/>
        <v>30</v>
      </c>
      <c r="AF306" t="str">
        <f t="shared" si="117"/>
        <v xml:space="preserve"> </v>
      </c>
      <c r="AG306" t="str">
        <f t="shared" si="109"/>
        <v xml:space="preserve"> </v>
      </c>
      <c r="AH306" t="str">
        <f t="shared" si="110"/>
        <v xml:space="preserve"> </v>
      </c>
      <c r="AI306" t="str">
        <f t="shared" si="118"/>
        <v xml:space="preserve"> 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603</v>
      </c>
      <c r="AP306" t="s">
        <v>1295</v>
      </c>
      <c r="AQ306">
        <v>-50.018950894892257</v>
      </c>
      <c r="AR306">
        <v>-85.379041117449276</v>
      </c>
      <c r="AS306">
        <v>12.516369150182637</v>
      </c>
      <c r="AT306">
        <v>50.018950894892257</v>
      </c>
      <c r="AU306">
        <v>85.379041117449276</v>
      </c>
      <c r="AV306" t="s">
        <v>1648</v>
      </c>
    </row>
    <row r="307" spans="1:48" x14ac:dyDescent="0.25">
      <c r="A307">
        <v>3.1000000000000166E-9</v>
      </c>
      <c r="B307" t="s">
        <v>624</v>
      </c>
      <c r="C307" s="3">
        <v>5</v>
      </c>
      <c r="D307" s="3">
        <v>0</v>
      </c>
      <c r="E307" s="3">
        <v>12</v>
      </c>
      <c r="F307" s="3">
        <v>17</v>
      </c>
      <c r="G307" s="4">
        <v>120</v>
      </c>
      <c r="H307" s="4">
        <v>112.34</v>
      </c>
      <c r="I307" s="5">
        <v>12846.2070676</v>
      </c>
      <c r="J307" s="4" t="s">
        <v>1240</v>
      </c>
      <c r="K307" s="4" t="s">
        <v>1240</v>
      </c>
      <c r="L307" s="4">
        <v>19.832392072844137</v>
      </c>
      <c r="M307" s="4">
        <v>20.450169004749807</v>
      </c>
      <c r="N307" s="4">
        <v>1.952</v>
      </c>
      <c r="O307" s="4">
        <v>-13.167259786476878</v>
      </c>
      <c r="P307" s="4">
        <v>3.5632900124621685</v>
      </c>
      <c r="Q307" s="36" t="str">
        <f t="shared" si="98"/>
        <v xml:space="preserve"> 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 xml:space="preserve"> </v>
      </c>
      <c r="V307" s="37" t="str">
        <f t="shared" si="103"/>
        <v xml:space="preserve"> </v>
      </c>
      <c r="W307" s="37" t="str">
        <f t="shared" si="104"/>
        <v/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 t="str">
        <f t="shared" si="114"/>
        <v xml:space="preserve"> 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 t="str">
        <f t="shared" si="116"/>
        <v xml:space="preserve"> </v>
      </c>
      <c r="AF307" t="str">
        <f t="shared" si="117"/>
        <v xml:space="preserve"> </v>
      </c>
      <c r="AG307">
        <f t="shared" si="109"/>
        <v>3.5632900155621683</v>
      </c>
      <c r="AH307" t="str">
        <f t="shared" si="110"/>
        <v xml:space="preserve"> </v>
      </c>
      <c r="AI307">
        <f t="shared" si="118"/>
        <v>99</v>
      </c>
      <c r="AJ307" t="str">
        <f t="shared" si="119"/>
        <v xml:space="preserve"> </v>
      </c>
      <c r="AK307" t="str">
        <f t="shared" si="111"/>
        <v xml:space="preserve"> </v>
      </c>
      <c r="AL307" t="str">
        <f t="shared" si="112"/>
        <v xml:space="preserve"> </v>
      </c>
      <c r="AM307" t="str">
        <f t="shared" si="120"/>
        <v xml:space="preserve"> </v>
      </c>
      <c r="AN307" t="str">
        <f t="shared" si="121"/>
        <v xml:space="preserve"> </v>
      </c>
      <c r="AO307" t="s">
        <v>624</v>
      </c>
      <c r="AP307" t="s">
        <v>1256</v>
      </c>
      <c r="AQ307" t="e">
        <v>#VALUE!</v>
      </c>
      <c r="AR307">
        <v>-27.637274369357346</v>
      </c>
      <c r="AS307">
        <v>6.8185864340395197</v>
      </c>
      <c r="AT307" t="e">
        <v>#VALUE!</v>
      </c>
      <c r="AU307">
        <v>27.637274369357346</v>
      </c>
      <c r="AV307" t="s">
        <v>1649</v>
      </c>
    </row>
    <row r="308" spans="1:48" x14ac:dyDescent="0.25">
      <c r="A308">
        <v>3.1100000000000168E-9</v>
      </c>
      <c r="B308" t="s">
        <v>652</v>
      </c>
      <c r="C308" s="3">
        <v>2</v>
      </c>
      <c r="D308" s="3">
        <v>7</v>
      </c>
      <c r="E308" s="3">
        <v>10</v>
      </c>
      <c r="F308" s="3">
        <v>19</v>
      </c>
      <c r="G308" s="4">
        <v>8</v>
      </c>
      <c r="H308" s="4">
        <v>8.57</v>
      </c>
      <c r="I308" s="5">
        <v>1212.95483859</v>
      </c>
      <c r="J308" s="4">
        <v>12.926093514328809</v>
      </c>
      <c r="K308" s="4" t="s">
        <v>1240</v>
      </c>
      <c r="L308" s="4">
        <v>8.8819675863916423</v>
      </c>
      <c r="M308" s="4">
        <v>11.996882858435097</v>
      </c>
      <c r="N308" s="4">
        <v>7.0000000000000007E-2</v>
      </c>
      <c r="O308" s="4">
        <v>-90.752972258916785</v>
      </c>
      <c r="P308" s="4">
        <v>17.012835472578761</v>
      </c>
      <c r="Q308" s="36" t="str">
        <f t="shared" si="98"/>
        <v xml:space="preserve"> </v>
      </c>
      <c r="R308" t="str">
        <f t="shared" si="99"/>
        <v xml:space="preserve"> </v>
      </c>
      <c r="S308" s="37" t="str">
        <f t="shared" si="100"/>
        <v/>
      </c>
      <c r="T308" s="37" t="str">
        <f t="shared" si="101"/>
        <v/>
      </c>
      <c r="U308" s="37" t="str">
        <f t="shared" si="102"/>
        <v/>
      </c>
      <c r="V308" s="37">
        <f t="shared" si="103"/>
        <v>-0.48650845457152991</v>
      </c>
      <c r="W308" s="37" t="str">
        <f t="shared" si="104"/>
        <v/>
      </c>
      <c r="X308" s="37">
        <f t="shared" si="105"/>
        <v>-0.4283744847318206</v>
      </c>
      <c r="Y308" t="str">
        <f t="shared" si="113"/>
        <v xml:space="preserve"> </v>
      </c>
      <c r="Z308" s="1">
        <f t="shared" si="106"/>
        <v>127</v>
      </c>
      <c r="AA308" t="str">
        <f t="shared" si="114"/>
        <v xml:space="preserve"> </v>
      </c>
      <c r="AB308" s="1">
        <f t="shared" si="107"/>
        <v>108</v>
      </c>
      <c r="AC308" t="str">
        <f t="shared" si="115"/>
        <v xml:space="preserve"> </v>
      </c>
      <c r="AD308" s="1" t="str">
        <f t="shared" si="108"/>
        <v xml:space="preserve"> </v>
      </c>
      <c r="AE308" t="str">
        <f t="shared" si="116"/>
        <v xml:space="preserve"> </v>
      </c>
      <c r="AF308" t="str">
        <f t="shared" si="117"/>
        <v xml:space="preserve"> </v>
      </c>
      <c r="AG308">
        <f t="shared" si="109"/>
        <v>17.01283547568876</v>
      </c>
      <c r="AH308" t="str">
        <f t="shared" si="110"/>
        <v xml:space="preserve"> </v>
      </c>
      <c r="AI308">
        <f t="shared" si="118"/>
        <v>2</v>
      </c>
      <c r="AJ308" t="str">
        <f t="shared" si="119"/>
        <v xml:space="preserve"> </v>
      </c>
      <c r="AK308" t="str">
        <f t="shared" si="111"/>
        <v xml:space="preserve"> </v>
      </c>
      <c r="AL308">
        <f t="shared" si="112"/>
        <v>-90.752972255806782</v>
      </c>
      <c r="AM308" t="str">
        <f t="shared" si="120"/>
        <v xml:space="preserve"> </v>
      </c>
      <c r="AN308">
        <f t="shared" si="121"/>
        <v>43</v>
      </c>
      <c r="AO308" t="s">
        <v>652</v>
      </c>
      <c r="AP308" t="s">
        <v>1256</v>
      </c>
      <c r="AQ308">
        <v>48.65084545715299</v>
      </c>
      <c r="AR308">
        <v>42.837448473182057</v>
      </c>
      <c r="AS308">
        <v>-6.6511085180863461</v>
      </c>
      <c r="AT308">
        <v>-48.65084545715299</v>
      </c>
      <c r="AU308">
        <v>-42.837448473182057</v>
      </c>
      <c r="AV308" t="s">
        <v>1650</v>
      </c>
    </row>
    <row r="309" spans="1:48" x14ac:dyDescent="0.25">
      <c r="A309">
        <v>3.1200000000000169E-9</v>
      </c>
      <c r="B309" t="s">
        <v>457</v>
      </c>
      <c r="C309" s="3">
        <v>8</v>
      </c>
      <c r="D309" s="3">
        <v>1</v>
      </c>
      <c r="E309" s="3">
        <v>18</v>
      </c>
      <c r="F309" s="3">
        <v>27</v>
      </c>
      <c r="G309" s="4">
        <v>100</v>
      </c>
      <c r="H309" s="4">
        <v>87.5</v>
      </c>
      <c r="I309" s="5">
        <v>28372.393699999997</v>
      </c>
      <c r="J309" s="4">
        <v>14.838053247413939</v>
      </c>
      <c r="K309" s="4" t="s">
        <v>1240</v>
      </c>
      <c r="L309" s="4">
        <v>10.848877741132679</v>
      </c>
      <c r="M309" s="4">
        <v>25.969939489885896</v>
      </c>
      <c r="N309" s="4">
        <v>0.879</v>
      </c>
      <c r="O309" s="4">
        <v>-85.350000000000009</v>
      </c>
      <c r="P309" s="4">
        <v>0.64000000000000012</v>
      </c>
      <c r="Q309" s="36" t="str">
        <f t="shared" si="98"/>
        <v xml:space="preserve"> </v>
      </c>
      <c r="R309" t="str">
        <f t="shared" si="99"/>
        <v xml:space="preserve"> </v>
      </c>
      <c r="S309" s="37" t="str">
        <f t="shared" si="100"/>
        <v/>
      </c>
      <c r="T309" s="37" t="str">
        <f t="shared" si="101"/>
        <v/>
      </c>
      <c r="U309" s="37" t="str">
        <f t="shared" si="102"/>
        <v/>
      </c>
      <c r="V309" s="37">
        <f t="shared" si="103"/>
        <v>-0.41055548726160185</v>
      </c>
      <c r="W309" s="37" t="str">
        <f t="shared" si="104"/>
        <v/>
      </c>
      <c r="X309" s="37">
        <f t="shared" si="105"/>
        <v>-0.30178811524172111</v>
      </c>
      <c r="Y309" t="str">
        <f t="shared" si="113"/>
        <v xml:space="preserve"> </v>
      </c>
      <c r="Z309" s="1">
        <f t="shared" si="106"/>
        <v>151</v>
      </c>
      <c r="AA309" t="str">
        <f t="shared" si="114"/>
        <v xml:space="preserve"> </v>
      </c>
      <c r="AB309" s="1">
        <f t="shared" si="107"/>
        <v>131</v>
      </c>
      <c r="AC309" t="str">
        <f t="shared" si="115"/>
        <v xml:space="preserve"> </v>
      </c>
      <c r="AD309" s="1" t="str">
        <f t="shared" si="108"/>
        <v xml:space="preserve"> </v>
      </c>
      <c r="AE309" t="str">
        <f t="shared" si="116"/>
        <v xml:space="preserve"> </v>
      </c>
      <c r="AF309" t="str">
        <f t="shared" si="117"/>
        <v xml:space="preserve"> </v>
      </c>
      <c r="AG309" t="str">
        <f t="shared" si="109"/>
        <v xml:space="preserve"> </v>
      </c>
      <c r="AH309" t="str">
        <f t="shared" si="110"/>
        <v xml:space="preserve"> </v>
      </c>
      <c r="AI309" t="str">
        <f t="shared" si="118"/>
        <v xml:space="preserve"> </v>
      </c>
      <c r="AJ309" t="str">
        <f t="shared" si="119"/>
        <v xml:space="preserve"> </v>
      </c>
      <c r="AK309" t="str">
        <f t="shared" si="111"/>
        <v xml:space="preserve"> </v>
      </c>
      <c r="AL309">
        <f t="shared" si="112"/>
        <v>-85.349999996880015</v>
      </c>
      <c r="AM309" t="str">
        <f t="shared" si="120"/>
        <v xml:space="preserve"> </v>
      </c>
      <c r="AN309">
        <f t="shared" si="121"/>
        <v>41</v>
      </c>
      <c r="AO309" t="s">
        <v>457</v>
      </c>
      <c r="AP309" t="s">
        <v>1250</v>
      </c>
      <c r="AQ309">
        <v>41.055548726160183</v>
      </c>
      <c r="AR309">
        <v>30.178811524172112</v>
      </c>
      <c r="AS309">
        <v>14.285714285714279</v>
      </c>
      <c r="AT309">
        <v>-41.055548726160183</v>
      </c>
      <c r="AU309">
        <v>-30.178811524172112</v>
      </c>
      <c r="AV309" t="s">
        <v>1651</v>
      </c>
    </row>
    <row r="310" spans="1:48" x14ac:dyDescent="0.25">
      <c r="A310">
        <v>3.1300000000000171E-9</v>
      </c>
      <c r="B310" t="s">
        <v>376</v>
      </c>
      <c r="C310" s="3">
        <v>16</v>
      </c>
      <c r="D310" s="3">
        <v>0</v>
      </c>
      <c r="E310" s="3">
        <v>5</v>
      </c>
      <c r="F310" s="3">
        <v>21</v>
      </c>
      <c r="G310" s="4">
        <v>54</v>
      </c>
      <c r="H310" s="4">
        <v>49.95</v>
      </c>
      <c r="I310" s="5">
        <v>13174.580881350003</v>
      </c>
      <c r="J310" s="4">
        <v>22.439353099730461</v>
      </c>
      <c r="K310" s="4">
        <v>21.840839527765635</v>
      </c>
      <c r="L310" s="4">
        <v>11.977070148090414</v>
      </c>
      <c r="M310" s="4">
        <v>13.110097276895331</v>
      </c>
      <c r="N310" s="4">
        <v>2.2869999999999999</v>
      </c>
      <c r="O310" s="4">
        <v>1.644444444444441</v>
      </c>
      <c r="P310" s="4">
        <v>1.075075075075075</v>
      </c>
      <c r="Q310" s="36">
        <f t="shared" si="98"/>
        <v>76.190476193606187</v>
      </c>
      <c r="R310" t="str">
        <f t="shared" si="99"/>
        <v xml:space="preserve"> </v>
      </c>
      <c r="S310" s="37" t="str">
        <f t="shared" si="100"/>
        <v/>
      </c>
      <c r="T310" s="37" t="str">
        <f t="shared" si="101"/>
        <v/>
      </c>
      <c r="U310" s="37" t="str">
        <f t="shared" si="102"/>
        <v/>
      </c>
      <c r="V310" s="37" t="str">
        <f t="shared" si="103"/>
        <v/>
      </c>
      <c r="W310" s="37" t="str">
        <f t="shared" si="104"/>
        <v/>
      </c>
      <c r="X310" s="37" t="str">
        <f t="shared" si="105"/>
        <v/>
      </c>
      <c r="Y310" t="str">
        <f t="shared" si="113"/>
        <v xml:space="preserve"> </v>
      </c>
      <c r="Z310" s="1" t="str">
        <f t="shared" si="106"/>
        <v xml:space="preserve"> </v>
      </c>
      <c r="AA310" t="str">
        <f t="shared" si="114"/>
        <v xml:space="preserve"> </v>
      </c>
      <c r="AB310" s="1" t="str">
        <f t="shared" si="107"/>
        <v xml:space="preserve"> </v>
      </c>
      <c r="AC310" t="str">
        <f t="shared" si="115"/>
        <v xml:space="preserve"> </v>
      </c>
      <c r="AD310" s="1" t="str">
        <f t="shared" si="108"/>
        <v xml:space="preserve"> </v>
      </c>
      <c r="AE310">
        <f t="shared" si="116"/>
        <v>65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 t="str">
        <f t="shared" si="111"/>
        <v xml:space="preserve"> </v>
      </c>
      <c r="AL310" t="str">
        <f t="shared" si="112"/>
        <v xml:space="preserve"> </v>
      </c>
      <c r="AM310" t="str">
        <f t="shared" si="120"/>
        <v xml:space="preserve"> </v>
      </c>
      <c r="AN310" t="str">
        <f t="shared" si="121"/>
        <v xml:space="preserve"> </v>
      </c>
      <c r="AO310" t="s">
        <v>376</v>
      </c>
      <c r="AP310" t="s">
        <v>1246</v>
      </c>
      <c r="AQ310">
        <v>10.859239190688841</v>
      </c>
      <c r="AR310">
        <v>22.917992795932875</v>
      </c>
      <c r="AS310">
        <v>8.108108108108091</v>
      </c>
      <c r="AT310">
        <v>-10.859239190688841</v>
      </c>
      <c r="AU310">
        <v>-22.917992795932875</v>
      </c>
      <c r="AV310" t="s">
        <v>1652</v>
      </c>
    </row>
    <row r="311" spans="1:48" x14ac:dyDescent="0.25">
      <c r="A311">
        <v>3.1400000000000173E-9</v>
      </c>
      <c r="B311" t="s">
        <v>243</v>
      </c>
      <c r="C311" s="3">
        <v>26</v>
      </c>
      <c r="D311" s="3">
        <v>0</v>
      </c>
      <c r="E311" s="3">
        <v>10</v>
      </c>
      <c r="F311" s="3">
        <v>36</v>
      </c>
      <c r="G311" s="4">
        <v>210</v>
      </c>
      <c r="H311" s="4">
        <v>184.92</v>
      </c>
      <c r="I311" s="5">
        <v>137498.40917544</v>
      </c>
      <c r="J311" s="4">
        <v>23.58071920428462</v>
      </c>
      <c r="K311" s="4">
        <v>32.407991587802307</v>
      </c>
      <c r="L311" s="4">
        <v>16.045464075727086</v>
      </c>
      <c r="M311" s="4">
        <v>19.966601207640345</v>
      </c>
      <c r="N311" s="4">
        <v>5.7060000000000004</v>
      </c>
      <c r="O311" s="4">
        <v>-27.219387755102037</v>
      </c>
      <c r="P311" s="4">
        <v>2.7379407311269737</v>
      </c>
      <c r="Q311" s="36">
        <f t="shared" si="98"/>
        <v>72.222222225362231</v>
      </c>
      <c r="R311" t="str">
        <f t="shared" si="99"/>
        <v xml:space="preserve"> </v>
      </c>
      <c r="S311" s="37" t="str">
        <f t="shared" si="100"/>
        <v/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 t="str">
        <f t="shared" si="104"/>
        <v/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 t="str">
        <f t="shared" si="114"/>
        <v xml:space="preserve"> </v>
      </c>
      <c r="AB311" s="1" t="str">
        <f t="shared" si="107"/>
        <v xml:space="preserve"> </v>
      </c>
      <c r="AC311" t="str">
        <f t="shared" si="115"/>
        <v xml:space="preserve"> </v>
      </c>
      <c r="AD311" s="1" t="str">
        <f t="shared" si="108"/>
        <v xml:space="preserve"> </v>
      </c>
      <c r="AE311">
        <f t="shared" si="116"/>
        <v>82</v>
      </c>
      <c r="AF311" t="str">
        <f t="shared" si="117"/>
        <v xml:space="preserve"> </v>
      </c>
      <c r="AG311">
        <f t="shared" si="109"/>
        <v>2.7379407342669735</v>
      </c>
      <c r="AH311" t="str">
        <f t="shared" si="110"/>
        <v xml:space="preserve"> </v>
      </c>
      <c r="AI311">
        <f t="shared" si="118"/>
        <v>141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243</v>
      </c>
      <c r="AP311" t="s">
        <v>1250</v>
      </c>
      <c r="AQ311">
        <v>6.3251404370514352</v>
      </c>
      <c r="AR311">
        <v>-3.2653697594807518</v>
      </c>
      <c r="AS311">
        <v>13.562621674237519</v>
      </c>
      <c r="AT311">
        <v>-6.3251404370514352</v>
      </c>
      <c r="AU311">
        <v>3.2653697594807518</v>
      </c>
      <c r="AV311" t="s">
        <v>1653</v>
      </c>
    </row>
    <row r="312" spans="1:48" x14ac:dyDescent="0.25">
      <c r="A312">
        <v>3.1500000000000175E-9</v>
      </c>
      <c r="B312" t="s">
        <v>508</v>
      </c>
      <c r="C312" s="3">
        <v>20</v>
      </c>
      <c r="D312" s="3">
        <v>0</v>
      </c>
      <c r="E312" s="3">
        <v>5</v>
      </c>
      <c r="F312" s="3">
        <v>25</v>
      </c>
      <c r="G312" s="4">
        <v>120</v>
      </c>
      <c r="H312" s="4">
        <v>104.57</v>
      </c>
      <c r="I312" s="5">
        <v>25654.419211289998</v>
      </c>
      <c r="J312" s="4">
        <v>16.149806949806948</v>
      </c>
      <c r="K312" s="4">
        <v>18.923271806007961</v>
      </c>
      <c r="L312" s="4">
        <v>15.538162053346753</v>
      </c>
      <c r="M312" s="4">
        <v>17.147569253311779</v>
      </c>
      <c r="N312" s="4">
        <v>5.7629999999999999</v>
      </c>
      <c r="O312" s="4">
        <v>2.5444839857651207</v>
      </c>
      <c r="P312" s="4">
        <v>1.3149086736157598</v>
      </c>
      <c r="Q312" s="36">
        <f t="shared" si="98"/>
        <v>80.000000003150006</v>
      </c>
      <c r="R312" t="str">
        <f t="shared" si="99"/>
        <v xml:space="preserve"> </v>
      </c>
      <c r="S312" s="37" t="str">
        <f t="shared" si="100"/>
        <v/>
      </c>
      <c r="T312" s="37" t="str">
        <f t="shared" si="101"/>
        <v/>
      </c>
      <c r="U312" s="37" t="str">
        <f t="shared" si="102"/>
        <v/>
      </c>
      <c r="V312" s="37">
        <f t="shared" si="103"/>
        <v>-0.35844581970298217</v>
      </c>
      <c r="W312" s="37" t="str">
        <f t="shared" si="104"/>
        <v/>
      </c>
      <c r="X312" s="37" t="str">
        <f t="shared" si="105"/>
        <v/>
      </c>
      <c r="Y312" t="str">
        <f t="shared" si="113"/>
        <v xml:space="preserve"> </v>
      </c>
      <c r="Z312" s="1">
        <f t="shared" si="106"/>
        <v>165</v>
      </c>
      <c r="AA312" t="str">
        <f t="shared" si="114"/>
        <v xml:space="preserve"> </v>
      </c>
      <c r="AB312" s="1" t="str">
        <f t="shared" si="107"/>
        <v xml:space="preserve"> </v>
      </c>
      <c r="AC312" t="str">
        <f t="shared" si="115"/>
        <v xml:space="preserve"> </v>
      </c>
      <c r="AD312" s="1" t="str">
        <f t="shared" si="108"/>
        <v xml:space="preserve"> </v>
      </c>
      <c r="AE312">
        <f t="shared" si="116"/>
        <v>47</v>
      </c>
      <c r="AF312" t="str">
        <f t="shared" si="117"/>
        <v xml:space="preserve"> </v>
      </c>
      <c r="AG312" t="str">
        <f t="shared" si="109"/>
        <v xml:space="preserve"> </v>
      </c>
      <c r="AH312" t="str">
        <f t="shared" si="110"/>
        <v xml:space="preserve"> </v>
      </c>
      <c r="AI312" t="str">
        <f t="shared" si="118"/>
        <v xml:space="preserve"> 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508</v>
      </c>
      <c r="AP312" t="s">
        <v>1295</v>
      </c>
      <c r="AQ312">
        <v>35.844581970298215</v>
      </c>
      <c r="AR312">
        <v>-4.7628718251591096E-4</v>
      </c>
      <c r="AS312">
        <v>14.755666061011773</v>
      </c>
      <c r="AT312">
        <v>-35.844581970298215</v>
      </c>
      <c r="AU312">
        <v>4.7628718251591096E-4</v>
      </c>
      <c r="AV312" t="s">
        <v>1654</v>
      </c>
    </row>
    <row r="313" spans="1:48" x14ac:dyDescent="0.25">
      <c r="A313">
        <v>3.1600000000000176E-9</v>
      </c>
      <c r="B313" t="s">
        <v>525</v>
      </c>
      <c r="C313" s="3">
        <v>11</v>
      </c>
      <c r="D313" s="3">
        <v>0</v>
      </c>
      <c r="E313" s="3">
        <v>7</v>
      </c>
      <c r="F313" s="3">
        <v>18</v>
      </c>
      <c r="G313" s="4">
        <v>168</v>
      </c>
      <c r="H313" s="4">
        <v>144.97999999999999</v>
      </c>
      <c r="I313" s="5">
        <v>23503.51910808</v>
      </c>
      <c r="J313" s="4">
        <v>10.703580657069029</v>
      </c>
      <c r="K313" s="4">
        <v>9.8431665421956662</v>
      </c>
      <c r="L313" s="4">
        <v>7.0540381367617764</v>
      </c>
      <c r="M313" s="4">
        <v>6.891964962733903</v>
      </c>
      <c r="N313" s="4">
        <v>14.379</v>
      </c>
      <c r="O313" s="4">
        <v>-3.8193979933110467</v>
      </c>
      <c r="P313" s="4">
        <v>1.1242930059318528</v>
      </c>
      <c r="Q313" s="36" t="str">
        <f t="shared" si="98"/>
        <v xml:space="preserve"> </v>
      </c>
      <c r="R313" t="str">
        <f t="shared" si="99"/>
        <v xml:space="preserve"> </v>
      </c>
      <c r="S313" s="37">
        <f t="shared" si="100"/>
        <v>0.15878052461123479</v>
      </c>
      <c r="T313" s="37" t="str">
        <f t="shared" si="101"/>
        <v/>
      </c>
      <c r="U313" s="37" t="str">
        <f t="shared" si="102"/>
        <v/>
      </c>
      <c r="V313" s="37">
        <f t="shared" si="103"/>
        <v>-0.57479820433574769</v>
      </c>
      <c r="W313" s="37" t="str">
        <f t="shared" si="104"/>
        <v/>
      </c>
      <c r="X313" s="37">
        <f t="shared" si="105"/>
        <v>-0.5460163364223698</v>
      </c>
      <c r="Y313" t="str">
        <f t="shared" si="113"/>
        <v xml:space="preserve"> </v>
      </c>
      <c r="Z313" s="1">
        <f t="shared" si="106"/>
        <v>98</v>
      </c>
      <c r="AA313" t="str">
        <f t="shared" si="114"/>
        <v xml:space="preserve"> </v>
      </c>
      <c r="AB313" s="1">
        <f t="shared" si="107"/>
        <v>66</v>
      </c>
      <c r="AC313">
        <f t="shared" si="115"/>
        <v>105</v>
      </c>
      <c r="AD313" s="1" t="str">
        <f t="shared" si="108"/>
        <v xml:space="preserve"> </v>
      </c>
      <c r="AE313" t="str">
        <f t="shared" si="116"/>
        <v xml:space="preserve"> </v>
      </c>
      <c r="AF313" t="str">
        <f t="shared" si="117"/>
        <v xml:space="preserve"> </v>
      </c>
      <c r="AG313" t="str">
        <f t="shared" si="109"/>
        <v xml:space="preserve"> </v>
      </c>
      <c r="AH313" t="str">
        <f t="shared" si="110"/>
        <v xml:space="preserve"> </v>
      </c>
      <c r="AI313" t="str">
        <f t="shared" si="118"/>
        <v xml:space="preserve"> 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525</v>
      </c>
      <c r="AP313" t="s">
        <v>1315</v>
      </c>
      <c r="AQ313">
        <v>57.479820433574766</v>
      </c>
      <c r="AR313">
        <v>54.601633642236976</v>
      </c>
      <c r="AS313">
        <v>15.878052145123478</v>
      </c>
      <c r="AT313">
        <v>-57.479820433574766</v>
      </c>
      <c r="AU313">
        <v>-54.601633642236976</v>
      </c>
      <c r="AV313" t="s">
        <v>1655</v>
      </c>
    </row>
    <row r="314" spans="1:48" x14ac:dyDescent="0.25">
      <c r="A314">
        <v>3.1700000000000178E-9</v>
      </c>
      <c r="B314" t="s">
        <v>580</v>
      </c>
      <c r="C314" s="3">
        <v>11</v>
      </c>
      <c r="D314" s="3">
        <v>1</v>
      </c>
      <c r="E314" s="3">
        <v>6</v>
      </c>
      <c r="F314" s="3">
        <v>18</v>
      </c>
      <c r="G314" s="4">
        <v>296.5</v>
      </c>
      <c r="H314" s="4">
        <v>285.76</v>
      </c>
      <c r="I314" s="5">
        <v>53580</v>
      </c>
      <c r="J314" s="4">
        <v>34.908380161250918</v>
      </c>
      <c r="K314" s="4">
        <v>33.135435992578849</v>
      </c>
      <c r="L314" s="4">
        <v>24.697339709766823</v>
      </c>
      <c r="M314" s="4">
        <v>24.604698414562485</v>
      </c>
      <c r="N314" s="4">
        <v>8.6240000000000006</v>
      </c>
      <c r="O314" s="4">
        <v>4.0289505428226731</v>
      </c>
      <c r="P314" s="4">
        <v>0.77162653975363948</v>
      </c>
      <c r="Q314" s="36" t="str">
        <f t="shared" si="98"/>
        <v xml:space="preserve"> </v>
      </c>
      <c r="R314" t="str">
        <f t="shared" si="99"/>
        <v xml:space="preserve"> </v>
      </c>
      <c r="S314" s="37" t="str">
        <f t="shared" si="100"/>
        <v/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 t="str">
        <f t="shared" si="104"/>
        <v/>
      </c>
      <c r="X314" s="37" t="str">
        <f t="shared" si="105"/>
        <v/>
      </c>
      <c r="Y314" t="str">
        <f t="shared" si="113"/>
        <v xml:space="preserve"> </v>
      </c>
      <c r="Z314" s="1" t="str">
        <f t="shared" si="106"/>
        <v xml:space="preserve"> </v>
      </c>
      <c r="AA314" t="str">
        <f t="shared" si="114"/>
        <v xml:space="preserve"> </v>
      </c>
      <c r="AB314" s="1" t="str">
        <f t="shared" si="107"/>
        <v xml:space="preserve"> </v>
      </c>
      <c r="AC314" t="str">
        <f t="shared" si="115"/>
        <v xml:space="preserve"> 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 t="str">
        <f t="shared" si="109"/>
        <v xml:space="preserve"> </v>
      </c>
      <c r="AH314" t="str">
        <f t="shared" si="110"/>
        <v xml:space="preserve"> </v>
      </c>
      <c r="AI314" t="str">
        <f t="shared" si="118"/>
        <v xml:space="preserve"> 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580</v>
      </c>
      <c r="AP314" t="s">
        <v>1248</v>
      </c>
      <c r="AQ314">
        <v>-38.674210097079367</v>
      </c>
      <c r="AR314">
        <v>-58.947095899998757</v>
      </c>
      <c r="AS314">
        <v>3.7583986562150118</v>
      </c>
      <c r="AT314">
        <v>38.674210097079367</v>
      </c>
      <c r="AU314">
        <v>58.947095899998757</v>
      </c>
      <c r="AV314" t="s">
        <v>1656</v>
      </c>
    </row>
    <row r="315" spans="1:48" x14ac:dyDescent="0.25">
      <c r="A315">
        <v>3.180000000000018E-9</v>
      </c>
      <c r="B315" t="s">
        <v>348</v>
      </c>
      <c r="C315" s="3">
        <v>19</v>
      </c>
      <c r="D315" s="3">
        <v>0</v>
      </c>
      <c r="E315" s="3">
        <v>2</v>
      </c>
      <c r="F315" s="3">
        <v>21</v>
      </c>
      <c r="G315" s="4">
        <v>60</v>
      </c>
      <c r="H315" s="4">
        <v>51.65</v>
      </c>
      <c r="I315" s="5">
        <v>73728.518802299994</v>
      </c>
      <c r="J315" s="4">
        <v>20.936359951357922</v>
      </c>
      <c r="K315" s="4">
        <v>20.254901960784313</v>
      </c>
      <c r="L315" s="4">
        <v>17.511273925501431</v>
      </c>
      <c r="M315" s="4">
        <v>17.340682682303981</v>
      </c>
      <c r="N315" s="4">
        <v>2.5500000000000003</v>
      </c>
      <c r="O315" s="4">
        <v>3.2388663967611366</v>
      </c>
      <c r="P315" s="4">
        <v>2.2904162633107457</v>
      </c>
      <c r="Q315" s="36">
        <f t="shared" si="98"/>
        <v>90.476190479370487</v>
      </c>
      <c r="R315" t="str">
        <f t="shared" si="99"/>
        <v xml:space="preserve"> </v>
      </c>
      <c r="S315" s="37">
        <f t="shared" si="100"/>
        <v>0.16166505642298176</v>
      </c>
      <c r="T315" s="37" t="str">
        <f t="shared" si="101"/>
        <v/>
      </c>
      <c r="U315" s="37" t="str">
        <f t="shared" si="102"/>
        <v/>
      </c>
      <c r="V315" s="37" t="str">
        <f t="shared" si="103"/>
        <v/>
      </c>
      <c r="W315" s="37" t="str">
        <f t="shared" si="104"/>
        <v/>
      </c>
      <c r="X315" s="37" t="str">
        <f t="shared" si="105"/>
        <v/>
      </c>
      <c r="Y315" t="str">
        <f t="shared" si="113"/>
        <v xml:space="preserve"> </v>
      </c>
      <c r="Z315" s="1" t="str">
        <f t="shared" si="106"/>
        <v xml:space="preserve"> </v>
      </c>
      <c r="AA315" t="str">
        <f t="shared" si="114"/>
        <v xml:space="preserve"> </v>
      </c>
      <c r="AB315" s="1" t="str">
        <f t="shared" si="107"/>
        <v xml:space="preserve"> </v>
      </c>
      <c r="AC315">
        <f t="shared" si="115"/>
        <v>103</v>
      </c>
      <c r="AD315" s="1" t="str">
        <f t="shared" si="108"/>
        <v xml:space="preserve"> </v>
      </c>
      <c r="AE315">
        <f t="shared" si="116"/>
        <v>12</v>
      </c>
      <c r="AF315" t="str">
        <f t="shared" si="117"/>
        <v xml:space="preserve"> </v>
      </c>
      <c r="AG315">
        <f t="shared" si="109"/>
        <v>2.2904162664907455</v>
      </c>
      <c r="AH315" t="str">
        <f t="shared" si="110"/>
        <v xml:space="preserve"> </v>
      </c>
      <c r="AI315">
        <f t="shared" si="118"/>
        <v>177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348</v>
      </c>
      <c r="AP315" t="s">
        <v>1241</v>
      </c>
      <c r="AQ315">
        <v>16.829908315669961</v>
      </c>
      <c r="AR315">
        <v>-12.699026238324462</v>
      </c>
      <c r="AS315">
        <v>16.166505324298175</v>
      </c>
      <c r="AT315">
        <v>-16.829908315669961</v>
      </c>
      <c r="AU315">
        <v>12.699026238324462</v>
      </c>
      <c r="AV315" t="s">
        <v>1657</v>
      </c>
    </row>
    <row r="316" spans="1:48" x14ac:dyDescent="0.25">
      <c r="A316">
        <v>3.1900000000000181E-9</v>
      </c>
      <c r="B316" t="s">
        <v>378</v>
      </c>
      <c r="C316">
        <v>21</v>
      </c>
      <c r="D316" s="2">
        <v>1</v>
      </c>
      <c r="E316">
        <v>6</v>
      </c>
      <c r="F316">
        <v>28</v>
      </c>
      <c r="G316">
        <v>110</v>
      </c>
      <c r="H316">
        <v>92.77</v>
      </c>
      <c r="I316">
        <v>124432.29728314</v>
      </c>
      <c r="J316">
        <v>18.010095127159776</v>
      </c>
      <c r="K316">
        <v>19.460876861757917</v>
      </c>
      <c r="L316">
        <v>13.400745183464032</v>
      </c>
      <c r="M316">
        <v>14.350775109810938</v>
      </c>
      <c r="N316">
        <v>3.7040000000000002</v>
      </c>
      <c r="O316">
        <v>-19.302832244008709</v>
      </c>
      <c r="P316">
        <v>2.3046243397650104</v>
      </c>
      <c r="Q316" s="36">
        <f t="shared" si="98"/>
        <v>75.000000003189996</v>
      </c>
      <c r="R316" t="str">
        <f t="shared" si="99"/>
        <v xml:space="preserve"> </v>
      </c>
      <c r="S316" s="37">
        <f t="shared" si="100"/>
        <v>0.18572814806442056</v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 t="str">
        <f t="shared" si="104"/>
        <v/>
      </c>
      <c r="X316" s="37" t="str">
        <f t="shared" si="105"/>
        <v/>
      </c>
      <c r="Y316" t="str">
        <f t="shared" si="113"/>
        <v xml:space="preserve"> </v>
      </c>
      <c r="Z316" s="1" t="str">
        <f t="shared" si="106"/>
        <v xml:space="preserve"> </v>
      </c>
      <c r="AA316" t="str">
        <f t="shared" si="114"/>
        <v xml:space="preserve"> </v>
      </c>
      <c r="AB316" s="1" t="str">
        <f t="shared" si="107"/>
        <v xml:space="preserve"> </v>
      </c>
      <c r="AC316">
        <f t="shared" si="115"/>
        <v>86</v>
      </c>
      <c r="AD316" s="1" t="str">
        <f t="shared" si="108"/>
        <v xml:space="preserve"> </v>
      </c>
      <c r="AE316">
        <f t="shared" si="116"/>
        <v>70</v>
      </c>
      <c r="AF316" t="str">
        <f t="shared" si="117"/>
        <v xml:space="preserve"> </v>
      </c>
      <c r="AG316">
        <f t="shared" si="109"/>
        <v>2.3046243429550102</v>
      </c>
      <c r="AH316" t="str">
        <f t="shared" si="110"/>
        <v xml:space="preserve"> </v>
      </c>
      <c r="AI316">
        <f t="shared" si="118"/>
        <v>176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378</v>
      </c>
      <c r="AP316" t="s">
        <v>1315</v>
      </c>
      <c r="AQ316">
        <v>28.454551486050896</v>
      </c>
      <c r="AR316">
        <v>13.755507482242335</v>
      </c>
      <c r="AS316">
        <v>18.572814487442059</v>
      </c>
      <c r="AT316">
        <v>-28.454551486050896</v>
      </c>
      <c r="AU316">
        <v>-13.755507482242335</v>
      </c>
      <c r="AV316" t="s">
        <v>1658</v>
      </c>
    </row>
    <row r="317" spans="1:48" x14ac:dyDescent="0.25">
      <c r="A317">
        <v>3.2000000000000183E-9</v>
      </c>
      <c r="B317" t="s">
        <v>596</v>
      </c>
      <c r="C317">
        <v>10</v>
      </c>
      <c r="D317" s="2">
        <v>0</v>
      </c>
      <c r="E317">
        <v>4</v>
      </c>
      <c r="F317">
        <v>14</v>
      </c>
      <c r="G317">
        <v>44</v>
      </c>
      <c r="H317">
        <v>37.409999999999997</v>
      </c>
      <c r="I317">
        <v>33952.894426710001</v>
      </c>
      <c r="J317">
        <v>6.7845484221980401</v>
      </c>
      <c r="K317">
        <v>6.8428754344247293</v>
      </c>
      <c r="L317" t="s">
        <v>1240</v>
      </c>
      <c r="M317" t="s">
        <v>1240</v>
      </c>
      <c r="N317">
        <v>5.4670000000000005</v>
      </c>
      <c r="O317">
        <v>-10.52373158756137</v>
      </c>
      <c r="P317">
        <v>4.8730286019780804</v>
      </c>
      <c r="Q317" s="36">
        <f t="shared" si="98"/>
        <v>71.428571431771431</v>
      </c>
      <c r="R317" t="str">
        <f t="shared" si="99"/>
        <v xml:space="preserve"> </v>
      </c>
      <c r="S317" s="37">
        <f t="shared" si="100"/>
        <v>0.17615611119251556</v>
      </c>
      <c r="T317" s="37" t="str">
        <f t="shared" si="101"/>
        <v/>
      </c>
      <c r="U317" s="37" t="str">
        <f t="shared" si="102"/>
        <v/>
      </c>
      <c r="V317" s="37">
        <f t="shared" si="103"/>
        <v>-0.73048251194478087</v>
      </c>
      <c r="W317" s="37" t="str">
        <f t="shared" si="104"/>
        <v xml:space="preserve"> </v>
      </c>
      <c r="X317" s="37" t="str">
        <f t="shared" si="105"/>
        <v xml:space="preserve"> </v>
      </c>
      <c r="Y317" t="str">
        <f t="shared" si="113"/>
        <v xml:space="preserve"> </v>
      </c>
      <c r="Z317" s="1">
        <f t="shared" si="106"/>
        <v>42</v>
      </c>
      <c r="AA317" t="str">
        <f t="shared" si="114"/>
        <v xml:space="preserve"> </v>
      </c>
      <c r="AB317" s="1" t="str">
        <f t="shared" si="107"/>
        <v xml:space="preserve"> </v>
      </c>
      <c r="AC317">
        <f t="shared" si="115"/>
        <v>91</v>
      </c>
      <c r="AD317" s="1" t="str">
        <f t="shared" si="108"/>
        <v xml:space="preserve"> </v>
      </c>
      <c r="AE317">
        <f t="shared" si="116"/>
        <v>86</v>
      </c>
      <c r="AF317" t="str">
        <f t="shared" si="117"/>
        <v xml:space="preserve"> </v>
      </c>
      <c r="AG317">
        <f t="shared" si="109"/>
        <v>4.8730286051780807</v>
      </c>
      <c r="AH317" t="str">
        <f t="shared" si="110"/>
        <v xml:space="preserve"> </v>
      </c>
      <c r="AI317">
        <f t="shared" si="118"/>
        <v>44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596</v>
      </c>
      <c r="AP317" t="s">
        <v>1248</v>
      </c>
      <c r="AQ317">
        <v>73.048251194478084</v>
      </c>
      <c r="AR317" t="e">
        <v>#VALUE!</v>
      </c>
      <c r="AS317">
        <v>17.615610799251556</v>
      </c>
      <c r="AT317">
        <v>-73.048251194478084</v>
      </c>
      <c r="AU317" t="e">
        <v>#VALUE!</v>
      </c>
      <c r="AV317" t="s">
        <v>1659</v>
      </c>
    </row>
    <row r="318" spans="1:48" x14ac:dyDescent="0.25">
      <c r="A318">
        <v>3.2100000000000185E-9</v>
      </c>
      <c r="B318" t="s">
        <v>639</v>
      </c>
      <c r="C318">
        <v>6</v>
      </c>
      <c r="D318" s="2">
        <v>1</v>
      </c>
      <c r="E318">
        <v>13</v>
      </c>
      <c r="F318">
        <v>20</v>
      </c>
      <c r="G318">
        <v>18.5</v>
      </c>
      <c r="H318">
        <v>16.38</v>
      </c>
      <c r="I318">
        <v>8078.9055328799996</v>
      </c>
      <c r="J318">
        <v>17.462686567164177</v>
      </c>
      <c r="K318" t="s">
        <v>1240</v>
      </c>
      <c r="L318">
        <v>6.2071599220359426</v>
      </c>
      <c r="M318" t="s">
        <v>1240</v>
      </c>
      <c r="N318">
        <v>-3.8090000000000002</v>
      </c>
      <c r="O318" t="s">
        <v>132</v>
      </c>
      <c r="P318">
        <v>0.9706959706959708</v>
      </c>
      <c r="Q318" s="36" t="str">
        <f t="shared" si="98"/>
        <v xml:space="preserve"> </v>
      </c>
      <c r="R318" t="str">
        <f t="shared" si="99"/>
        <v xml:space="preserve"> </v>
      </c>
      <c r="S318" s="37" t="str">
        <f t="shared" si="100"/>
        <v/>
      </c>
      <c r="T318" s="37" t="str">
        <f t="shared" si="101"/>
        <v/>
      </c>
      <c r="U318" s="37" t="str">
        <f t="shared" si="102"/>
        <v/>
      </c>
      <c r="V318" s="37">
        <f t="shared" si="103"/>
        <v>-0.3062914249563411</v>
      </c>
      <c r="W318" s="37" t="str">
        <f t="shared" si="104"/>
        <v/>
      </c>
      <c r="X318" s="37">
        <f t="shared" si="105"/>
        <v>-0.60051970981947078</v>
      </c>
      <c r="Y318" t="str">
        <f t="shared" si="113"/>
        <v xml:space="preserve"> </v>
      </c>
      <c r="Z318" s="1">
        <f t="shared" si="106"/>
        <v>199</v>
      </c>
      <c r="AA318" t="str">
        <f t="shared" si="114"/>
        <v xml:space="preserve"> </v>
      </c>
      <c r="AB318" s="1">
        <f t="shared" si="107"/>
        <v>51</v>
      </c>
      <c r="AC318" t="str">
        <f t="shared" si="115"/>
        <v xml:space="preserve"> </v>
      </c>
      <c r="AD318" s="1" t="str">
        <f t="shared" si="108"/>
        <v xml:space="preserve"> </v>
      </c>
      <c r="AE318" t="str">
        <f t="shared" si="116"/>
        <v xml:space="preserve"> </v>
      </c>
      <c r="AF318" t="str">
        <f t="shared" si="117"/>
        <v xml:space="preserve"> </v>
      </c>
      <c r="AG318" t="str">
        <f t="shared" si="109"/>
        <v xml:space="preserve"> </v>
      </c>
      <c r="AH318" t="str">
        <f t="shared" si="110"/>
        <v xml:space="preserve"> </v>
      </c>
      <c r="AI318" t="str">
        <f t="shared" si="118"/>
        <v xml:space="preserve"> 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639</v>
      </c>
      <c r="AP318" t="s">
        <v>1250</v>
      </c>
      <c r="AQ318">
        <v>30.62914249563411</v>
      </c>
      <c r="AR318">
        <v>60.051970981947079</v>
      </c>
      <c r="AS318">
        <v>12.942612942612941</v>
      </c>
      <c r="AT318">
        <v>-30.62914249563411</v>
      </c>
      <c r="AU318">
        <v>-60.051970981947079</v>
      </c>
      <c r="AV318" t="s">
        <v>1660</v>
      </c>
    </row>
    <row r="319" spans="1:48" x14ac:dyDescent="0.25">
      <c r="A319">
        <v>3.2200000000000187E-9</v>
      </c>
      <c r="B319" t="s">
        <v>643</v>
      </c>
      <c r="C319">
        <v>8</v>
      </c>
      <c r="D319" s="2">
        <v>5</v>
      </c>
      <c r="E319">
        <v>6</v>
      </c>
      <c r="F319">
        <v>19</v>
      </c>
      <c r="G319">
        <v>105</v>
      </c>
      <c r="H319">
        <v>76.599999999999994</v>
      </c>
      <c r="I319">
        <v>5490.1343351999994</v>
      </c>
      <c r="J319">
        <v>7.6892190323228267</v>
      </c>
      <c r="K319">
        <v>20.57480526457158</v>
      </c>
      <c r="L319">
        <v>5.2980302639423771</v>
      </c>
      <c r="M319">
        <v>8.2778624577880802</v>
      </c>
      <c r="N319">
        <v>3.7229999999999999</v>
      </c>
      <c r="O319">
        <v>-62.918326693227101</v>
      </c>
      <c r="P319" t="s">
        <v>137</v>
      </c>
      <c r="Q319" s="36" t="str">
        <f t="shared" si="98"/>
        <v xml:space="preserve"> </v>
      </c>
      <c r="R319" t="str">
        <f t="shared" si="99"/>
        <v xml:space="preserve"> </v>
      </c>
      <c r="S319" s="37">
        <f t="shared" si="100"/>
        <v>0.37075718337665803</v>
      </c>
      <c r="T319" s="37" t="str">
        <f t="shared" si="101"/>
        <v/>
      </c>
      <c r="U319" s="37" t="str">
        <f t="shared" si="102"/>
        <v/>
      </c>
      <c r="V319" s="37">
        <f t="shared" si="103"/>
        <v>-0.69454429834747544</v>
      </c>
      <c r="W319" s="37" t="str">
        <f t="shared" si="104"/>
        <v/>
      </c>
      <c r="X319" s="37">
        <f t="shared" si="105"/>
        <v>-0.65902946052488198</v>
      </c>
      <c r="Y319" t="str">
        <f t="shared" si="113"/>
        <v xml:space="preserve"> </v>
      </c>
      <c r="Z319" s="1">
        <f t="shared" si="106"/>
        <v>52</v>
      </c>
      <c r="AA319" t="str">
        <f t="shared" si="114"/>
        <v xml:space="preserve"> </v>
      </c>
      <c r="AB319" s="1">
        <f t="shared" si="107"/>
        <v>39</v>
      </c>
      <c r="AC319">
        <f t="shared" si="115"/>
        <v>15</v>
      </c>
      <c r="AD319" s="1" t="str">
        <f t="shared" si="108"/>
        <v xml:space="preserve"> </v>
      </c>
      <c r="AE319" t="str">
        <f t="shared" si="116"/>
        <v xml:space="preserve"> </v>
      </c>
      <c r="AF319" t="str">
        <f t="shared" si="117"/>
        <v xml:space="preserve"> </v>
      </c>
      <c r="AG319" t="str">
        <f t="shared" si="109"/>
        <v xml:space="preserve"> </v>
      </c>
      <c r="AH319" t="str">
        <f t="shared" si="110"/>
        <v xml:space="preserve"> </v>
      </c>
      <c r="AI319" t="str">
        <f t="shared" si="118"/>
        <v xml:space="preserve"> </v>
      </c>
      <c r="AJ319" t="str">
        <f t="shared" si="119"/>
        <v xml:space="preserve"> </v>
      </c>
      <c r="AK319" t="str">
        <f t="shared" si="111"/>
        <v xml:space="preserve"> </v>
      </c>
      <c r="AL319">
        <f t="shared" si="112"/>
        <v>-62.918326690007099</v>
      </c>
      <c r="AM319" t="str">
        <f t="shared" si="120"/>
        <v xml:space="preserve"> </v>
      </c>
      <c r="AN319">
        <f t="shared" si="121"/>
        <v>16</v>
      </c>
      <c r="AO319" t="s">
        <v>643</v>
      </c>
      <c r="AP319" t="s">
        <v>1250</v>
      </c>
      <c r="AQ319">
        <v>69.454429834747543</v>
      </c>
      <c r="AR319">
        <v>65.902946052488204</v>
      </c>
      <c r="AS319">
        <v>37.075718015665807</v>
      </c>
      <c r="AT319">
        <v>-69.454429834747543</v>
      </c>
      <c r="AU319">
        <v>-65.902946052488204</v>
      </c>
      <c r="AV319" t="s">
        <v>1661</v>
      </c>
    </row>
    <row r="320" spans="1:48" x14ac:dyDescent="0.25">
      <c r="A320">
        <v>3.2300000000000188E-9</v>
      </c>
      <c r="B320" t="s">
        <v>458</v>
      </c>
      <c r="C320">
        <v>2</v>
      </c>
      <c r="D320" s="2">
        <v>4</v>
      </c>
      <c r="E320">
        <v>6</v>
      </c>
      <c r="F320">
        <v>12</v>
      </c>
      <c r="G320">
        <v>169.5</v>
      </c>
      <c r="H320">
        <v>182.91</v>
      </c>
      <c r="I320">
        <v>24373.242309319998</v>
      </c>
      <c r="J320">
        <v>34.201570680628272</v>
      </c>
      <c r="K320">
        <v>31.994052824908167</v>
      </c>
      <c r="L320">
        <v>24.593654847094918</v>
      </c>
      <c r="M320">
        <v>23.333523358798381</v>
      </c>
      <c r="N320">
        <v>5.7170000000000005</v>
      </c>
      <c r="O320">
        <v>6.8598130841121483</v>
      </c>
      <c r="P320">
        <v>1.3263353561861027</v>
      </c>
      <c r="Q320" s="36" t="str">
        <f t="shared" si="98"/>
        <v xml:space="preserve"> </v>
      </c>
      <c r="R320" t="str">
        <f t="shared" si="99"/>
        <v xml:space="preserve"> </v>
      </c>
      <c r="S320" s="37" t="str">
        <f t="shared" si="100"/>
        <v/>
      </c>
      <c r="T320" s="37" t="str">
        <f t="shared" si="101"/>
        <v/>
      </c>
      <c r="U320" s="37" t="str">
        <f t="shared" si="102"/>
        <v/>
      </c>
      <c r="V320" s="37" t="str">
        <f t="shared" si="103"/>
        <v/>
      </c>
      <c r="W320" s="37" t="str">
        <f t="shared" si="104"/>
        <v/>
      </c>
      <c r="X320" s="37" t="str">
        <f t="shared" si="105"/>
        <v/>
      </c>
      <c r="Y320" t="str">
        <f t="shared" si="113"/>
        <v xml:space="preserve"> </v>
      </c>
      <c r="Z320" s="1" t="str">
        <f t="shared" si="106"/>
        <v xml:space="preserve"> </v>
      </c>
      <c r="AA320" t="str">
        <f t="shared" si="114"/>
        <v xml:space="preserve"> </v>
      </c>
      <c r="AB320" s="1" t="str">
        <f t="shared" si="107"/>
        <v xml:space="preserve"> </v>
      </c>
      <c r="AC320" t="str">
        <f t="shared" si="115"/>
        <v xml:space="preserve"> </v>
      </c>
      <c r="AD320" s="1" t="str">
        <f t="shared" si="108"/>
        <v xml:space="preserve"> </v>
      </c>
      <c r="AE320" t="str">
        <f t="shared" si="116"/>
        <v xml:space="preserve"> </v>
      </c>
      <c r="AF320" t="str">
        <f t="shared" si="117"/>
        <v xml:space="preserve"> </v>
      </c>
      <c r="AG320" t="str">
        <f t="shared" si="109"/>
        <v xml:space="preserve"> </v>
      </c>
      <c r="AH320" t="str">
        <f t="shared" si="110"/>
        <v xml:space="preserve"> </v>
      </c>
      <c r="AI320" t="str">
        <f t="shared" si="118"/>
        <v xml:space="preserve"> 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458</v>
      </c>
      <c r="AP320" t="s">
        <v>1241</v>
      </c>
      <c r="AQ320">
        <v>-35.866395871334419</v>
      </c>
      <c r="AR320">
        <v>-58.279801041355661</v>
      </c>
      <c r="AS320">
        <v>-7.3314744956536</v>
      </c>
      <c r="AT320">
        <v>35.866395871334419</v>
      </c>
      <c r="AU320">
        <v>58.279801041355661</v>
      </c>
      <c r="AV320" t="s">
        <v>1662</v>
      </c>
    </row>
    <row r="321" spans="1:48" x14ac:dyDescent="0.25">
      <c r="A321">
        <v>3.240000000000019E-9</v>
      </c>
      <c r="B321" t="s">
        <v>1216</v>
      </c>
      <c r="C321">
        <v>2</v>
      </c>
      <c r="D321" s="2">
        <v>0</v>
      </c>
      <c r="E321">
        <v>11</v>
      </c>
      <c r="F321">
        <v>13</v>
      </c>
      <c r="G321">
        <v>522.5</v>
      </c>
      <c r="H321">
        <v>517.57000000000005</v>
      </c>
      <c r="I321">
        <v>19621.189459980003</v>
      </c>
      <c r="J321" t="s">
        <v>1240</v>
      </c>
      <c r="K321" t="s">
        <v>1240</v>
      </c>
      <c r="L321" t="s">
        <v>1240</v>
      </c>
      <c r="M321" t="s">
        <v>1240</v>
      </c>
      <c r="N321">
        <v>7.47</v>
      </c>
      <c r="O321">
        <v>38.384586884031123</v>
      </c>
      <c r="P321">
        <v>0.46370539250729365</v>
      </c>
      <c r="Q321" s="36" t="str">
        <f t="shared" si="98"/>
        <v xml:space="preserve"> </v>
      </c>
      <c r="R321" t="str">
        <f t="shared" si="99"/>
        <v xml:space="preserve"> </v>
      </c>
      <c r="S321" s="37" t="str">
        <f t="shared" si="100"/>
        <v/>
      </c>
      <c r="T321" s="37" t="str">
        <f t="shared" si="101"/>
        <v/>
      </c>
      <c r="U321" s="37" t="str">
        <f t="shared" si="102"/>
        <v xml:space="preserve"> </v>
      </c>
      <c r="V321" s="37" t="str">
        <f t="shared" si="103"/>
        <v xml:space="preserve"> </v>
      </c>
      <c r="W321" s="37" t="str">
        <f t="shared" si="104"/>
        <v xml:space="preserve"> </v>
      </c>
      <c r="X321" s="37" t="str">
        <f t="shared" si="105"/>
        <v xml:space="preserve"> </v>
      </c>
      <c r="Y321" t="str">
        <f t="shared" si="113"/>
        <v xml:space="preserve"> </v>
      </c>
      <c r="Z321" s="1" t="str">
        <f t="shared" si="106"/>
        <v xml:space="preserve"> </v>
      </c>
      <c r="AA321" t="str">
        <f t="shared" si="114"/>
        <v xml:space="preserve"> </v>
      </c>
      <c r="AB321" s="1" t="str">
        <f t="shared" si="107"/>
        <v xml:space="preserve"> </v>
      </c>
      <c r="AC321" t="str">
        <f t="shared" si="115"/>
        <v xml:space="preserve"> 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1216</v>
      </c>
      <c r="AP321" t="s">
        <v>1248</v>
      </c>
      <c r="AQ321" t="e">
        <v>#VALUE!</v>
      </c>
      <c r="AR321" t="e">
        <v>#VALUE!</v>
      </c>
      <c r="AS321">
        <v>0.95252816044204547</v>
      </c>
      <c r="AT321" t="e">
        <v>#VALUE!</v>
      </c>
      <c r="AU321" t="e">
        <v>#VALUE!</v>
      </c>
      <c r="AV321" t="s">
        <v>1663</v>
      </c>
    </row>
    <row r="322" spans="1:48" x14ac:dyDescent="0.25">
      <c r="A322">
        <v>3.2500000000000192E-9</v>
      </c>
      <c r="B322" t="s">
        <v>653</v>
      </c>
      <c r="C322">
        <v>12</v>
      </c>
      <c r="D322" s="2">
        <v>1</v>
      </c>
      <c r="E322">
        <v>8</v>
      </c>
      <c r="F322">
        <v>21</v>
      </c>
      <c r="G322">
        <v>230</v>
      </c>
      <c r="H322">
        <v>210.41</v>
      </c>
      <c r="I322">
        <v>13075.65717946</v>
      </c>
      <c r="J322">
        <v>21.305184285135685</v>
      </c>
      <c r="K322">
        <v>23.769769543605964</v>
      </c>
      <c r="L322">
        <v>12.41593171609107</v>
      </c>
      <c r="M322">
        <v>13.398953703703704</v>
      </c>
      <c r="N322">
        <v>8.8520000000000003</v>
      </c>
      <c r="O322">
        <v>-9.1170431211498961</v>
      </c>
      <c r="P322">
        <v>1.0422508435910842</v>
      </c>
      <c r="Q322" s="36" t="str">
        <f t="shared" si="98"/>
        <v xml:space="preserve"> </v>
      </c>
      <c r="R322" t="str">
        <f t="shared" si="99"/>
        <v xml:space="preserve"> </v>
      </c>
      <c r="S322" s="37" t="str">
        <f t="shared" si="100"/>
        <v/>
      </c>
      <c r="T322" s="37" t="str">
        <f t="shared" si="101"/>
        <v/>
      </c>
      <c r="U322" s="37" t="str">
        <f t="shared" si="102"/>
        <v/>
      </c>
      <c r="V322" s="37" t="str">
        <f t="shared" si="103"/>
        <v/>
      </c>
      <c r="W322" s="37" t="str">
        <f t="shared" si="104"/>
        <v/>
      </c>
      <c r="X322" s="37" t="str">
        <f t="shared" si="105"/>
        <v/>
      </c>
      <c r="Y322" t="str">
        <f t="shared" si="113"/>
        <v xml:space="preserve"> </v>
      </c>
      <c r="Z322" s="1" t="str">
        <f t="shared" si="106"/>
        <v xml:space="preserve"> </v>
      </c>
      <c r="AA322" t="str">
        <f t="shared" si="114"/>
        <v xml:space="preserve"> </v>
      </c>
      <c r="AB322" s="1" t="str">
        <f t="shared" si="107"/>
        <v xml:space="preserve"> </v>
      </c>
      <c r="AC322" t="str">
        <f t="shared" si="115"/>
        <v xml:space="preserve"> 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 t="str">
        <f t="shared" si="109"/>
        <v xml:space="preserve"> </v>
      </c>
      <c r="AH322" t="str">
        <f t="shared" si="110"/>
        <v xml:space="preserve"> </v>
      </c>
      <c r="AI322" t="str">
        <f t="shared" si="118"/>
        <v xml:space="preserve"> 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653</v>
      </c>
      <c r="AP322" t="s">
        <v>1244</v>
      </c>
      <c r="AQ322">
        <v>15.364746571843579</v>
      </c>
      <c r="AR322">
        <v>20.093568280759744</v>
      </c>
      <c r="AS322">
        <v>9.3103939926809645</v>
      </c>
      <c r="AT322">
        <v>-15.364746571843579</v>
      </c>
      <c r="AU322">
        <v>-20.093568280759744</v>
      </c>
      <c r="AV322" t="s">
        <v>1664</v>
      </c>
    </row>
    <row r="323" spans="1:48" x14ac:dyDescent="0.25">
      <c r="A323">
        <v>3.2600000000000193E-9</v>
      </c>
      <c r="B323" t="s">
        <v>375</v>
      </c>
      <c r="C323">
        <v>8</v>
      </c>
      <c r="D323" s="2">
        <v>1</v>
      </c>
      <c r="E323">
        <v>10</v>
      </c>
      <c r="F323">
        <v>19</v>
      </c>
      <c r="G323">
        <v>107</v>
      </c>
      <c r="H323">
        <v>108.76</v>
      </c>
      <c r="I323">
        <v>55491.89132848</v>
      </c>
      <c r="J323">
        <v>23.424510015076461</v>
      </c>
      <c r="K323">
        <v>23.617806731813246</v>
      </c>
      <c r="L323">
        <v>16.963482472857834</v>
      </c>
      <c r="M323">
        <v>16.133692056033073</v>
      </c>
      <c r="N323">
        <v>4.6050000000000004</v>
      </c>
      <c r="O323">
        <v>-1.1802575107296076</v>
      </c>
      <c r="P323">
        <v>1.7000735564545788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/>
      </c>
      <c r="T323" s="37" t="str">
        <f t="shared" si="101"/>
        <v/>
      </c>
      <c r="U323" s="37" t="str">
        <f t="shared" si="102"/>
        <v/>
      </c>
      <c r="V323" s="37" t="str">
        <f t="shared" si="103"/>
        <v/>
      </c>
      <c r="W323" s="37" t="str">
        <f t="shared" si="104"/>
        <v/>
      </c>
      <c r="X323" s="37" t="str">
        <f t="shared" si="105"/>
        <v/>
      </c>
      <c r="Y323" t="str">
        <f t="shared" si="113"/>
        <v xml:space="preserve"> </v>
      </c>
      <c r="Z323" s="1" t="str">
        <f t="shared" si="106"/>
        <v xml:space="preserve"> </v>
      </c>
      <c r="AA323" t="str">
        <f t="shared" si="114"/>
        <v xml:space="preserve"> 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 t="str">
        <f t="shared" si="109"/>
        <v xml:space="preserve"> </v>
      </c>
      <c r="AH323" t="str">
        <f t="shared" si="110"/>
        <v xml:space="preserve"> </v>
      </c>
      <c r="AI323" t="str">
        <f t="shared" si="118"/>
        <v xml:space="preserve"> 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375</v>
      </c>
      <c r="AP323" t="s">
        <v>1248</v>
      </c>
      <c r="AQ323">
        <v>6.9456844389009458</v>
      </c>
      <c r="AR323">
        <v>-9.1735509612399078</v>
      </c>
      <c r="AS323">
        <v>-1.6182420007355702</v>
      </c>
      <c r="AT323">
        <v>-6.9456844389009458</v>
      </c>
      <c r="AU323">
        <v>9.1735509612399078</v>
      </c>
      <c r="AV323" t="s">
        <v>1665</v>
      </c>
    </row>
    <row r="324" spans="1:48" x14ac:dyDescent="0.25">
      <c r="A324">
        <v>3.2700000000000195E-9</v>
      </c>
      <c r="B324" t="s">
        <v>245</v>
      </c>
      <c r="C324">
        <v>2</v>
      </c>
      <c r="D324" s="2">
        <v>4</v>
      </c>
      <c r="E324">
        <v>12</v>
      </c>
      <c r="F324">
        <v>18</v>
      </c>
      <c r="G324">
        <v>161.5</v>
      </c>
      <c r="H324">
        <v>154.80000000000001</v>
      </c>
      <c r="I324">
        <v>89040.398230800012</v>
      </c>
      <c r="J324">
        <v>17.110644412512436</v>
      </c>
      <c r="K324">
        <v>19.052307692307693</v>
      </c>
      <c r="L324">
        <v>12.579543474186432</v>
      </c>
      <c r="M324">
        <v>13.294632510642058</v>
      </c>
      <c r="N324">
        <v>8.125</v>
      </c>
      <c r="O324">
        <v>-10.714285714285712</v>
      </c>
      <c r="P324">
        <v>3.8165374677002584</v>
      </c>
      <c r="Q324" s="36" t="str">
        <f t="shared" si="98"/>
        <v xml:space="preserve"> </v>
      </c>
      <c r="R324" t="str">
        <f t="shared" si="99"/>
        <v xml:space="preserve"> </v>
      </c>
      <c r="S324" s="37" t="str">
        <f t="shared" si="100"/>
        <v/>
      </c>
      <c r="T324" s="37" t="str">
        <f t="shared" si="101"/>
        <v/>
      </c>
      <c r="U324" s="37" t="str">
        <f t="shared" si="102"/>
        <v/>
      </c>
      <c r="V324" s="37">
        <f t="shared" si="103"/>
        <v>-0.32027636710825291</v>
      </c>
      <c r="W324" s="37" t="str">
        <f t="shared" si="104"/>
        <v/>
      </c>
      <c r="X324" s="37" t="str">
        <f t="shared" si="105"/>
        <v/>
      </c>
      <c r="Y324" t="str">
        <f t="shared" si="113"/>
        <v xml:space="preserve"> </v>
      </c>
      <c r="Z324" s="1">
        <f t="shared" si="106"/>
        <v>187</v>
      </c>
      <c r="AA324" t="str">
        <f t="shared" si="114"/>
        <v xml:space="preserve"> </v>
      </c>
      <c r="AB324" s="1" t="str">
        <f t="shared" si="107"/>
        <v xml:space="preserve"> </v>
      </c>
      <c r="AC324" t="str">
        <f t="shared" si="115"/>
        <v xml:space="preserve"> </v>
      </c>
      <c r="AD324" s="1" t="str">
        <f t="shared" si="108"/>
        <v xml:space="preserve"> </v>
      </c>
      <c r="AE324" t="str">
        <f t="shared" si="116"/>
        <v xml:space="preserve"> </v>
      </c>
      <c r="AF324" t="str">
        <f t="shared" si="117"/>
        <v xml:space="preserve"> </v>
      </c>
      <c r="AG324">
        <f t="shared" si="109"/>
        <v>3.8165374709702582</v>
      </c>
      <c r="AH324" t="str">
        <f t="shared" si="110"/>
        <v xml:space="preserve"> </v>
      </c>
      <c r="AI324">
        <f t="shared" si="118"/>
        <v>82</v>
      </c>
      <c r="AJ324" t="str">
        <f t="shared" si="119"/>
        <v xml:space="preserve"> </v>
      </c>
      <c r="AK324" t="str">
        <f t="shared" si="111"/>
        <v xml:space="preserve"> </v>
      </c>
      <c r="AL324" t="str">
        <f t="shared" si="112"/>
        <v xml:space="preserve"> </v>
      </c>
      <c r="AM324" t="str">
        <f t="shared" si="120"/>
        <v xml:space="preserve"> </v>
      </c>
      <c r="AN324" t="str">
        <f t="shared" si="121"/>
        <v xml:space="preserve"> </v>
      </c>
      <c r="AO324" t="s">
        <v>245</v>
      </c>
      <c r="AP324" t="s">
        <v>1246</v>
      </c>
      <c r="AQ324">
        <v>32.027636710825291</v>
      </c>
      <c r="AR324">
        <v>19.040596012897769</v>
      </c>
      <c r="AS324">
        <v>4.3281653746769955</v>
      </c>
      <c r="AT324">
        <v>-32.027636710825291</v>
      </c>
      <c r="AU324">
        <v>-19.040596012897769</v>
      </c>
      <c r="AV324" t="s">
        <v>1666</v>
      </c>
    </row>
    <row r="325" spans="1:48" x14ac:dyDescent="0.25">
      <c r="A325">
        <v>3.2800000000000197E-9</v>
      </c>
      <c r="B325" t="s">
        <v>611</v>
      </c>
      <c r="C325">
        <v>10</v>
      </c>
      <c r="D325" s="2">
        <v>2</v>
      </c>
      <c r="E325">
        <v>6</v>
      </c>
      <c r="F325">
        <v>18</v>
      </c>
      <c r="G325">
        <v>73</v>
      </c>
      <c r="H325">
        <v>70.55</v>
      </c>
      <c r="I325">
        <v>37149.061415599994</v>
      </c>
      <c r="J325">
        <v>34.600294261893083</v>
      </c>
      <c r="K325">
        <v>33.691499522445085</v>
      </c>
      <c r="L325">
        <v>24.297833612881586</v>
      </c>
      <c r="M325">
        <v>23.864918703847945</v>
      </c>
      <c r="N325">
        <v>2.0939999999999999</v>
      </c>
      <c r="O325">
        <v>2.4963289280469754</v>
      </c>
      <c r="P325">
        <v>0</v>
      </c>
      <c r="Q325" s="36" t="str">
        <f t="shared" si="98"/>
        <v xml:space="preserve"> </v>
      </c>
      <c r="R325" t="str">
        <f t="shared" si="99"/>
        <v xml:space="preserve"> </v>
      </c>
      <c r="S325" s="37" t="str">
        <f t="shared" si="100"/>
        <v/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 t="str">
        <f t="shared" si="105"/>
        <v/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 t="str">
        <f t="shared" si="107"/>
        <v xml:space="preserve"> </v>
      </c>
      <c r="AC325" t="str">
        <f t="shared" si="115"/>
        <v xml:space="preserve"> </v>
      </c>
      <c r="AD325" s="1" t="str">
        <f t="shared" si="108"/>
        <v xml:space="preserve"> </v>
      </c>
      <c r="AE325" t="str">
        <f t="shared" si="116"/>
        <v xml:space="preserve"> </v>
      </c>
      <c r="AF325" t="str">
        <f t="shared" si="117"/>
        <v xml:space="preserve"> </v>
      </c>
      <c r="AG325" t="str">
        <f t="shared" si="109"/>
        <v xml:space="preserve"> </v>
      </c>
      <c r="AH325" t="str">
        <f t="shared" si="110"/>
        <v xml:space="preserve"> </v>
      </c>
      <c r="AI325" t="str">
        <f t="shared" si="118"/>
        <v xml:space="preserve"> 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611</v>
      </c>
      <c r="AP325" t="s">
        <v>1241</v>
      </c>
      <c r="AQ325">
        <v>-37.450332949582268</v>
      </c>
      <c r="AR325">
        <v>-56.375955257302749</v>
      </c>
      <c r="AS325">
        <v>3.4727143869595967</v>
      </c>
      <c r="AT325">
        <v>37.450332949582268</v>
      </c>
      <c r="AU325">
        <v>56.375955257302749</v>
      </c>
      <c r="AV325" t="s">
        <v>1667</v>
      </c>
    </row>
    <row r="326" spans="1:48" x14ac:dyDescent="0.25">
      <c r="A326">
        <v>3.2900000000000199E-9</v>
      </c>
      <c r="B326" t="s">
        <v>265</v>
      </c>
      <c r="C326">
        <v>10</v>
      </c>
      <c r="D326" s="2">
        <v>1</v>
      </c>
      <c r="E326">
        <v>6</v>
      </c>
      <c r="F326">
        <v>17</v>
      </c>
      <c r="G326">
        <v>49</v>
      </c>
      <c r="H326">
        <v>40.21</v>
      </c>
      <c r="I326">
        <v>74724.979612180003</v>
      </c>
      <c r="J326">
        <v>9.5306944773643032</v>
      </c>
      <c r="K326">
        <v>9.3926652651249718</v>
      </c>
      <c r="L326">
        <v>9.1224164128498355</v>
      </c>
      <c r="M326">
        <v>8.729069041062143</v>
      </c>
      <c r="N326">
        <v>4.2809999999999997</v>
      </c>
      <c r="O326">
        <v>1.4454976303317524</v>
      </c>
      <c r="P326">
        <v>8.3934344690375529</v>
      </c>
      <c r="Q326" s="36" t="str">
        <f t="shared" si="98"/>
        <v xml:space="preserve"> </v>
      </c>
      <c r="R326" t="str">
        <f t="shared" si="99"/>
        <v xml:space="preserve"> </v>
      </c>
      <c r="S326" s="37">
        <f t="shared" si="100"/>
        <v>0.21860234101693349</v>
      </c>
      <c r="T326" s="37" t="str">
        <f t="shared" si="101"/>
        <v/>
      </c>
      <c r="U326" s="37" t="str">
        <f t="shared" si="102"/>
        <v/>
      </c>
      <c r="V326" s="37">
        <f t="shared" si="103"/>
        <v>-0.6213913329063131</v>
      </c>
      <c r="W326" s="37" t="str">
        <f t="shared" si="104"/>
        <v/>
      </c>
      <c r="X326" s="37">
        <f t="shared" si="105"/>
        <v>-0.41289968334542726</v>
      </c>
      <c r="Y326" t="str">
        <f t="shared" si="113"/>
        <v xml:space="preserve"> </v>
      </c>
      <c r="Z326" s="1">
        <f t="shared" si="106"/>
        <v>80</v>
      </c>
      <c r="AA326" t="str">
        <f t="shared" si="114"/>
        <v xml:space="preserve"> </v>
      </c>
      <c r="AB326" s="1">
        <f t="shared" si="107"/>
        <v>112</v>
      </c>
      <c r="AC326">
        <f t="shared" si="115"/>
        <v>59</v>
      </c>
      <c r="AD326" s="1" t="str">
        <f t="shared" si="108"/>
        <v xml:space="preserve"> </v>
      </c>
      <c r="AE326" t="str">
        <f t="shared" si="116"/>
        <v xml:space="preserve"> </v>
      </c>
      <c r="AF326" t="str">
        <f t="shared" si="117"/>
        <v xml:space="preserve"> </v>
      </c>
      <c r="AG326">
        <f t="shared" si="109"/>
        <v>8.3934344723275522</v>
      </c>
      <c r="AH326" t="str">
        <f t="shared" si="110"/>
        <v xml:space="preserve"> </v>
      </c>
      <c r="AI326">
        <f t="shared" si="118"/>
        <v>11</v>
      </c>
      <c r="AJ326" t="str">
        <f t="shared" si="119"/>
        <v xml:space="preserve"> </v>
      </c>
      <c r="AK326" t="str">
        <f t="shared" si="111"/>
        <v xml:space="preserve"> </v>
      </c>
      <c r="AL326" t="str">
        <f t="shared" si="112"/>
        <v xml:space="preserve"> </v>
      </c>
      <c r="AM326" t="str">
        <f t="shared" si="120"/>
        <v xml:space="preserve"> </v>
      </c>
      <c r="AN326" t="str">
        <f t="shared" si="121"/>
        <v xml:space="preserve"> </v>
      </c>
      <c r="AO326" t="s">
        <v>265</v>
      </c>
      <c r="AP326" t="s">
        <v>1241</v>
      </c>
      <c r="AQ326">
        <v>62.139133290631307</v>
      </c>
      <c r="AR326">
        <v>41.289968334542728</v>
      </c>
      <c r="AS326">
        <v>21.860233772693348</v>
      </c>
      <c r="AT326">
        <v>-62.139133290631307</v>
      </c>
      <c r="AU326">
        <v>-41.289968334542728</v>
      </c>
      <c r="AV326" t="s">
        <v>1668</v>
      </c>
    </row>
    <row r="327" spans="1:48" x14ac:dyDescent="0.25">
      <c r="A327">
        <v>3.30000000000002E-9</v>
      </c>
      <c r="B327" t="s">
        <v>613</v>
      </c>
      <c r="C327">
        <v>11</v>
      </c>
      <c r="D327" s="2">
        <v>0</v>
      </c>
      <c r="E327">
        <v>9</v>
      </c>
      <c r="F327">
        <v>20</v>
      </c>
      <c r="G327">
        <v>18</v>
      </c>
      <c r="H327">
        <v>12.95</v>
      </c>
      <c r="I327">
        <v>4908.3153584499996</v>
      </c>
      <c r="J327">
        <v>31.129807692307686</v>
      </c>
      <c r="K327" t="s">
        <v>1240</v>
      </c>
      <c r="L327">
        <v>6.9023708447258603</v>
      </c>
      <c r="M327">
        <v>8.4941687851362691</v>
      </c>
      <c r="N327">
        <v>0.122</v>
      </c>
      <c r="O327">
        <v>-35.789473684210527</v>
      </c>
      <c r="P327">
        <v>1.5598455598455601</v>
      </c>
      <c r="Q327" s="36" t="str">
        <f t="shared" si="98"/>
        <v xml:space="preserve"> </v>
      </c>
      <c r="R327" t="str">
        <f t="shared" si="99"/>
        <v xml:space="preserve"> </v>
      </c>
      <c r="S327" s="37">
        <f t="shared" si="100"/>
        <v>0.38996139326139007</v>
      </c>
      <c r="T327" s="37" t="str">
        <f t="shared" si="101"/>
        <v/>
      </c>
      <c r="U327" s="37" t="str">
        <f t="shared" si="102"/>
        <v/>
      </c>
      <c r="V327" s="37" t="str">
        <f t="shared" si="103"/>
        <v/>
      </c>
      <c r="W327" s="37" t="str">
        <f t="shared" si="104"/>
        <v/>
      </c>
      <c r="X327" s="37">
        <f t="shared" si="105"/>
        <v>-0.55577733736231827</v>
      </c>
      <c r="Y327" t="str">
        <f t="shared" si="113"/>
        <v xml:space="preserve"> </v>
      </c>
      <c r="Z327" s="1" t="str">
        <f t="shared" si="106"/>
        <v xml:space="preserve"> </v>
      </c>
      <c r="AA327" t="str">
        <f t="shared" si="114"/>
        <v xml:space="preserve"> </v>
      </c>
      <c r="AB327" s="1">
        <f t="shared" si="107"/>
        <v>64</v>
      </c>
      <c r="AC327">
        <f t="shared" si="115"/>
        <v>11</v>
      </c>
      <c r="AD327" s="1" t="str">
        <f t="shared" si="108"/>
        <v xml:space="preserve"> </v>
      </c>
      <c r="AE327" t="str">
        <f t="shared" si="116"/>
        <v xml:space="preserve"> </v>
      </c>
      <c r="AF327" t="str">
        <f t="shared" si="117"/>
        <v xml:space="preserve"> </v>
      </c>
      <c r="AG327" t="str">
        <f t="shared" si="109"/>
        <v xml:space="preserve"> </v>
      </c>
      <c r="AH327" t="str">
        <f t="shared" si="110"/>
        <v xml:space="preserve"> </v>
      </c>
      <c r="AI327" t="str">
        <f t="shared" si="118"/>
        <v xml:space="preserve"> </v>
      </c>
      <c r="AJ327" t="str">
        <f t="shared" si="119"/>
        <v xml:space="preserve"> </v>
      </c>
      <c r="AK327" t="str">
        <f t="shared" si="111"/>
        <v xml:space="preserve"> </v>
      </c>
      <c r="AL327" t="str">
        <f t="shared" si="112"/>
        <v xml:space="preserve"> </v>
      </c>
      <c r="AM327" t="str">
        <f t="shared" si="120"/>
        <v xml:space="preserve"> </v>
      </c>
      <c r="AN327" t="str">
        <f t="shared" si="121"/>
        <v xml:space="preserve"> </v>
      </c>
      <c r="AO327" t="s">
        <v>613</v>
      </c>
      <c r="AP327" t="s">
        <v>1244</v>
      </c>
      <c r="AQ327">
        <v>-23.663758451806082</v>
      </c>
      <c r="AR327">
        <v>55.577733736231828</v>
      </c>
      <c r="AS327">
        <v>38.99613899613901</v>
      </c>
      <c r="AT327">
        <v>23.663758451806082</v>
      </c>
      <c r="AU327">
        <v>-55.577733736231828</v>
      </c>
      <c r="AV327" t="s">
        <v>1669</v>
      </c>
    </row>
    <row r="328" spans="1:48" x14ac:dyDescent="0.25">
      <c r="A328">
        <v>3.3100000000000202E-9</v>
      </c>
      <c r="B328" t="s">
        <v>626</v>
      </c>
      <c r="C328">
        <v>15</v>
      </c>
      <c r="D328" s="2">
        <v>0</v>
      </c>
      <c r="E328">
        <v>4</v>
      </c>
      <c r="F328">
        <v>19</v>
      </c>
      <c r="G328">
        <v>48</v>
      </c>
      <c r="H328">
        <v>35.31</v>
      </c>
      <c r="I328">
        <v>22960.712273070003</v>
      </c>
      <c r="J328">
        <v>8.5269258633180396</v>
      </c>
      <c r="K328" t="s">
        <v>1240</v>
      </c>
      <c r="L328">
        <v>6.3842259005796684</v>
      </c>
      <c r="M328">
        <v>11.973712993526805</v>
      </c>
      <c r="N328">
        <v>-2.4409999999999998</v>
      </c>
      <c r="O328" t="s">
        <v>132</v>
      </c>
      <c r="P328">
        <v>6.5335598980458789</v>
      </c>
      <c r="Q328" s="36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>78.947368424362637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>
        <f t="shared" ref="S328:S391" si="124">IF(ISERROR((IF((G328/H328-1)&gt;($S$5/100),(G328/H328-1)+A328,"")))=TRUE," ",((IF((G328/H328-1)&gt;($S$5/100),(G328/H328-1)+A328,""))))</f>
        <v>0.35938827858612571</v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/>
      </c>
      <c r="V328" s="37">
        <f t="shared" ref="V328:V391" si="127">IF(ISERROR((IF(((J328/$J$6-1))&lt;($V$5/100),((J328/$J$6-1)),"")))=TRUE," ",((IF(((J328/$J$6-1))&lt;($V$5/100),((J328/$J$6-1)),""))))</f>
        <v>-0.66126623372672333</v>
      </c>
      <c r="W328" s="37" t="str">
        <f t="shared" ref="W328:W391" si="128">IF(ISERROR((IF(((L328/$L$6-1))&gt;($W$5/100),((L328/$L$6-1)),"")))=TRUE," ",((IF(((L328/$L$6-1))&gt;($W$5/100),((L328/$L$6-1)),""))))</f>
        <v/>
      </c>
      <c r="X328" s="37">
        <f t="shared" ref="X328:X391" si="129">IF(ISERROR((IF(((L328/$L$6-1))&lt;($X$5/100),((L328/$L$6-1)),"")))=TRUE," ",((IF(((L328/$L$6-1))&lt;($X$5/100),((L328/$L$6-1)),""))))</f>
        <v>-0.58912410065550613</v>
      </c>
      <c r="Y328" t="str">
        <f t="shared" si="113"/>
        <v xml:space="preserve"> </v>
      </c>
      <c r="Z328" s="1">
        <f t="shared" ref="Z328:Z391" si="130">IF(ISERROR((RANK(V328,V$7:V$391,1)))=TRUE," ",((RANK(V328,V$7:V$391,1))))</f>
        <v>64</v>
      </c>
      <c r="AA328" t="str">
        <f t="shared" si="114"/>
        <v xml:space="preserve"> </v>
      </c>
      <c r="AB328" s="1">
        <f t="shared" ref="AB328:AB391" si="131">IF(ISERROR((RANK(X328,X$7:X$391,1)))=TRUE," ",((RANK(X328,X$7:X$391,1))))</f>
        <v>54</v>
      </c>
      <c r="AC328">
        <f t="shared" si="115"/>
        <v>17</v>
      </c>
      <c r="AD328" s="1" t="str">
        <f t="shared" ref="AD328:AD391" si="132">IF(ISERROR((RANK(T328,T$7:T$391,1)))=TRUE," ",((RANK(T328,T$7:T$391,1))))</f>
        <v xml:space="preserve"> </v>
      </c>
      <c r="AE328">
        <f t="shared" si="116"/>
        <v>52</v>
      </c>
      <c r="AF328" t="str">
        <f t="shared" si="117"/>
        <v xml:space="preserve"> </v>
      </c>
      <c r="AG328">
        <f t="shared" ref="AG328:AG391" si="133">IF(ISERROR((IF((AND(P328&gt;$AG$6,P328&lt;$AG$5))=TRUE,P328+A328," ")))=TRUE," ",((IF((AND(P328&gt;$AG$6,P328&lt;$AG$5))=TRUE,P328+A328," "))))</f>
        <v>6.5335599013558792</v>
      </c>
      <c r="AH328" t="str">
        <f t="shared" ref="AH328:AH391" si="134">IF(ISERROR(((IF(P328&lt;$AH$5,P328+A328," "))))=TRUE," ",((IF(P328&lt;$AH$5,P328+A328," "))))</f>
        <v xml:space="preserve"> </v>
      </c>
      <c r="AI328">
        <f t="shared" si="118"/>
        <v>22</v>
      </c>
      <c r="AJ328" t="str">
        <f t="shared" si="119"/>
        <v xml:space="preserve"> </v>
      </c>
      <c r="AK328" t="str">
        <f t="shared" ref="AK328:AK391" si="135">IF(ISERROR((IF((AND(O328&lt;$AK$5,O328&gt;$AK$6))=TRUE,O328+A328," ")))=TRUE," ",((IF((AND(O328&lt;$AK$5,O328&gt;$AK$6))=TRUE,O328+A328," "))))</f>
        <v xml:space="preserve"> </v>
      </c>
      <c r="AL328" t="str">
        <f t="shared" ref="AL328:AL391" si="136">IF(ISERROR((IF(O328&lt;$AL$5,O328+A328," ")))=TRUE," ",((IF(O328&lt;$AL$5,O328+A328," "))))</f>
        <v xml:space="preserve"> </v>
      </c>
      <c r="AM328" t="str">
        <f t="shared" si="120"/>
        <v xml:space="preserve"> </v>
      </c>
      <c r="AN328" t="str">
        <f t="shared" si="121"/>
        <v xml:space="preserve"> </v>
      </c>
      <c r="AO328" t="s">
        <v>626</v>
      </c>
      <c r="AP328" t="s">
        <v>1297</v>
      </c>
      <c r="AQ328">
        <v>66.126623372672327</v>
      </c>
      <c r="AR328">
        <v>58.912410065550617</v>
      </c>
      <c r="AS328">
        <v>35.938827527612574</v>
      </c>
      <c r="AT328">
        <v>-66.126623372672327</v>
      </c>
      <c r="AU328">
        <v>-58.912410065550617</v>
      </c>
      <c r="AV328" t="s">
        <v>1670</v>
      </c>
    </row>
    <row r="329" spans="1:48" x14ac:dyDescent="0.25">
      <c r="A329">
        <v>3.3200000000000204E-9</v>
      </c>
      <c r="B329" t="s">
        <v>244</v>
      </c>
      <c r="C329">
        <v>16</v>
      </c>
      <c r="D329" s="2">
        <v>0</v>
      </c>
      <c r="E329">
        <v>5</v>
      </c>
      <c r="F329">
        <v>21</v>
      </c>
      <c r="G329">
        <v>92</v>
      </c>
      <c r="H329">
        <v>77.349999999999994</v>
      </c>
      <c r="I329">
        <v>195239.22712385</v>
      </c>
      <c r="J329">
        <v>14.972899728997287</v>
      </c>
      <c r="K329">
        <v>14.566854990583801</v>
      </c>
      <c r="L329">
        <v>11.320950442866831</v>
      </c>
      <c r="M329">
        <v>10.942571932509898</v>
      </c>
      <c r="N329">
        <v>5.3100000000000005</v>
      </c>
      <c r="O329">
        <v>2.3121387283237014</v>
      </c>
      <c r="P329">
        <v>3.1053652230122823</v>
      </c>
      <c r="Q329" s="36">
        <f t="shared" si="122"/>
        <v>76.190476193796187</v>
      </c>
      <c r="R329" t="str">
        <f t="shared" si="123"/>
        <v xml:space="preserve"> </v>
      </c>
      <c r="S329" s="37">
        <f t="shared" si="124"/>
        <v>0.18939883977765998</v>
      </c>
      <c r="T329" s="37" t="str">
        <f t="shared" si="125"/>
        <v/>
      </c>
      <c r="U329" s="37" t="str">
        <f t="shared" si="126"/>
        <v/>
      </c>
      <c r="V329" s="37">
        <f t="shared" si="127"/>
        <v>-0.40519868490309585</v>
      </c>
      <c r="W329" s="37" t="str">
        <f t="shared" si="128"/>
        <v/>
      </c>
      <c r="X329" s="37" t="str">
        <f t="shared" si="129"/>
        <v/>
      </c>
      <c r="Y329" t="str">
        <f t="shared" si="113"/>
        <v xml:space="preserve"> </v>
      </c>
      <c r="Z329" s="1">
        <f t="shared" si="130"/>
        <v>153</v>
      </c>
      <c r="AA329" t="str">
        <f t="shared" si="114"/>
        <v xml:space="preserve"> </v>
      </c>
      <c r="AB329" s="1" t="str">
        <f t="shared" si="131"/>
        <v xml:space="preserve"> </v>
      </c>
      <c r="AC329">
        <f t="shared" si="115"/>
        <v>85</v>
      </c>
      <c r="AD329" s="1" t="str">
        <f t="shared" si="132"/>
        <v xml:space="preserve"> </v>
      </c>
      <c r="AE329">
        <f t="shared" si="116"/>
        <v>64</v>
      </c>
      <c r="AF329" t="str">
        <f t="shared" si="117"/>
        <v xml:space="preserve"> </v>
      </c>
      <c r="AG329">
        <f t="shared" si="133"/>
        <v>3.1053652263322822</v>
      </c>
      <c r="AH329" t="str">
        <f t="shared" si="134"/>
        <v xml:space="preserve"> </v>
      </c>
      <c r="AI329">
        <f t="shared" si="118"/>
        <v>122</v>
      </c>
      <c r="AJ329" t="str">
        <f t="shared" si="119"/>
        <v xml:space="preserve"> </v>
      </c>
      <c r="AK329" t="str">
        <f t="shared" si="135"/>
        <v xml:space="preserve"> </v>
      </c>
      <c r="AL329" t="str">
        <f t="shared" si="136"/>
        <v xml:space="preserve"> </v>
      </c>
      <c r="AM329" t="str">
        <f t="shared" si="120"/>
        <v xml:space="preserve"> </v>
      </c>
      <c r="AN329" t="str">
        <f t="shared" si="121"/>
        <v xml:space="preserve"> </v>
      </c>
      <c r="AO329" t="s">
        <v>244</v>
      </c>
      <c r="AP329" t="s">
        <v>1315</v>
      </c>
      <c r="AQ329">
        <v>40.519868490309584</v>
      </c>
      <c r="AR329">
        <v>27.140646852345661</v>
      </c>
      <c r="AS329">
        <v>18.939883645765999</v>
      </c>
      <c r="AT329">
        <v>-40.519868490309584</v>
      </c>
      <c r="AU329">
        <v>-27.140646852345661</v>
      </c>
      <c r="AV329" t="s">
        <v>1671</v>
      </c>
    </row>
    <row r="330" spans="1:48" x14ac:dyDescent="0.25">
      <c r="A330">
        <v>3.3300000000000206E-9</v>
      </c>
      <c r="B330" t="s">
        <v>437</v>
      </c>
      <c r="C330">
        <v>6</v>
      </c>
      <c r="D330" s="2">
        <v>4</v>
      </c>
      <c r="E330">
        <v>19</v>
      </c>
      <c r="F330">
        <v>29</v>
      </c>
      <c r="G330">
        <v>6.25</v>
      </c>
      <c r="H330">
        <v>5.13</v>
      </c>
      <c r="I330">
        <v>4054.3028890199998</v>
      </c>
      <c r="J330">
        <v>6.4854614412136531</v>
      </c>
      <c r="K330" t="s">
        <v>1240</v>
      </c>
      <c r="L330">
        <v>2.6799457221711132</v>
      </c>
      <c r="M330">
        <v>5.7502488793029141</v>
      </c>
      <c r="N330">
        <v>-1.224</v>
      </c>
      <c r="O330" t="s">
        <v>132</v>
      </c>
      <c r="P330">
        <v>1.8128654970760236</v>
      </c>
      <c r="Q330" s="36" t="str">
        <f t="shared" si="122"/>
        <v xml:space="preserve"> </v>
      </c>
      <c r="R330" t="str">
        <f t="shared" si="123"/>
        <v xml:space="preserve"> </v>
      </c>
      <c r="S330" s="37">
        <f t="shared" si="124"/>
        <v>0.21832359007463936</v>
      </c>
      <c r="T330" s="37" t="str">
        <f t="shared" si="125"/>
        <v/>
      </c>
      <c r="U330" s="37" t="str">
        <f t="shared" si="126"/>
        <v/>
      </c>
      <c r="V330" s="37">
        <f t="shared" si="127"/>
        <v>-0.74236379966043631</v>
      </c>
      <c r="W330" s="37" t="str">
        <f t="shared" si="128"/>
        <v/>
      </c>
      <c r="X330" s="37">
        <f t="shared" si="129"/>
        <v>-0.82752409987693154</v>
      </c>
      <c r="Y330" t="str">
        <f t="shared" si="113"/>
        <v xml:space="preserve"> </v>
      </c>
      <c r="Z330" s="1">
        <f t="shared" si="130"/>
        <v>33</v>
      </c>
      <c r="AA330" t="str">
        <f t="shared" si="114"/>
        <v xml:space="preserve"> </v>
      </c>
      <c r="AB330" s="1">
        <f t="shared" si="131"/>
        <v>9</v>
      </c>
      <c r="AC330">
        <f t="shared" si="115"/>
        <v>61</v>
      </c>
      <c r="AD330" s="1" t="str">
        <f t="shared" si="132"/>
        <v xml:space="preserve"> </v>
      </c>
      <c r="AE330" t="str">
        <f t="shared" si="116"/>
        <v xml:space="preserve"> </v>
      </c>
      <c r="AF330" t="str">
        <f t="shared" si="117"/>
        <v xml:space="preserve"> </v>
      </c>
      <c r="AG330" t="str">
        <f t="shared" si="133"/>
        <v xml:space="preserve"> </v>
      </c>
      <c r="AH330" t="str">
        <f t="shared" si="134"/>
        <v xml:space="preserve"> </v>
      </c>
      <c r="AI330" t="str">
        <f t="shared" si="118"/>
        <v xml:space="preserve"> 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437</v>
      </c>
      <c r="AP330" t="s">
        <v>1297</v>
      </c>
      <c r="AQ330">
        <v>74.236379966043629</v>
      </c>
      <c r="AR330">
        <v>82.752409987693156</v>
      </c>
      <c r="AS330">
        <v>21.832358674463936</v>
      </c>
      <c r="AT330">
        <v>-74.236379966043629</v>
      </c>
      <c r="AU330">
        <v>-82.752409987693156</v>
      </c>
      <c r="AV330" t="s">
        <v>1672</v>
      </c>
    </row>
    <row r="331" spans="1:48" x14ac:dyDescent="0.25">
      <c r="A331">
        <v>3.3400000000000207E-9</v>
      </c>
      <c r="B331" t="s">
        <v>507</v>
      </c>
      <c r="C331">
        <v>19</v>
      </c>
      <c r="D331" s="2">
        <v>0</v>
      </c>
      <c r="E331">
        <v>8</v>
      </c>
      <c r="F331">
        <v>27</v>
      </c>
      <c r="G331">
        <v>55</v>
      </c>
      <c r="H331">
        <v>50.22</v>
      </c>
      <c r="I331">
        <v>79129.463403599992</v>
      </c>
      <c r="J331">
        <v>10.314232902033272</v>
      </c>
      <c r="K331">
        <v>12.508094645080947</v>
      </c>
      <c r="L331" t="s">
        <v>1240</v>
      </c>
      <c r="M331" t="s">
        <v>1240</v>
      </c>
      <c r="N331">
        <v>4.0149999999999997</v>
      </c>
      <c r="O331">
        <v>-19.377510040160654</v>
      </c>
      <c r="P331">
        <v>2.7976901632815614</v>
      </c>
      <c r="Q331" s="36">
        <f t="shared" si="122"/>
        <v>70.370370373710372</v>
      </c>
      <c r="R331" t="str">
        <f t="shared" si="123"/>
        <v xml:space="preserve"> </v>
      </c>
      <c r="S331" s="37" t="str">
        <f t="shared" si="124"/>
        <v/>
      </c>
      <c r="T331" s="37" t="str">
        <f t="shared" si="125"/>
        <v/>
      </c>
      <c r="U331" s="37" t="str">
        <f t="shared" si="126"/>
        <v/>
      </c>
      <c r="V331" s="37">
        <f t="shared" si="127"/>
        <v>-0.59026511862201625</v>
      </c>
      <c r="W331" s="37" t="str">
        <f t="shared" si="128"/>
        <v xml:space="preserve"> </v>
      </c>
      <c r="X331" s="37" t="str">
        <f t="shared" si="129"/>
        <v xml:space="preserve"> </v>
      </c>
      <c r="Y331" t="str">
        <f t="shared" si="113"/>
        <v xml:space="preserve"> </v>
      </c>
      <c r="Z331" s="1">
        <f t="shared" si="130"/>
        <v>94</v>
      </c>
      <c r="AA331" t="str">
        <f t="shared" si="114"/>
        <v xml:space="preserve"> </v>
      </c>
      <c r="AB331" s="1" t="str">
        <f t="shared" si="131"/>
        <v xml:space="preserve"> </v>
      </c>
      <c r="AC331" t="str">
        <f t="shared" si="115"/>
        <v xml:space="preserve"> </v>
      </c>
      <c r="AD331" s="1" t="str">
        <f t="shared" si="132"/>
        <v xml:space="preserve"> </v>
      </c>
      <c r="AE331">
        <f t="shared" si="116"/>
        <v>91</v>
      </c>
      <c r="AF331" t="str">
        <f t="shared" si="117"/>
        <v xml:space="preserve"> </v>
      </c>
      <c r="AG331">
        <f t="shared" si="133"/>
        <v>2.7976901666215612</v>
      </c>
      <c r="AH331" t="str">
        <f t="shared" si="134"/>
        <v xml:space="preserve"> </v>
      </c>
      <c r="AI331">
        <f t="shared" si="118"/>
        <v>135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507</v>
      </c>
      <c r="AP331" t="s">
        <v>1248</v>
      </c>
      <c r="AQ331">
        <v>59.026511862201623</v>
      </c>
      <c r="AR331" t="e">
        <v>#VALUE!</v>
      </c>
      <c r="AS331">
        <v>9.5181202708084491</v>
      </c>
      <c r="AT331">
        <v>-59.026511862201623</v>
      </c>
      <c r="AU331" t="e">
        <v>#VALUE!</v>
      </c>
      <c r="AV331" t="s">
        <v>1673</v>
      </c>
    </row>
    <row r="332" spans="1:48" x14ac:dyDescent="0.25">
      <c r="A332">
        <v>3.3500000000000209E-9</v>
      </c>
      <c r="B332" t="s">
        <v>920</v>
      </c>
      <c r="C332">
        <v>6</v>
      </c>
      <c r="D332" s="2">
        <v>1</v>
      </c>
      <c r="E332">
        <v>5</v>
      </c>
      <c r="F332">
        <v>12</v>
      </c>
      <c r="G332">
        <v>360</v>
      </c>
      <c r="H332">
        <v>363.87</v>
      </c>
      <c r="I332">
        <v>30417.966995129998</v>
      </c>
      <c r="J332" t="s">
        <v>1240</v>
      </c>
      <c r="K332" t="s">
        <v>1240</v>
      </c>
      <c r="L332">
        <v>38.550464675201518</v>
      </c>
      <c r="M332">
        <v>35.044366379310347</v>
      </c>
      <c r="N332">
        <v>7.0209999999999999</v>
      </c>
      <c r="O332">
        <v>9.0217391304347743</v>
      </c>
      <c r="P332">
        <v>0.77582653145354108</v>
      </c>
      <c r="Q332" s="36" t="str">
        <f t="shared" si="122"/>
        <v xml:space="preserve"> </v>
      </c>
      <c r="R332" t="str">
        <f t="shared" si="123"/>
        <v xml:space="preserve"> </v>
      </c>
      <c r="S332" s="37" t="str">
        <f t="shared" si="124"/>
        <v/>
      </c>
      <c r="T332" s="37" t="str">
        <f t="shared" si="125"/>
        <v/>
      </c>
      <c r="U332" s="37" t="str">
        <f t="shared" si="126"/>
        <v xml:space="preserve"> </v>
      </c>
      <c r="V332" s="37" t="str">
        <f t="shared" si="127"/>
        <v xml:space="preserve"> </v>
      </c>
      <c r="W332" s="37" t="str">
        <f t="shared" si="128"/>
        <v/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 t="str">
        <f t="shared" si="114"/>
        <v xml:space="preserve"> </v>
      </c>
      <c r="AB332" s="1" t="str">
        <f t="shared" si="131"/>
        <v xml:space="preserve"> </v>
      </c>
      <c r="AC332" t="str">
        <f t="shared" si="115"/>
        <v xml:space="preserve"> </v>
      </c>
      <c r="AD332" s="1" t="str">
        <f t="shared" si="132"/>
        <v xml:space="preserve"> </v>
      </c>
      <c r="AE332" t="str">
        <f t="shared" si="116"/>
        <v xml:space="preserve"> 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920</v>
      </c>
      <c r="AP332" t="s">
        <v>1248</v>
      </c>
      <c r="AQ332" t="e">
        <v>#VALUE!</v>
      </c>
      <c r="AR332">
        <v>-148.10301343085919</v>
      </c>
      <c r="AS332">
        <v>-1.0635666584219661</v>
      </c>
      <c r="AT332" t="e">
        <v>#VALUE!</v>
      </c>
      <c r="AU332">
        <v>148.10301343085919</v>
      </c>
      <c r="AV332" t="s">
        <v>1674</v>
      </c>
    </row>
    <row r="333" spans="1:48" x14ac:dyDescent="0.25">
      <c r="A333">
        <v>3.3600000000000211E-9</v>
      </c>
      <c r="B333" t="s">
        <v>259</v>
      </c>
      <c r="C333">
        <v>33</v>
      </c>
      <c r="D333" s="2">
        <v>0</v>
      </c>
      <c r="E333">
        <v>4</v>
      </c>
      <c r="F333">
        <v>37</v>
      </c>
      <c r="G333">
        <v>207</v>
      </c>
      <c r="H333">
        <v>207.07</v>
      </c>
      <c r="I333">
        <v>1570302.97194629</v>
      </c>
      <c r="J333" t="s">
        <v>1240</v>
      </c>
      <c r="K333">
        <v>36.417516707703129</v>
      </c>
      <c r="L333">
        <v>28.155256075359667</v>
      </c>
      <c r="M333">
        <v>23.148817010790129</v>
      </c>
      <c r="N333">
        <v>5.6859999999999999</v>
      </c>
      <c r="O333">
        <v>19.705263157894738</v>
      </c>
      <c r="P333">
        <v>0.9731008837591153</v>
      </c>
      <c r="Q333" s="36">
        <f t="shared" si="122"/>
        <v>89.189189192549193</v>
      </c>
      <c r="R333" t="str">
        <f t="shared" si="123"/>
        <v xml:space="preserve"> </v>
      </c>
      <c r="S333" s="37" t="str">
        <f t="shared" si="124"/>
        <v/>
      </c>
      <c r="T333" s="37" t="str">
        <f t="shared" si="125"/>
        <v/>
      </c>
      <c r="U333" s="37" t="str">
        <f t="shared" si="126"/>
        <v xml:space="preserve"> </v>
      </c>
      <c r="V333" s="37" t="str">
        <f t="shared" si="127"/>
        <v xml:space="preserve"> </v>
      </c>
      <c r="W333" s="37" t="str">
        <f t="shared" si="128"/>
        <v/>
      </c>
      <c r="X333" s="37" t="str">
        <f t="shared" si="129"/>
        <v/>
      </c>
      <c r="Y333" t="str">
        <f t="shared" si="113"/>
        <v xml:space="preserve"> </v>
      </c>
      <c r="Z333" s="1" t="str">
        <f t="shared" si="130"/>
        <v xml:space="preserve"> </v>
      </c>
      <c r="AA333" t="str">
        <f t="shared" si="114"/>
        <v xml:space="preserve"> </v>
      </c>
      <c r="AB333" s="1" t="str">
        <f t="shared" si="131"/>
        <v xml:space="preserve"> </v>
      </c>
      <c r="AC333" t="str">
        <f t="shared" si="115"/>
        <v xml:space="preserve"> </v>
      </c>
      <c r="AD333" s="1" t="str">
        <f t="shared" si="132"/>
        <v xml:space="preserve"> </v>
      </c>
      <c r="AE333">
        <f t="shared" si="116"/>
        <v>15</v>
      </c>
      <c r="AF333" t="str">
        <f t="shared" si="117"/>
        <v xml:space="preserve"> </v>
      </c>
      <c r="AG333" t="str">
        <f t="shared" si="133"/>
        <v xml:space="preserve"> </v>
      </c>
      <c r="AH333" t="str">
        <f t="shared" si="134"/>
        <v xml:space="preserve"> </v>
      </c>
      <c r="AI333" t="str">
        <f t="shared" si="118"/>
        <v xml:space="preserve"> 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259</v>
      </c>
      <c r="AP333" t="s">
        <v>1295</v>
      </c>
      <c r="AQ333" t="e">
        <v>#VALUE!</v>
      </c>
      <c r="AR333">
        <v>-81.201548024601706</v>
      </c>
      <c r="AS333">
        <v>-3.3804993480457401E-2</v>
      </c>
      <c r="AT333" t="e">
        <v>#VALUE!</v>
      </c>
      <c r="AU333">
        <v>81.201548024601706</v>
      </c>
      <c r="AV333" t="s">
        <v>1675</v>
      </c>
    </row>
    <row r="334" spans="1:48" x14ac:dyDescent="0.25">
      <c r="A334">
        <v>3.3700000000000212E-9</v>
      </c>
      <c r="B334" t="s">
        <v>381</v>
      </c>
      <c r="C334">
        <v>9</v>
      </c>
      <c r="D334" s="2">
        <v>1</v>
      </c>
      <c r="E334">
        <v>1</v>
      </c>
      <c r="F334">
        <v>11</v>
      </c>
      <c r="G334">
        <v>164</v>
      </c>
      <c r="H334">
        <v>131.06</v>
      </c>
      <c r="I334">
        <v>22289.025318280001</v>
      </c>
      <c r="J334">
        <v>16.770313499680103</v>
      </c>
      <c r="K334">
        <v>17.729978354978353</v>
      </c>
      <c r="L334">
        <v>11.944605594531392</v>
      </c>
      <c r="M334">
        <v>12.78768656716418</v>
      </c>
      <c r="N334">
        <v>7.3920000000000003</v>
      </c>
      <c r="O334">
        <v>-7.1356783919597948</v>
      </c>
      <c r="P334">
        <v>1.9327025789714634</v>
      </c>
      <c r="Q334" s="36">
        <f t="shared" si="122"/>
        <v>81.818181821551818</v>
      </c>
      <c r="R334" t="str">
        <f t="shared" si="123"/>
        <v xml:space="preserve"> </v>
      </c>
      <c r="S334" s="37">
        <f t="shared" si="124"/>
        <v>0.25133526966024883</v>
      </c>
      <c r="T334" s="37" t="str">
        <f t="shared" si="125"/>
        <v/>
      </c>
      <c r="U334" s="37" t="str">
        <f t="shared" si="126"/>
        <v/>
      </c>
      <c r="V334" s="37">
        <f t="shared" si="127"/>
        <v>-0.33379607793145216</v>
      </c>
      <c r="W334" s="37" t="str">
        <f t="shared" si="128"/>
        <v/>
      </c>
      <c r="X334" s="37" t="str">
        <f t="shared" si="129"/>
        <v/>
      </c>
      <c r="Y334" t="str">
        <f t="shared" si="113"/>
        <v xml:space="preserve"> </v>
      </c>
      <c r="Z334" s="1">
        <f t="shared" si="130"/>
        <v>180</v>
      </c>
      <c r="AA334" t="str">
        <f t="shared" si="114"/>
        <v xml:space="preserve"> </v>
      </c>
      <c r="AB334" s="1" t="str">
        <f t="shared" si="131"/>
        <v xml:space="preserve"> </v>
      </c>
      <c r="AC334">
        <f t="shared" si="115"/>
        <v>44</v>
      </c>
      <c r="AD334" s="1" t="str">
        <f t="shared" si="132"/>
        <v xml:space="preserve"> </v>
      </c>
      <c r="AE334">
        <f t="shared" si="116"/>
        <v>39</v>
      </c>
      <c r="AF334" t="str">
        <f t="shared" si="117"/>
        <v xml:space="preserve"> </v>
      </c>
      <c r="AG334" t="str">
        <f t="shared" si="133"/>
        <v xml:space="preserve"> </v>
      </c>
      <c r="AH334" t="str">
        <f t="shared" si="134"/>
        <v xml:space="preserve"> </v>
      </c>
      <c r="AI334" t="str">
        <f t="shared" si="118"/>
        <v xml:space="preserve"> 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381</v>
      </c>
      <c r="AP334" t="s">
        <v>1295</v>
      </c>
      <c r="AQ334">
        <v>33.379607793145219</v>
      </c>
      <c r="AR334">
        <v>23.126928113199273</v>
      </c>
      <c r="AS334">
        <v>25.133526629024882</v>
      </c>
      <c r="AT334">
        <v>-33.379607793145219</v>
      </c>
      <c r="AU334">
        <v>-23.126928113199273</v>
      </c>
      <c r="AV334" t="s">
        <v>1676</v>
      </c>
    </row>
    <row r="335" spans="1:48" x14ac:dyDescent="0.25">
      <c r="A335">
        <v>3.3800000000000214E-9</v>
      </c>
      <c r="B335" t="s">
        <v>475</v>
      </c>
      <c r="C335">
        <v>4</v>
      </c>
      <c r="D335" s="2">
        <v>2</v>
      </c>
      <c r="E335">
        <v>15</v>
      </c>
      <c r="F335">
        <v>21</v>
      </c>
      <c r="G335">
        <v>119.5</v>
      </c>
      <c r="H335">
        <v>101.64</v>
      </c>
      <c r="I335">
        <v>13037.634483719999</v>
      </c>
      <c r="J335">
        <v>7.3737666860127682</v>
      </c>
      <c r="K335">
        <v>12.33495145631068</v>
      </c>
      <c r="L335" t="s">
        <v>1240</v>
      </c>
      <c r="M335" t="s">
        <v>1240</v>
      </c>
      <c r="N335">
        <v>8.24</v>
      </c>
      <c r="O335">
        <v>-40.072727272727271</v>
      </c>
      <c r="P335">
        <v>4.3398268398268396</v>
      </c>
      <c r="Q335" s="36" t="str">
        <f t="shared" si="122"/>
        <v xml:space="preserve"> </v>
      </c>
      <c r="R335" t="str">
        <f t="shared" si="123"/>
        <v xml:space="preserve"> </v>
      </c>
      <c r="S335" s="37">
        <f t="shared" si="124"/>
        <v>0.17571822455276659</v>
      </c>
      <c r="T335" s="37" t="str">
        <f t="shared" si="125"/>
        <v/>
      </c>
      <c r="U335" s="37" t="str">
        <f t="shared" si="126"/>
        <v/>
      </c>
      <c r="V335" s="37">
        <f t="shared" si="127"/>
        <v>-0.70707570334127556</v>
      </c>
      <c r="W335" s="37" t="str">
        <f t="shared" si="128"/>
        <v xml:space="preserve"> </v>
      </c>
      <c r="X335" s="37" t="str">
        <f t="shared" si="129"/>
        <v xml:space="preserve"> </v>
      </c>
      <c r="Y335" t="str">
        <f t="shared" si="113"/>
        <v xml:space="preserve"> </v>
      </c>
      <c r="Z335" s="1">
        <f t="shared" si="130"/>
        <v>47</v>
      </c>
      <c r="AA335" t="str">
        <f t="shared" si="114"/>
        <v xml:space="preserve"> </v>
      </c>
      <c r="AB335" s="1" t="str">
        <f t="shared" si="131"/>
        <v xml:space="preserve"> </v>
      </c>
      <c r="AC335">
        <f t="shared" si="115"/>
        <v>92</v>
      </c>
      <c r="AD335" s="1" t="str">
        <f t="shared" si="132"/>
        <v xml:space="preserve"> </v>
      </c>
      <c r="AE335" t="str">
        <f t="shared" si="116"/>
        <v xml:space="preserve"> </v>
      </c>
      <c r="AF335" t="str">
        <f t="shared" si="117"/>
        <v xml:space="preserve"> </v>
      </c>
      <c r="AG335">
        <f t="shared" si="133"/>
        <v>4.3398268432068399</v>
      </c>
      <c r="AH335" t="str">
        <f t="shared" si="134"/>
        <v xml:space="preserve"> </v>
      </c>
      <c r="AI335">
        <f t="shared" si="118"/>
        <v>59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475</v>
      </c>
      <c r="AP335" t="s">
        <v>1248</v>
      </c>
      <c r="AQ335">
        <v>70.707570334127553</v>
      </c>
      <c r="AR335" t="e">
        <v>#VALUE!</v>
      </c>
      <c r="AS335">
        <v>17.57182211727666</v>
      </c>
      <c r="AT335">
        <v>-70.707570334127553</v>
      </c>
      <c r="AU335" t="e">
        <v>#VALUE!</v>
      </c>
      <c r="AV335" t="s">
        <v>1677</v>
      </c>
    </row>
    <row r="336" spans="1:48" x14ac:dyDescent="0.25">
      <c r="A336">
        <v>3.3900000000000216E-9</v>
      </c>
      <c r="B336" t="s">
        <v>629</v>
      </c>
      <c r="C336">
        <v>0</v>
      </c>
      <c r="D336" s="2">
        <v>3</v>
      </c>
      <c r="E336">
        <v>10</v>
      </c>
      <c r="F336">
        <v>13</v>
      </c>
      <c r="G336">
        <v>743.5</v>
      </c>
      <c r="H336">
        <v>823.99</v>
      </c>
      <c r="I336">
        <v>19699.56399672</v>
      </c>
      <c r="J336">
        <v>36.350361743426859</v>
      </c>
      <c r="K336">
        <v>38.96486499267035</v>
      </c>
      <c r="L336">
        <v>25.727495163519116</v>
      </c>
      <c r="M336">
        <v>27.317933240905827</v>
      </c>
      <c r="N336">
        <v>21.147000000000002</v>
      </c>
      <c r="O336">
        <v>-7.1277997364953789</v>
      </c>
      <c r="P336">
        <v>0</v>
      </c>
      <c r="Q336" s="36" t="str">
        <f t="shared" si="122"/>
        <v xml:space="preserve"> </v>
      </c>
      <c r="R336" t="str">
        <f t="shared" si="123"/>
        <v xml:space="preserve"> </v>
      </c>
      <c r="S336" s="37" t="str">
        <f t="shared" si="124"/>
        <v/>
      </c>
      <c r="T336" s="37" t="str">
        <f t="shared" si="125"/>
        <v/>
      </c>
      <c r="U336" s="37" t="str">
        <f t="shared" si="126"/>
        <v/>
      </c>
      <c r="V336" s="37" t="str">
        <f t="shared" si="127"/>
        <v/>
      </c>
      <c r="W336" s="37" t="str">
        <f t="shared" si="128"/>
        <v/>
      </c>
      <c r="X336" s="37" t="str">
        <f t="shared" si="129"/>
        <v/>
      </c>
      <c r="Y336" t="str">
        <f t="shared" si="113"/>
        <v xml:space="preserve"> </v>
      </c>
      <c r="Z336" s="1" t="str">
        <f t="shared" si="130"/>
        <v xml:space="preserve"> </v>
      </c>
      <c r="AA336" t="str">
        <f t="shared" si="114"/>
        <v xml:space="preserve"> </v>
      </c>
      <c r="AB336" s="1" t="str">
        <f t="shared" si="131"/>
        <v xml:space="preserve"> </v>
      </c>
      <c r="AC336" t="str">
        <f t="shared" si="115"/>
        <v xml:space="preserve"> </v>
      </c>
      <c r="AD336" s="1" t="str">
        <f t="shared" si="132"/>
        <v xml:space="preserve"> </v>
      </c>
      <c r="AE336" t="str">
        <f t="shared" si="116"/>
        <v xml:space="preserve"> 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 t="str">
        <f t="shared" si="135"/>
        <v xml:space="preserve"> </v>
      </c>
      <c r="AL336" t="str">
        <f t="shared" si="136"/>
        <v xml:space="preserve"> </v>
      </c>
      <c r="AM336" t="str">
        <f t="shared" si="120"/>
        <v xml:space="preserve"> </v>
      </c>
      <c r="AN336" t="str">
        <f t="shared" si="121"/>
        <v xml:space="preserve"> </v>
      </c>
      <c r="AO336" t="s">
        <v>629</v>
      </c>
      <c r="AP336" t="s">
        <v>1315</v>
      </c>
      <c r="AQ336">
        <v>-44.402509604506847</v>
      </c>
      <c r="AR336">
        <v>-65.576968575504765</v>
      </c>
      <c r="AS336">
        <v>-9.7683224310974648</v>
      </c>
      <c r="AT336">
        <v>44.402509604506847</v>
      </c>
      <c r="AU336">
        <v>65.576968575504765</v>
      </c>
      <c r="AV336" t="s">
        <v>1678</v>
      </c>
    </row>
    <row r="337" spans="1:48" x14ac:dyDescent="0.25">
      <c r="A337">
        <v>3.4000000000000218E-9</v>
      </c>
      <c r="B337" t="s">
        <v>380</v>
      </c>
      <c r="C337">
        <v>26</v>
      </c>
      <c r="D337" s="2">
        <v>1</v>
      </c>
      <c r="E337">
        <v>7</v>
      </c>
      <c r="F337">
        <v>34</v>
      </c>
      <c r="G337">
        <v>62.5</v>
      </c>
      <c r="H337">
        <v>49.46</v>
      </c>
      <c r="I337">
        <v>54949.984425119997</v>
      </c>
      <c r="J337">
        <v>7.9237423902595321</v>
      </c>
      <c r="K337">
        <v>17.5951618641053</v>
      </c>
      <c r="L337">
        <v>4.0007016985555444</v>
      </c>
      <c r="M337">
        <v>5.9352587534607464</v>
      </c>
      <c r="N337">
        <v>2.8109999999999999</v>
      </c>
      <c r="O337">
        <v>-55.732283464566933</v>
      </c>
      <c r="P337">
        <v>0</v>
      </c>
      <c r="Q337" s="36">
        <f t="shared" si="122"/>
        <v>76.47058823869412</v>
      </c>
      <c r="R337" t="str">
        <f t="shared" si="123"/>
        <v xml:space="preserve"> </v>
      </c>
      <c r="S337" s="37">
        <f t="shared" si="124"/>
        <v>0.26364739523178321</v>
      </c>
      <c r="T337" s="37" t="str">
        <f t="shared" si="125"/>
        <v/>
      </c>
      <c r="U337" s="37" t="str">
        <f t="shared" si="126"/>
        <v/>
      </c>
      <c r="V337" s="37">
        <f t="shared" si="127"/>
        <v>-0.68522781294742008</v>
      </c>
      <c r="W337" s="37" t="str">
        <f t="shared" si="128"/>
        <v/>
      </c>
      <c r="X337" s="37">
        <f t="shared" si="129"/>
        <v>-0.74252290974637936</v>
      </c>
      <c r="Y337" t="str">
        <f t="shared" si="113"/>
        <v xml:space="preserve"> </v>
      </c>
      <c r="Z337" s="1">
        <f t="shared" si="130"/>
        <v>56</v>
      </c>
      <c r="AA337" t="str">
        <f t="shared" si="114"/>
        <v xml:space="preserve"> </v>
      </c>
      <c r="AB337" s="1">
        <f t="shared" si="131"/>
        <v>21</v>
      </c>
      <c r="AC337">
        <f t="shared" si="115"/>
        <v>38</v>
      </c>
      <c r="AD337" s="1" t="str">
        <f t="shared" si="132"/>
        <v xml:space="preserve"> </v>
      </c>
      <c r="AE337">
        <f t="shared" si="116"/>
        <v>61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 t="str">
        <f t="shared" si="135"/>
        <v xml:space="preserve"> </v>
      </c>
      <c r="AL337">
        <f t="shared" si="136"/>
        <v>-55.732283461166936</v>
      </c>
      <c r="AM337" t="str">
        <f t="shared" si="120"/>
        <v xml:space="preserve"> </v>
      </c>
      <c r="AN337">
        <f t="shared" si="121"/>
        <v>9</v>
      </c>
      <c r="AO337" t="s">
        <v>380</v>
      </c>
      <c r="AP337" t="s">
        <v>1295</v>
      </c>
      <c r="AQ337">
        <v>68.522781294742003</v>
      </c>
      <c r="AR337">
        <v>74.25229097463793</v>
      </c>
      <c r="AS337">
        <v>26.364739183178322</v>
      </c>
      <c r="AT337">
        <v>-68.522781294742003</v>
      </c>
      <c r="AU337">
        <v>-74.25229097463793</v>
      </c>
      <c r="AV337" t="s">
        <v>1679</v>
      </c>
    </row>
    <row r="338" spans="1:48" x14ac:dyDescent="0.25">
      <c r="A338">
        <v>3.4100000000000219E-9</v>
      </c>
      <c r="B338" t="s">
        <v>1217</v>
      </c>
      <c r="C338">
        <v>3</v>
      </c>
      <c r="D338" s="2">
        <v>1</v>
      </c>
      <c r="E338">
        <v>16</v>
      </c>
      <c r="F338">
        <v>20</v>
      </c>
      <c r="G338">
        <v>62.5</v>
      </c>
      <c r="H338">
        <v>69.290000000000006</v>
      </c>
      <c r="I338">
        <v>18478.566787719999</v>
      </c>
      <c r="J338">
        <v>28.36266884977487</v>
      </c>
      <c r="K338">
        <v>31.424036281179141</v>
      </c>
      <c r="L338">
        <v>19.819984399375976</v>
      </c>
      <c r="M338">
        <v>22.703338783731521</v>
      </c>
      <c r="N338">
        <v>2.2050000000000001</v>
      </c>
      <c r="O338">
        <v>-9.2592592592592631</v>
      </c>
      <c r="P338">
        <v>2.7709626208688118</v>
      </c>
      <c r="Q338" s="36" t="str">
        <f t="shared" si="122"/>
        <v xml:space="preserve"> </v>
      </c>
      <c r="R338" t="str">
        <f t="shared" si="123"/>
        <v xml:space="preserve"> </v>
      </c>
      <c r="S338" s="37" t="str">
        <f t="shared" si="124"/>
        <v/>
      </c>
      <c r="T338" s="37" t="str">
        <f t="shared" si="125"/>
        <v/>
      </c>
      <c r="U338" s="37" t="str">
        <f t="shared" si="126"/>
        <v/>
      </c>
      <c r="V338" s="37" t="str">
        <f t="shared" si="127"/>
        <v/>
      </c>
      <c r="W338" s="37" t="str">
        <f t="shared" si="128"/>
        <v/>
      </c>
      <c r="X338" s="37" t="str">
        <f t="shared" si="129"/>
        <v/>
      </c>
      <c r="Y338" t="str">
        <f t="shared" si="113"/>
        <v xml:space="preserve"> </v>
      </c>
      <c r="Z338" s="1" t="str">
        <f t="shared" si="130"/>
        <v xml:space="preserve"> </v>
      </c>
      <c r="AA338" t="str">
        <f t="shared" si="114"/>
        <v xml:space="preserve"> </v>
      </c>
      <c r="AB338" s="1" t="str">
        <f t="shared" si="131"/>
        <v xml:space="preserve"> </v>
      </c>
      <c r="AC338" t="str">
        <f t="shared" si="115"/>
        <v xml:space="preserve"> 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>
        <f t="shared" si="133"/>
        <v>2.7709626242788117</v>
      </c>
      <c r="AH338" t="str">
        <f t="shared" si="134"/>
        <v xml:space="preserve"> </v>
      </c>
      <c r="AI338">
        <f t="shared" si="118"/>
        <v>139</v>
      </c>
      <c r="AJ338" t="str">
        <f t="shared" si="119"/>
        <v xml:space="preserve"> </v>
      </c>
      <c r="AK338" t="str">
        <f t="shared" si="135"/>
        <v xml:space="preserve"> </v>
      </c>
      <c r="AL338" t="str">
        <f t="shared" si="136"/>
        <v xml:space="preserve"> </v>
      </c>
      <c r="AM338" t="str">
        <f t="shared" si="120"/>
        <v xml:space="preserve"> </v>
      </c>
      <c r="AN338" t="str">
        <f t="shared" si="121"/>
        <v xml:space="preserve"> </v>
      </c>
      <c r="AO338" t="s">
        <v>1217</v>
      </c>
      <c r="AP338" t="s">
        <v>1295</v>
      </c>
      <c r="AQ338">
        <v>-12.671246297285265</v>
      </c>
      <c r="AR338">
        <v>-27.557421086055768</v>
      </c>
      <c r="AS338">
        <v>-9.7993938519266965</v>
      </c>
      <c r="AT338">
        <v>12.671246297285265</v>
      </c>
      <c r="AU338">
        <v>27.557421086055768</v>
      </c>
      <c r="AV338" t="s">
        <v>1680</v>
      </c>
    </row>
    <row r="339" spans="1:48" x14ac:dyDescent="0.25">
      <c r="A339">
        <v>3.4200000000000221E-9</v>
      </c>
      <c r="B339" t="s">
        <v>382</v>
      </c>
      <c r="C339">
        <v>10</v>
      </c>
      <c r="D339" s="2">
        <v>0</v>
      </c>
      <c r="E339">
        <v>9</v>
      </c>
      <c r="F339">
        <v>19</v>
      </c>
      <c r="G339">
        <v>20</v>
      </c>
      <c r="H339">
        <v>16.13</v>
      </c>
      <c r="I339">
        <v>8338.3588844199985</v>
      </c>
      <c r="J339">
        <v>3.7415912781257248</v>
      </c>
      <c r="K339">
        <v>3.7012391005048189</v>
      </c>
      <c r="L339">
        <v>5.8556518371912913</v>
      </c>
      <c r="M339">
        <v>5.8073893549661717</v>
      </c>
      <c r="N339">
        <v>4.3579999999999997</v>
      </c>
      <c r="O339">
        <v>-1.4027149321267032</v>
      </c>
      <c r="P339">
        <v>0</v>
      </c>
      <c r="Q339" s="36" t="str">
        <f t="shared" si="122"/>
        <v xml:space="preserve"> </v>
      </c>
      <c r="R339" t="str">
        <f t="shared" si="123"/>
        <v xml:space="preserve"> </v>
      </c>
      <c r="S339" s="37">
        <f t="shared" si="124"/>
        <v>0.23992560788373235</v>
      </c>
      <c r="T339" s="37" t="str">
        <f t="shared" si="125"/>
        <v/>
      </c>
      <c r="U339" s="37" t="str">
        <f t="shared" si="126"/>
        <v/>
      </c>
      <c r="V339" s="37">
        <f t="shared" si="127"/>
        <v>-0.85136456844933894</v>
      </c>
      <c r="W339" s="37" t="str">
        <f t="shared" si="128"/>
        <v/>
      </c>
      <c r="X339" s="37">
        <f t="shared" si="129"/>
        <v>-0.62314206102328595</v>
      </c>
      <c r="Y339" t="str">
        <f t="shared" si="113"/>
        <v xml:space="preserve"> </v>
      </c>
      <c r="Z339" s="1">
        <f t="shared" si="130"/>
        <v>9</v>
      </c>
      <c r="AA339" t="str">
        <f t="shared" si="114"/>
        <v xml:space="preserve"> </v>
      </c>
      <c r="AB339" s="1">
        <f t="shared" si="131"/>
        <v>44</v>
      </c>
      <c r="AC339">
        <f t="shared" si="115"/>
        <v>48</v>
      </c>
      <c r="AD339" s="1" t="str">
        <f t="shared" si="132"/>
        <v xml:space="preserve"> </v>
      </c>
      <c r="AE339" t="str">
        <f t="shared" si="116"/>
        <v xml:space="preserve"> </v>
      </c>
      <c r="AF339" t="str">
        <f t="shared" si="117"/>
        <v xml:space="preserve"> </v>
      </c>
      <c r="AG339" t="str">
        <f t="shared" si="133"/>
        <v xml:space="preserve"> </v>
      </c>
      <c r="AH339" t="str">
        <f t="shared" si="134"/>
        <v xml:space="preserve"> </v>
      </c>
      <c r="AI339" t="str">
        <f t="shared" si="118"/>
        <v xml:space="preserve"> 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382</v>
      </c>
      <c r="AP339" t="s">
        <v>1315</v>
      </c>
      <c r="AQ339">
        <v>85.136456844933889</v>
      </c>
      <c r="AR339">
        <v>62.314206102328598</v>
      </c>
      <c r="AS339">
        <v>23.992560446373233</v>
      </c>
      <c r="AT339">
        <v>-85.136456844933889</v>
      </c>
      <c r="AU339">
        <v>-62.314206102328598</v>
      </c>
      <c r="AV339" t="s">
        <v>1681</v>
      </c>
    </row>
    <row r="340" spans="1:48" x14ac:dyDescent="0.25">
      <c r="A340">
        <v>3.4300000000000223E-9</v>
      </c>
      <c r="B340" t="s">
        <v>388</v>
      </c>
      <c r="C340">
        <v>25</v>
      </c>
      <c r="D340" s="2">
        <v>0</v>
      </c>
      <c r="E340">
        <v>8</v>
      </c>
      <c r="F340">
        <v>33</v>
      </c>
      <c r="G340">
        <v>13</v>
      </c>
      <c r="H340">
        <v>8.66</v>
      </c>
      <c r="I340">
        <v>4154.1905341599995</v>
      </c>
      <c r="J340" t="s">
        <v>1240</v>
      </c>
      <c r="K340" t="s">
        <v>1240</v>
      </c>
      <c r="L340">
        <v>5.1274418992086632</v>
      </c>
      <c r="M340">
        <v>6.9301885974615356</v>
      </c>
      <c r="N340">
        <v>-1.605</v>
      </c>
      <c r="O340">
        <v>-358.5714285714285</v>
      </c>
      <c r="P340">
        <v>1.9515011547344112</v>
      </c>
      <c r="Q340" s="36">
        <f t="shared" si="122"/>
        <v>75.757575761005754</v>
      </c>
      <c r="R340" t="str">
        <f t="shared" si="123"/>
        <v xml:space="preserve"> </v>
      </c>
      <c r="S340" s="37">
        <f t="shared" si="124"/>
        <v>0.50115473784108533</v>
      </c>
      <c r="T340" s="37" t="str">
        <f t="shared" si="125"/>
        <v/>
      </c>
      <c r="U340" s="37" t="str">
        <f t="shared" si="126"/>
        <v xml:space="preserve"> </v>
      </c>
      <c r="V340" s="37" t="str">
        <f t="shared" si="127"/>
        <v xml:space="preserve"> </v>
      </c>
      <c r="W340" s="37" t="str">
        <f t="shared" si="128"/>
        <v/>
      </c>
      <c r="X340" s="37">
        <f t="shared" si="129"/>
        <v>-0.67000818353205305</v>
      </c>
      <c r="Y340" t="str">
        <f t="shared" si="113"/>
        <v xml:space="preserve"> </v>
      </c>
      <c r="Z340" s="1" t="str">
        <f t="shared" si="130"/>
        <v xml:space="preserve"> </v>
      </c>
      <c r="AA340" t="str">
        <f t="shared" si="114"/>
        <v xml:space="preserve"> </v>
      </c>
      <c r="AB340" s="1">
        <f t="shared" si="131"/>
        <v>34</v>
      </c>
      <c r="AC340">
        <f t="shared" si="115"/>
        <v>2</v>
      </c>
      <c r="AD340" s="1" t="str">
        <f t="shared" si="132"/>
        <v xml:space="preserve"> </v>
      </c>
      <c r="AE340">
        <f t="shared" si="116"/>
        <v>69</v>
      </c>
      <c r="AF340" t="str">
        <f t="shared" si="117"/>
        <v xml:space="preserve"> </v>
      </c>
      <c r="AG340" t="str">
        <f t="shared" si="133"/>
        <v xml:space="preserve"> </v>
      </c>
      <c r="AH340" t="str">
        <f t="shared" si="134"/>
        <v xml:space="preserve"> </v>
      </c>
      <c r="AI340" t="str">
        <f t="shared" si="118"/>
        <v xml:space="preserve"> </v>
      </c>
      <c r="AJ340" t="str">
        <f t="shared" si="119"/>
        <v xml:space="preserve"> </v>
      </c>
      <c r="AK340" t="str">
        <f t="shared" si="135"/>
        <v xml:space="preserve"> </v>
      </c>
      <c r="AL340">
        <f t="shared" si="136"/>
        <v>-358.57142856799851</v>
      </c>
      <c r="AM340" t="str">
        <f t="shared" si="120"/>
        <v xml:space="preserve"> </v>
      </c>
      <c r="AN340">
        <f t="shared" si="121"/>
        <v>48</v>
      </c>
      <c r="AO340" t="s">
        <v>388</v>
      </c>
      <c r="AP340" t="s">
        <v>1297</v>
      </c>
      <c r="AQ340" t="e">
        <v>#VALUE!</v>
      </c>
      <c r="AR340">
        <v>67.000818353205304</v>
      </c>
      <c r="AS340">
        <v>50.115473441108534</v>
      </c>
      <c r="AT340" t="e">
        <v>#VALUE!</v>
      </c>
      <c r="AU340">
        <v>-67.000818353205304</v>
      </c>
      <c r="AV340" t="s">
        <v>1682</v>
      </c>
    </row>
    <row r="341" spans="1:48" x14ac:dyDescent="0.25">
      <c r="A341">
        <v>3.4400000000000224E-9</v>
      </c>
      <c r="B341" t="s">
        <v>921</v>
      </c>
      <c r="C341">
        <v>10</v>
      </c>
      <c r="D341" s="2">
        <v>1</v>
      </c>
      <c r="E341">
        <v>9</v>
      </c>
      <c r="F341">
        <v>20</v>
      </c>
      <c r="G341">
        <v>19</v>
      </c>
      <c r="H341">
        <v>15.6</v>
      </c>
      <c r="I341">
        <v>3999.0205631999997</v>
      </c>
      <c r="J341">
        <v>3.080568720379147</v>
      </c>
      <c r="K341" t="s">
        <v>1240</v>
      </c>
      <c r="L341">
        <v>5.8795908070136909</v>
      </c>
      <c r="M341" t="s">
        <v>1240</v>
      </c>
      <c r="N341">
        <v>-6.7430000000000003</v>
      </c>
      <c r="O341" t="s">
        <v>132</v>
      </c>
      <c r="P341">
        <v>0</v>
      </c>
      <c r="Q341" s="36" t="str">
        <f t="shared" si="122"/>
        <v xml:space="preserve"> </v>
      </c>
      <c r="R341" t="str">
        <f t="shared" si="123"/>
        <v xml:space="preserve"> </v>
      </c>
      <c r="S341" s="37">
        <f t="shared" si="124"/>
        <v>0.21794872138871807</v>
      </c>
      <c r="T341" s="37" t="str">
        <f t="shared" si="125"/>
        <v/>
      </c>
      <c r="U341" s="37" t="str">
        <f t="shared" si="126"/>
        <v/>
      </c>
      <c r="V341" s="37">
        <f t="shared" si="127"/>
        <v>-0.87762381640883325</v>
      </c>
      <c r="W341" s="37" t="str">
        <f t="shared" si="128"/>
        <v/>
      </c>
      <c r="X341" s="37">
        <f t="shared" si="129"/>
        <v>-0.62160139722029206</v>
      </c>
      <c r="Y341" t="str">
        <f t="shared" si="113"/>
        <v xml:space="preserve"> </v>
      </c>
      <c r="Z341" s="1">
        <f t="shared" si="130"/>
        <v>5</v>
      </c>
      <c r="AA341" t="str">
        <f t="shared" si="114"/>
        <v xml:space="preserve"> </v>
      </c>
      <c r="AB341" s="1">
        <f t="shared" si="131"/>
        <v>45</v>
      </c>
      <c r="AC341">
        <f t="shared" si="115"/>
        <v>62</v>
      </c>
      <c r="AD341" s="1" t="str">
        <f t="shared" si="132"/>
        <v xml:space="preserve"> </v>
      </c>
      <c r="AE341" t="str">
        <f t="shared" si="116"/>
        <v xml:space="preserve"> </v>
      </c>
      <c r="AF341" t="str">
        <f t="shared" si="117"/>
        <v xml:space="preserve"> </v>
      </c>
      <c r="AG341" t="str">
        <f t="shared" si="133"/>
        <v xml:space="preserve"> </v>
      </c>
      <c r="AH341" t="str">
        <f t="shared" si="134"/>
        <v xml:space="preserve"> </v>
      </c>
      <c r="AI341" t="str">
        <f t="shared" si="118"/>
        <v xml:space="preserve"> 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921</v>
      </c>
      <c r="AP341" t="s">
        <v>1250</v>
      </c>
      <c r="AQ341">
        <v>87.762381640883319</v>
      </c>
      <c r="AR341">
        <v>62.160139722029207</v>
      </c>
      <c r="AS341">
        <v>21.794871794871806</v>
      </c>
      <c r="AT341">
        <v>-87.762381640883319</v>
      </c>
      <c r="AU341">
        <v>-62.160139722029207</v>
      </c>
      <c r="AV341" t="s">
        <v>1683</v>
      </c>
    </row>
    <row r="342" spans="1:48" x14ac:dyDescent="0.25">
      <c r="A342">
        <v>3.4500000000000226E-9</v>
      </c>
      <c r="B342" t="s">
        <v>593</v>
      </c>
      <c r="C342">
        <v>10</v>
      </c>
      <c r="D342" s="2">
        <v>1</v>
      </c>
      <c r="E342">
        <v>9</v>
      </c>
      <c r="F342">
        <v>20</v>
      </c>
      <c r="G342">
        <v>127</v>
      </c>
      <c r="H342">
        <v>123</v>
      </c>
      <c r="I342">
        <v>20180.713319999999</v>
      </c>
      <c r="J342">
        <v>24.708718360787465</v>
      </c>
      <c r="K342">
        <v>21.670190274841438</v>
      </c>
      <c r="L342">
        <v>17.555962520580202</v>
      </c>
      <c r="M342">
        <v>15.829282681564246</v>
      </c>
      <c r="N342">
        <v>5.6760000000000002</v>
      </c>
      <c r="O342">
        <v>13.520000000000005</v>
      </c>
      <c r="P342">
        <v>1.5739837398373984</v>
      </c>
      <c r="Q342" s="36" t="str">
        <f t="shared" si="122"/>
        <v xml:space="preserve"> </v>
      </c>
      <c r="R342" t="str">
        <f t="shared" si="123"/>
        <v xml:space="preserve"> </v>
      </c>
      <c r="S342" s="37" t="str">
        <f t="shared" si="124"/>
        <v/>
      </c>
      <c r="T342" s="37" t="str">
        <f t="shared" si="125"/>
        <v/>
      </c>
      <c r="U342" s="37" t="str">
        <f t="shared" si="126"/>
        <v/>
      </c>
      <c r="V342" s="37" t="str">
        <f t="shared" si="127"/>
        <v/>
      </c>
      <c r="W342" s="37" t="str">
        <f t="shared" si="128"/>
        <v/>
      </c>
      <c r="X342" s="37" t="str">
        <f t="shared" si="129"/>
        <v/>
      </c>
      <c r="Y342" t="str">
        <f t="shared" si="113"/>
        <v xml:space="preserve"> </v>
      </c>
      <c r="Z342" s="1" t="str">
        <f t="shared" si="130"/>
        <v xml:space="preserve"> </v>
      </c>
      <c r="AA342" t="str">
        <f t="shared" si="114"/>
        <v xml:space="preserve"> </v>
      </c>
      <c r="AB342" s="1" t="str">
        <f t="shared" si="131"/>
        <v xml:space="preserve"> </v>
      </c>
      <c r="AC342" t="str">
        <f t="shared" si="115"/>
        <v xml:space="preserve"> </v>
      </c>
      <c r="AD342" s="1" t="str">
        <f t="shared" si="132"/>
        <v xml:space="preserve"> </v>
      </c>
      <c r="AE342" t="str">
        <f t="shared" si="116"/>
        <v xml:space="preserve"> </v>
      </c>
      <c r="AF342" t="str">
        <f t="shared" si="117"/>
        <v xml:space="preserve"> </v>
      </c>
      <c r="AG342" t="str">
        <f t="shared" si="133"/>
        <v xml:space="preserve"> </v>
      </c>
      <c r="AH342" t="str">
        <f t="shared" si="134"/>
        <v xml:space="preserve"> </v>
      </c>
      <c r="AI342" t="str">
        <f t="shared" si="118"/>
        <v xml:space="preserve"> </v>
      </c>
      <c r="AJ342" t="str">
        <f t="shared" si="119"/>
        <v xml:space="preserve"> </v>
      </c>
      <c r="AK342" t="str">
        <f t="shared" si="135"/>
        <v xml:space="preserve"> </v>
      </c>
      <c r="AL342" t="str">
        <f t="shared" si="136"/>
        <v xml:space="preserve"> </v>
      </c>
      <c r="AM342" t="str">
        <f t="shared" si="120"/>
        <v xml:space="preserve"> </v>
      </c>
      <c r="AN342" t="str">
        <f t="shared" si="121"/>
        <v xml:space="preserve"> </v>
      </c>
      <c r="AO342" t="s">
        <v>593</v>
      </c>
      <c r="AP342" t="s">
        <v>1248</v>
      </c>
      <c r="AQ342">
        <v>1.8441421410652414</v>
      </c>
      <c r="AR342">
        <v>-12.98663302071863</v>
      </c>
      <c r="AS342">
        <v>3.2520325203251987</v>
      </c>
      <c r="AT342">
        <v>-1.8441421410652414</v>
      </c>
      <c r="AU342">
        <v>12.98663302071863</v>
      </c>
      <c r="AV342" t="s">
        <v>1684</v>
      </c>
    </row>
    <row r="343" spans="1:48" x14ac:dyDescent="0.25">
      <c r="A343">
        <v>3.4600000000000228E-9</v>
      </c>
      <c r="B343" t="s">
        <v>331</v>
      </c>
      <c r="C343">
        <v>11</v>
      </c>
      <c r="D343" s="2">
        <v>2</v>
      </c>
      <c r="E343">
        <v>6</v>
      </c>
      <c r="F343">
        <v>19</v>
      </c>
      <c r="G343">
        <v>258</v>
      </c>
      <c r="H343">
        <v>256.24</v>
      </c>
      <c r="I343">
        <v>125416.68081199999</v>
      </c>
      <c r="J343">
        <v>30.555688051514426</v>
      </c>
      <c r="K343">
        <v>28.220264317180618</v>
      </c>
      <c r="L343">
        <v>16.945808529874057</v>
      </c>
      <c r="M343">
        <v>16.444178782360378</v>
      </c>
      <c r="N343">
        <v>9.08</v>
      </c>
      <c r="O343">
        <v>8.482676224611696</v>
      </c>
      <c r="P343">
        <v>2.1870121760849202</v>
      </c>
      <c r="Q343" s="36" t="str">
        <f t="shared" si="122"/>
        <v xml:space="preserve"> </v>
      </c>
      <c r="R343" t="str">
        <f t="shared" si="123"/>
        <v xml:space="preserve"> </v>
      </c>
      <c r="S343" s="37" t="str">
        <f t="shared" si="124"/>
        <v/>
      </c>
      <c r="T343" s="37" t="str">
        <f t="shared" si="125"/>
        <v/>
      </c>
      <c r="U343" s="37" t="str">
        <f t="shared" si="126"/>
        <v/>
      </c>
      <c r="V343" s="37" t="str">
        <f t="shared" si="127"/>
        <v/>
      </c>
      <c r="W343" s="37" t="str">
        <f t="shared" si="128"/>
        <v/>
      </c>
      <c r="X343" s="37" t="str">
        <f t="shared" si="129"/>
        <v/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 t="str">
        <f t="shared" si="115"/>
        <v xml:space="preserve"> </v>
      </c>
      <c r="AD343" s="1" t="str">
        <f t="shared" si="132"/>
        <v xml:space="preserve"> </v>
      </c>
      <c r="AE343" t="str">
        <f t="shared" si="116"/>
        <v xml:space="preserve"> </v>
      </c>
      <c r="AF343" t="str">
        <f t="shared" si="117"/>
        <v xml:space="preserve"> </v>
      </c>
      <c r="AG343">
        <f t="shared" si="133"/>
        <v>2.18701217954492</v>
      </c>
      <c r="AH343" t="str">
        <f t="shared" si="134"/>
        <v xml:space="preserve"> </v>
      </c>
      <c r="AI343">
        <f t="shared" si="118"/>
        <v>181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331</v>
      </c>
      <c r="AP343" t="s">
        <v>1252</v>
      </c>
      <c r="AQ343">
        <v>-21.383057161157293</v>
      </c>
      <c r="AR343">
        <v>-9.0598050297595822</v>
      </c>
      <c r="AS343">
        <v>0.68685607243208491</v>
      </c>
      <c r="AT343">
        <v>21.383057161157293</v>
      </c>
      <c r="AU343">
        <v>9.0598050297595822</v>
      </c>
      <c r="AV343" t="s">
        <v>1685</v>
      </c>
    </row>
    <row r="344" spans="1:48" x14ac:dyDescent="0.25">
      <c r="A344">
        <v>3.470000000000023E-9</v>
      </c>
      <c r="B344" t="s">
        <v>384</v>
      </c>
      <c r="C344">
        <v>15</v>
      </c>
      <c r="D344" s="2">
        <v>1</v>
      </c>
      <c r="E344">
        <v>6</v>
      </c>
      <c r="F344">
        <v>22</v>
      </c>
      <c r="G344">
        <v>72</v>
      </c>
      <c r="H344">
        <v>59.54</v>
      </c>
      <c r="I344">
        <v>47785.88815572</v>
      </c>
      <c r="J344" t="s">
        <v>1240</v>
      </c>
      <c r="K344">
        <v>27.249427917620135</v>
      </c>
      <c r="L344">
        <v>13.09885565265764</v>
      </c>
      <c r="M344">
        <v>9.5912229202758859</v>
      </c>
      <c r="N344">
        <v>2.1850000000000001</v>
      </c>
      <c r="O344">
        <v>65.530303030303031</v>
      </c>
      <c r="P344">
        <v>1.6073228081961708</v>
      </c>
      <c r="Q344" s="36" t="str">
        <f t="shared" si="122"/>
        <v xml:space="preserve"> </v>
      </c>
      <c r="R344" t="str">
        <f t="shared" si="123"/>
        <v xml:space="preserve"> </v>
      </c>
      <c r="S344" s="37">
        <f t="shared" si="124"/>
        <v>0.20927108173671155</v>
      </c>
      <c r="T344" s="37" t="str">
        <f t="shared" si="125"/>
        <v/>
      </c>
      <c r="U344" s="37" t="str">
        <f t="shared" si="126"/>
        <v xml:space="preserve"> </v>
      </c>
      <c r="V344" s="37" t="str">
        <f t="shared" si="127"/>
        <v xml:space="preserve"> </v>
      </c>
      <c r="W344" s="37" t="str">
        <f t="shared" si="128"/>
        <v/>
      </c>
      <c r="X344" s="37" t="str">
        <f t="shared" si="129"/>
        <v/>
      </c>
      <c r="Y344" t="str">
        <f t="shared" si="113"/>
        <v xml:space="preserve"> </v>
      </c>
      <c r="Z344" s="1" t="str">
        <f t="shared" si="130"/>
        <v xml:space="preserve"> </v>
      </c>
      <c r="AA344" t="str">
        <f t="shared" si="114"/>
        <v xml:space="preserve"> </v>
      </c>
      <c r="AB344" s="1" t="str">
        <f t="shared" si="131"/>
        <v xml:space="preserve"> </v>
      </c>
      <c r="AC344">
        <f t="shared" si="115"/>
        <v>66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>
        <f t="shared" si="135"/>
        <v>65.530303033773038</v>
      </c>
      <c r="AL344" t="str">
        <f t="shared" si="136"/>
        <v xml:space="preserve"> </v>
      </c>
      <c r="AM344">
        <f t="shared" si="120"/>
        <v>2</v>
      </c>
      <c r="AN344" t="str">
        <f t="shared" si="121"/>
        <v xml:space="preserve"> </v>
      </c>
      <c r="AO344" t="s">
        <v>384</v>
      </c>
      <c r="AP344" t="s">
        <v>1244</v>
      </c>
      <c r="AQ344" t="e">
        <v>#VALUE!</v>
      </c>
      <c r="AR344">
        <v>15.698407598942477</v>
      </c>
      <c r="AS344">
        <v>20.927107826671154</v>
      </c>
      <c r="AT344" t="e">
        <v>#VALUE!</v>
      </c>
      <c r="AU344">
        <v>-15.698407598942477</v>
      </c>
      <c r="AV344" t="s">
        <v>1686</v>
      </c>
    </row>
    <row r="345" spans="1:48" x14ac:dyDescent="0.25">
      <c r="A345">
        <v>3.4800000000000231E-9</v>
      </c>
      <c r="B345" t="s">
        <v>586</v>
      </c>
      <c r="C345">
        <v>29</v>
      </c>
      <c r="D345" s="2">
        <v>6</v>
      </c>
      <c r="E345">
        <v>9</v>
      </c>
      <c r="F345">
        <v>44</v>
      </c>
      <c r="G345">
        <v>500</v>
      </c>
      <c r="H345">
        <v>525.5</v>
      </c>
      <c r="I345">
        <v>231117.02039250001</v>
      </c>
      <c r="J345" t="s">
        <v>1240</v>
      </c>
      <c r="K345" t="s">
        <v>1240</v>
      </c>
      <c r="L345" t="s">
        <v>1240</v>
      </c>
      <c r="M345" t="s">
        <v>1240</v>
      </c>
      <c r="N345">
        <v>6.8920000000000003</v>
      </c>
      <c r="O345">
        <v>42.367279487709155</v>
      </c>
      <c r="P345">
        <v>0</v>
      </c>
      <c r="Q345" s="36" t="str">
        <f t="shared" si="122"/>
        <v xml:space="preserve"> </v>
      </c>
      <c r="R345" t="str">
        <f t="shared" si="123"/>
        <v xml:space="preserve"> </v>
      </c>
      <c r="S345" s="37" t="str">
        <f t="shared" si="124"/>
        <v/>
      </c>
      <c r="T345" s="37" t="str">
        <f t="shared" si="125"/>
        <v/>
      </c>
      <c r="U345" s="37" t="str">
        <f t="shared" si="126"/>
        <v xml:space="preserve"> </v>
      </c>
      <c r="V345" s="37" t="str">
        <f t="shared" si="127"/>
        <v xml:space="preserve"> </v>
      </c>
      <c r="W345" s="37" t="str">
        <f t="shared" si="128"/>
        <v xml:space="preserve"> </v>
      </c>
      <c r="X345" s="37" t="str">
        <f t="shared" si="129"/>
        <v xml:space="preserve"> </v>
      </c>
      <c r="Y345" t="str">
        <f t="shared" si="113"/>
        <v xml:space="preserve"> </v>
      </c>
      <c r="Z345" s="1" t="str">
        <f t="shared" si="130"/>
        <v xml:space="preserve"> </v>
      </c>
      <c r="AA345" t="str">
        <f t="shared" si="114"/>
        <v xml:space="preserve"> </v>
      </c>
      <c r="AB345" s="1" t="str">
        <f t="shared" si="131"/>
        <v xml:space="preserve"> </v>
      </c>
      <c r="AC345" t="str">
        <f t="shared" si="115"/>
        <v xml:space="preserve"> </v>
      </c>
      <c r="AD345" s="1" t="str">
        <f t="shared" si="132"/>
        <v xml:space="preserve"> </v>
      </c>
      <c r="AE345" t="str">
        <f t="shared" si="116"/>
        <v xml:space="preserve"> </v>
      </c>
      <c r="AF345" t="str">
        <f t="shared" si="117"/>
        <v xml:space="preserve"> </v>
      </c>
      <c r="AG345" t="str">
        <f t="shared" si="133"/>
        <v xml:space="preserve"> </v>
      </c>
      <c r="AH345" t="str">
        <f t="shared" si="134"/>
        <v xml:space="preserve"> </v>
      </c>
      <c r="AI345" t="str">
        <f t="shared" si="118"/>
        <v xml:space="preserve"> 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586</v>
      </c>
      <c r="AP345" t="s">
        <v>1264</v>
      </c>
      <c r="AQ345" t="e">
        <v>#VALUE!</v>
      </c>
      <c r="AR345" t="e">
        <v>#VALUE!</v>
      </c>
      <c r="AS345">
        <v>-4.8525214081826862</v>
      </c>
      <c r="AT345" t="e">
        <v>#VALUE!</v>
      </c>
      <c r="AU345" t="e">
        <v>#VALUE!</v>
      </c>
      <c r="AV345" t="s">
        <v>1687</v>
      </c>
    </row>
    <row r="346" spans="1:48" x14ac:dyDescent="0.25">
      <c r="A346">
        <v>3.4900000000000233E-9</v>
      </c>
      <c r="B346" t="s">
        <v>387</v>
      </c>
      <c r="C346">
        <v>10</v>
      </c>
      <c r="D346" s="2">
        <v>0</v>
      </c>
      <c r="E346">
        <v>5</v>
      </c>
      <c r="F346">
        <v>15</v>
      </c>
      <c r="G346">
        <v>27</v>
      </c>
      <c r="H346">
        <v>24.02</v>
      </c>
      <c r="I346">
        <v>9194.8433174399997</v>
      </c>
      <c r="J346">
        <v>18.505392912172571</v>
      </c>
      <c r="K346">
        <v>18.37796480489671</v>
      </c>
      <c r="L346">
        <v>11.006840356541872</v>
      </c>
      <c r="M346">
        <v>11.088877151085201</v>
      </c>
      <c r="N346">
        <v>1.3069999999999999</v>
      </c>
      <c r="O346">
        <v>-0.98484848484849419</v>
      </c>
      <c r="P346">
        <v>3.5179017485428812</v>
      </c>
      <c r="Q346" s="36" t="str">
        <f t="shared" si="122"/>
        <v xml:space="preserve"> </v>
      </c>
      <c r="R346" t="str">
        <f t="shared" si="123"/>
        <v xml:space="preserve"> </v>
      </c>
      <c r="S346" s="37" t="str">
        <f t="shared" si="124"/>
        <v/>
      </c>
      <c r="T346" s="37" t="str">
        <f t="shared" si="125"/>
        <v/>
      </c>
      <c r="U346" s="37" t="str">
        <f t="shared" si="126"/>
        <v/>
      </c>
      <c r="V346" s="37" t="str">
        <f t="shared" si="127"/>
        <v/>
      </c>
      <c r="W346" s="37" t="str">
        <f t="shared" si="128"/>
        <v/>
      </c>
      <c r="X346" s="37" t="str">
        <f t="shared" si="129"/>
        <v/>
      </c>
      <c r="Y346" t="str">
        <f t="shared" si="113"/>
        <v xml:space="preserve"> </v>
      </c>
      <c r="Z346" s="1" t="str">
        <f t="shared" si="130"/>
        <v xml:space="preserve"> </v>
      </c>
      <c r="AA346" t="str">
        <f t="shared" si="114"/>
        <v xml:space="preserve"> </v>
      </c>
      <c r="AB346" s="1" t="str">
        <f t="shared" si="131"/>
        <v xml:space="preserve"> </v>
      </c>
      <c r="AC346" t="str">
        <f t="shared" si="115"/>
        <v xml:space="preserve"> </v>
      </c>
      <c r="AD346" s="1" t="str">
        <f t="shared" si="132"/>
        <v xml:space="preserve"> </v>
      </c>
      <c r="AE346" t="str">
        <f t="shared" si="116"/>
        <v xml:space="preserve"> </v>
      </c>
      <c r="AF346" t="str">
        <f t="shared" si="117"/>
        <v xml:space="preserve"> </v>
      </c>
      <c r="AG346">
        <f t="shared" si="133"/>
        <v>3.517901752032881</v>
      </c>
      <c r="AH346" t="str">
        <f t="shared" si="134"/>
        <v xml:space="preserve"> </v>
      </c>
      <c r="AI346">
        <f t="shared" si="118"/>
        <v>101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387</v>
      </c>
      <c r="AP346" t="s">
        <v>1252</v>
      </c>
      <c r="AQ346">
        <v>26.486971530114577</v>
      </c>
      <c r="AR346">
        <v>29.162195998973228</v>
      </c>
      <c r="AS346">
        <v>12.406328059950035</v>
      </c>
      <c r="AT346">
        <v>-26.486971530114577</v>
      </c>
      <c r="AU346">
        <v>-29.162195998973228</v>
      </c>
      <c r="AV346" t="s">
        <v>1688</v>
      </c>
    </row>
    <row r="347" spans="1:48" x14ac:dyDescent="0.25">
      <c r="A347">
        <v>3.5000000000000235E-9</v>
      </c>
      <c r="B347" t="s">
        <v>386</v>
      </c>
      <c r="C347">
        <v>27</v>
      </c>
      <c r="D347" s="2">
        <v>1</v>
      </c>
      <c r="E347">
        <v>6</v>
      </c>
      <c r="F347">
        <v>34</v>
      </c>
      <c r="G347">
        <v>111</v>
      </c>
      <c r="H347">
        <v>96.46</v>
      </c>
      <c r="I347">
        <v>149998.65044164</v>
      </c>
      <c r="J347">
        <v>37.402093834819695</v>
      </c>
      <c r="K347" t="s">
        <v>1240</v>
      </c>
      <c r="L347">
        <v>26.600979098288033</v>
      </c>
      <c r="M347">
        <v>31.386387002794777</v>
      </c>
      <c r="N347">
        <v>2.327</v>
      </c>
      <c r="O347">
        <v>28.138766519823783</v>
      </c>
      <c r="P347">
        <v>0.97346050176238863</v>
      </c>
      <c r="Q347" s="36">
        <f t="shared" si="122"/>
        <v>79.411764709382354</v>
      </c>
      <c r="R347" t="str">
        <f t="shared" si="123"/>
        <v xml:space="preserve"> </v>
      </c>
      <c r="S347" s="37">
        <f t="shared" si="124"/>
        <v>0.15073605989643374</v>
      </c>
      <c r="T347" s="37" t="str">
        <f t="shared" si="125"/>
        <v/>
      </c>
      <c r="U347" s="37" t="str">
        <f t="shared" si="126"/>
        <v/>
      </c>
      <c r="V347" s="37" t="str">
        <f t="shared" si="127"/>
        <v/>
      </c>
      <c r="W347" s="37" t="str">
        <f t="shared" si="128"/>
        <v/>
      </c>
      <c r="X347" s="37" t="str">
        <f t="shared" si="129"/>
        <v/>
      </c>
      <c r="Y347" t="str">
        <f t="shared" si="113"/>
        <v xml:space="preserve"> </v>
      </c>
      <c r="Z347" s="1" t="str">
        <f t="shared" si="130"/>
        <v xml:space="preserve"> </v>
      </c>
      <c r="AA347" t="str">
        <f t="shared" si="114"/>
        <v xml:space="preserve"> </v>
      </c>
      <c r="AB347" s="1" t="str">
        <f t="shared" si="131"/>
        <v xml:space="preserve"> </v>
      </c>
      <c r="AC347">
        <f t="shared" si="115"/>
        <v>114</v>
      </c>
      <c r="AD347" s="1" t="str">
        <f t="shared" si="132"/>
        <v xml:space="preserve"> </v>
      </c>
      <c r="AE347">
        <f t="shared" si="116"/>
        <v>48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 t="str">
        <f t="shared" si="135"/>
        <v xml:space="preserve"> </v>
      </c>
      <c r="AL347" t="str">
        <f t="shared" si="136"/>
        <v xml:space="preserve"> </v>
      </c>
      <c r="AM347" t="str">
        <f t="shared" si="120"/>
        <v xml:space="preserve"> </v>
      </c>
      <c r="AN347" t="str">
        <f t="shared" si="121"/>
        <v xml:space="preserve"> </v>
      </c>
      <c r="AO347" t="s">
        <v>386</v>
      </c>
      <c r="AP347" t="s">
        <v>1250</v>
      </c>
      <c r="AQ347">
        <v>-48.580535520746459</v>
      </c>
      <c r="AR347">
        <v>-71.198534961941064</v>
      </c>
      <c r="AS347">
        <v>15.073605639643372</v>
      </c>
      <c r="AT347">
        <v>48.580535520746459</v>
      </c>
      <c r="AU347">
        <v>71.198534961941064</v>
      </c>
      <c r="AV347" t="s">
        <v>1689</v>
      </c>
    </row>
    <row r="348" spans="1:48" x14ac:dyDescent="0.25">
      <c r="A348">
        <v>3.5100000000000237E-9</v>
      </c>
      <c r="B348" t="s">
        <v>922</v>
      </c>
      <c r="C348">
        <v>9</v>
      </c>
      <c r="D348" s="2">
        <v>0</v>
      </c>
      <c r="E348">
        <v>7</v>
      </c>
      <c r="F348">
        <v>16</v>
      </c>
      <c r="G348">
        <v>26</v>
      </c>
      <c r="H348">
        <v>23.36</v>
      </c>
      <c r="I348">
        <v>4157.8430595199998</v>
      </c>
      <c r="J348" t="s">
        <v>1240</v>
      </c>
      <c r="K348" t="s">
        <v>1240</v>
      </c>
      <c r="L348" t="s">
        <v>1240</v>
      </c>
      <c r="M348" t="s">
        <v>1240</v>
      </c>
      <c r="N348">
        <v>-2.762</v>
      </c>
      <c r="O348">
        <v>-9.6902303415408948</v>
      </c>
      <c r="P348" t="s">
        <v>137</v>
      </c>
      <c r="Q348" s="36" t="str">
        <f t="shared" si="122"/>
        <v xml:space="preserve"> </v>
      </c>
      <c r="R348" t="str">
        <f t="shared" si="123"/>
        <v xml:space="preserve"> </v>
      </c>
      <c r="S348" s="37" t="str">
        <f t="shared" si="124"/>
        <v/>
      </c>
      <c r="T348" s="37" t="str">
        <f t="shared" si="125"/>
        <v/>
      </c>
      <c r="U348" s="37" t="str">
        <f t="shared" si="126"/>
        <v xml:space="preserve"> </v>
      </c>
      <c r="V348" s="37" t="str">
        <f t="shared" si="127"/>
        <v xml:space="preserve"> </v>
      </c>
      <c r="W348" s="37" t="str">
        <f t="shared" si="128"/>
        <v xml:space="preserve"> </v>
      </c>
      <c r="X348" s="37" t="str">
        <f t="shared" si="129"/>
        <v xml:space="preserve"> </v>
      </c>
      <c r="Y348" t="str">
        <f t="shared" si="113"/>
        <v xml:space="preserve"> </v>
      </c>
      <c r="Z348" s="1" t="str">
        <f t="shared" si="130"/>
        <v xml:space="preserve"> </v>
      </c>
      <c r="AA348" t="str">
        <f t="shared" si="114"/>
        <v xml:space="preserve"> </v>
      </c>
      <c r="AB348" s="1" t="str">
        <f t="shared" si="131"/>
        <v xml:space="preserve"> </v>
      </c>
      <c r="AC348" t="str">
        <f t="shared" si="115"/>
        <v xml:space="preserve"> </v>
      </c>
      <c r="AD348" s="1" t="str">
        <f t="shared" si="132"/>
        <v xml:space="preserve"> </v>
      </c>
      <c r="AE348" t="str">
        <f t="shared" si="116"/>
        <v xml:space="preserve"> </v>
      </c>
      <c r="AF348" t="str">
        <f t="shared" si="117"/>
        <v xml:space="preserve"> </v>
      </c>
      <c r="AG348" t="str">
        <f t="shared" si="133"/>
        <v xml:space="preserve"> </v>
      </c>
      <c r="AH348" t="str">
        <f t="shared" si="134"/>
        <v xml:space="preserve"> </v>
      </c>
      <c r="AI348" t="str">
        <f t="shared" si="118"/>
        <v xml:space="preserve"> </v>
      </c>
      <c r="AJ348" t="str">
        <f t="shared" si="119"/>
        <v xml:space="preserve"> </v>
      </c>
      <c r="AK348" t="str">
        <f t="shared" si="135"/>
        <v xml:space="preserve"> </v>
      </c>
      <c r="AL348" t="str">
        <f t="shared" si="136"/>
        <v xml:space="preserve"> </v>
      </c>
      <c r="AM348" t="str">
        <f t="shared" si="120"/>
        <v xml:space="preserve"> </v>
      </c>
      <c r="AN348" t="str">
        <f t="shared" si="121"/>
        <v xml:space="preserve"> </v>
      </c>
      <c r="AO348" t="s">
        <v>922</v>
      </c>
      <c r="AP348" t="s">
        <v>1315</v>
      </c>
      <c r="AQ348" t="e">
        <v>#VALUE!</v>
      </c>
      <c r="AR348" t="e">
        <v>#VALUE!</v>
      </c>
      <c r="AS348">
        <v>11.301369863013711</v>
      </c>
      <c r="AT348" t="e">
        <v>#VALUE!</v>
      </c>
      <c r="AU348" t="e">
        <v>#VALUE!</v>
      </c>
      <c r="AV348" t="s">
        <v>1690</v>
      </c>
    </row>
    <row r="349" spans="1:48" x14ac:dyDescent="0.25">
      <c r="A349">
        <v>3.5200000000000238E-9</v>
      </c>
      <c r="B349" t="s">
        <v>667</v>
      </c>
      <c r="C349">
        <v>9</v>
      </c>
      <c r="D349" s="2">
        <v>3</v>
      </c>
      <c r="E349">
        <v>6</v>
      </c>
      <c r="F349">
        <v>18</v>
      </c>
      <c r="G349">
        <v>18</v>
      </c>
      <c r="H349">
        <v>14.7</v>
      </c>
      <c r="I349">
        <v>5240.1911877000002</v>
      </c>
      <c r="J349">
        <v>8.1081081081081088</v>
      </c>
      <c r="K349">
        <v>10.006807351940095</v>
      </c>
      <c r="L349">
        <v>7.2789345833853023</v>
      </c>
      <c r="M349">
        <v>7.5764396914166188</v>
      </c>
      <c r="N349">
        <v>1.4690000000000001</v>
      </c>
      <c r="O349">
        <v>-18.388888888888886</v>
      </c>
      <c r="P349">
        <v>1.6326530612244898</v>
      </c>
      <c r="Q349" s="36" t="str">
        <f t="shared" si="122"/>
        <v xml:space="preserve"> </v>
      </c>
      <c r="R349" t="str">
        <f t="shared" si="123"/>
        <v xml:space="preserve"> </v>
      </c>
      <c r="S349" s="37">
        <f t="shared" si="124"/>
        <v>0.22448979943836739</v>
      </c>
      <c r="T349" s="37" t="str">
        <f t="shared" si="125"/>
        <v/>
      </c>
      <c r="U349" s="37" t="str">
        <f t="shared" si="126"/>
        <v/>
      </c>
      <c r="V349" s="37">
        <f t="shared" si="127"/>
        <v>-0.67790384942532811</v>
      </c>
      <c r="W349" s="37" t="str">
        <f t="shared" si="128"/>
        <v/>
      </c>
      <c r="X349" s="37">
        <f t="shared" si="129"/>
        <v>-0.53154245482657103</v>
      </c>
      <c r="Y349" t="str">
        <f t="shared" si="113"/>
        <v xml:space="preserve"> </v>
      </c>
      <c r="Z349" s="1">
        <f t="shared" si="130"/>
        <v>58</v>
      </c>
      <c r="AA349" t="str">
        <f t="shared" si="114"/>
        <v xml:space="preserve"> </v>
      </c>
      <c r="AB349" s="1">
        <f t="shared" si="131"/>
        <v>74</v>
      </c>
      <c r="AC349">
        <f t="shared" si="115"/>
        <v>57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 t="str">
        <f t="shared" si="133"/>
        <v xml:space="preserve"> </v>
      </c>
      <c r="AH349" t="str">
        <f t="shared" si="134"/>
        <v xml:space="preserve"> </v>
      </c>
      <c r="AI349" t="str">
        <f t="shared" si="118"/>
        <v xml:space="preserve"> </v>
      </c>
      <c r="AJ349" t="str">
        <f t="shared" si="119"/>
        <v xml:space="preserve"> </v>
      </c>
      <c r="AK349" t="str">
        <f t="shared" si="135"/>
        <v xml:space="preserve"> </v>
      </c>
      <c r="AL349" t="str">
        <f t="shared" si="136"/>
        <v xml:space="preserve"> </v>
      </c>
      <c r="AM349" t="str">
        <f t="shared" si="120"/>
        <v xml:space="preserve"> </v>
      </c>
      <c r="AN349" t="str">
        <f t="shared" si="121"/>
        <v xml:space="preserve"> </v>
      </c>
      <c r="AO349" t="s">
        <v>667</v>
      </c>
      <c r="AP349" t="s">
        <v>1246</v>
      </c>
      <c r="AQ349">
        <v>67.79038494253281</v>
      </c>
      <c r="AR349">
        <v>53.154245482657103</v>
      </c>
      <c r="AS349">
        <v>22.448979591836739</v>
      </c>
      <c r="AT349">
        <v>-67.79038494253281</v>
      </c>
      <c r="AU349">
        <v>-53.154245482657103</v>
      </c>
      <c r="AV349" t="s">
        <v>1691</v>
      </c>
    </row>
    <row r="350" spans="1:48" x14ac:dyDescent="0.25">
      <c r="A350">
        <v>3.530000000000024E-9</v>
      </c>
      <c r="B350" t="s">
        <v>391</v>
      </c>
      <c r="C350">
        <v>17</v>
      </c>
      <c r="D350" s="2">
        <v>1</v>
      </c>
      <c r="E350">
        <v>3</v>
      </c>
      <c r="F350">
        <v>21</v>
      </c>
      <c r="G350">
        <v>396</v>
      </c>
      <c r="H350">
        <v>292.35000000000002</v>
      </c>
      <c r="I350">
        <v>48735.543115500004</v>
      </c>
      <c r="J350">
        <v>14.363270118895551</v>
      </c>
      <c r="K350">
        <v>13.199241500744956</v>
      </c>
      <c r="L350">
        <v>12.595027879914552</v>
      </c>
      <c r="M350">
        <v>11.887905644038087</v>
      </c>
      <c r="N350">
        <v>22.149000000000001</v>
      </c>
      <c r="O350">
        <v>4.427157001414427</v>
      </c>
      <c r="P350">
        <v>1.9288524029416794</v>
      </c>
      <c r="Q350" s="36">
        <f t="shared" si="122"/>
        <v>80.952380955910954</v>
      </c>
      <c r="R350" t="str">
        <f t="shared" si="123"/>
        <v xml:space="preserve"> </v>
      </c>
      <c r="S350" s="37">
        <f t="shared" si="124"/>
        <v>0.35454079367879426</v>
      </c>
      <c r="T350" s="37" t="str">
        <f t="shared" si="125"/>
        <v/>
      </c>
      <c r="U350" s="37" t="str">
        <f t="shared" si="126"/>
        <v/>
      </c>
      <c r="V350" s="37">
        <f t="shared" si="127"/>
        <v>-0.42941633815487579</v>
      </c>
      <c r="W350" s="37" t="str">
        <f t="shared" si="128"/>
        <v/>
      </c>
      <c r="X350" s="37" t="str">
        <f t="shared" si="129"/>
        <v/>
      </c>
      <c r="Y350" t="str">
        <f t="shared" si="113"/>
        <v xml:space="preserve"> </v>
      </c>
      <c r="Z350" s="1">
        <f t="shared" si="130"/>
        <v>146</v>
      </c>
      <c r="AA350" t="str">
        <f t="shared" si="114"/>
        <v xml:space="preserve"> </v>
      </c>
      <c r="AB350" s="1" t="str">
        <f t="shared" si="131"/>
        <v xml:space="preserve"> </v>
      </c>
      <c r="AC350">
        <f t="shared" si="115"/>
        <v>19</v>
      </c>
      <c r="AD350" s="1" t="str">
        <f t="shared" si="132"/>
        <v xml:space="preserve"> </v>
      </c>
      <c r="AE350">
        <f t="shared" si="116"/>
        <v>43</v>
      </c>
      <c r="AF350" t="str">
        <f t="shared" si="117"/>
        <v xml:space="preserve"> </v>
      </c>
      <c r="AG350" t="str">
        <f t="shared" si="133"/>
        <v xml:space="preserve"> </v>
      </c>
      <c r="AH350" t="str">
        <f t="shared" si="134"/>
        <v xml:space="preserve"> </v>
      </c>
      <c r="AI350" t="str">
        <f t="shared" si="118"/>
        <v xml:space="preserve"> </v>
      </c>
      <c r="AJ350" t="str">
        <f t="shared" si="119"/>
        <v xml:space="preserve"> </v>
      </c>
      <c r="AK350" t="str">
        <f t="shared" si="135"/>
        <v xml:space="preserve"> </v>
      </c>
      <c r="AL350" t="str">
        <f t="shared" si="136"/>
        <v xml:space="preserve"> </v>
      </c>
      <c r="AM350" t="str">
        <f t="shared" si="120"/>
        <v xml:space="preserve"> </v>
      </c>
      <c r="AN350" t="str">
        <f t="shared" si="121"/>
        <v xml:space="preserve"> </v>
      </c>
      <c r="AO350" t="s">
        <v>391</v>
      </c>
      <c r="AP350" t="s">
        <v>1246</v>
      </c>
      <c r="AQ350">
        <v>42.941633815487577</v>
      </c>
      <c r="AR350">
        <v>18.940941501474875</v>
      </c>
      <c r="AS350">
        <v>35.454079014879426</v>
      </c>
      <c r="AT350">
        <v>-42.941633815487577</v>
      </c>
      <c r="AU350">
        <v>-18.940941501474875</v>
      </c>
      <c r="AV350" t="s">
        <v>1692</v>
      </c>
    </row>
    <row r="351" spans="1:48" x14ac:dyDescent="0.25">
      <c r="A351">
        <v>3.5400000000000242E-9</v>
      </c>
      <c r="B351" t="s">
        <v>543</v>
      </c>
      <c r="C351">
        <v>14</v>
      </c>
      <c r="D351" s="2">
        <v>2</v>
      </c>
      <c r="E351">
        <v>13</v>
      </c>
      <c r="F351">
        <v>29</v>
      </c>
      <c r="G351">
        <v>13</v>
      </c>
      <c r="H351">
        <v>11.06</v>
      </c>
      <c r="I351">
        <v>4293.7466454400001</v>
      </c>
      <c r="J351" t="s">
        <v>1240</v>
      </c>
      <c r="K351" t="s">
        <v>1240</v>
      </c>
      <c r="L351">
        <v>6.7148654962953076</v>
      </c>
      <c r="M351">
        <v>16.466508928571429</v>
      </c>
      <c r="N351">
        <v>-0.40700000000000003</v>
      </c>
      <c r="O351">
        <v>81.846565566458523</v>
      </c>
      <c r="P351">
        <v>1.3652802893309222</v>
      </c>
      <c r="Q351" s="36" t="str">
        <f t="shared" si="122"/>
        <v xml:space="preserve"> </v>
      </c>
      <c r="R351" t="str">
        <f t="shared" si="123"/>
        <v xml:space="preserve"> </v>
      </c>
      <c r="S351" s="37">
        <f t="shared" si="124"/>
        <v>0.17540687514940326</v>
      </c>
      <c r="T351" s="37" t="str">
        <f t="shared" si="125"/>
        <v/>
      </c>
      <c r="U351" s="37" t="str">
        <f t="shared" si="126"/>
        <v xml:space="preserve"> </v>
      </c>
      <c r="V351" s="37" t="str">
        <f t="shared" si="127"/>
        <v xml:space="preserve"> </v>
      </c>
      <c r="W351" s="37" t="str">
        <f t="shared" si="128"/>
        <v/>
      </c>
      <c r="X351" s="37">
        <f t="shared" si="129"/>
        <v>-0.5678448033116843</v>
      </c>
      <c r="Y351" t="str">
        <f t="shared" si="113"/>
        <v xml:space="preserve"> </v>
      </c>
      <c r="Z351" s="1" t="str">
        <f t="shared" si="130"/>
        <v xml:space="preserve"> </v>
      </c>
      <c r="AA351" t="str">
        <f t="shared" si="114"/>
        <v xml:space="preserve"> </v>
      </c>
      <c r="AB351" s="1">
        <f t="shared" si="131"/>
        <v>59</v>
      </c>
      <c r="AC351">
        <f t="shared" si="115"/>
        <v>93</v>
      </c>
      <c r="AD351" s="1" t="str">
        <f t="shared" si="132"/>
        <v xml:space="preserve"> </v>
      </c>
      <c r="AE351" t="str">
        <f t="shared" si="116"/>
        <v xml:space="preserve"> </v>
      </c>
      <c r="AF351" t="str">
        <f t="shared" si="117"/>
        <v xml:space="preserve"> </v>
      </c>
      <c r="AG351" t="str">
        <f t="shared" si="133"/>
        <v xml:space="preserve"> </v>
      </c>
      <c r="AH351" t="str">
        <f t="shared" si="134"/>
        <v xml:space="preserve"> </v>
      </c>
      <c r="AI351" t="str">
        <f t="shared" si="118"/>
        <v xml:space="preserve"> </v>
      </c>
      <c r="AJ351" t="str">
        <f t="shared" si="119"/>
        <v xml:space="preserve"> </v>
      </c>
      <c r="AK351">
        <f t="shared" si="135"/>
        <v>81.846565569998518</v>
      </c>
      <c r="AL351" t="str">
        <f t="shared" si="136"/>
        <v xml:space="preserve"> </v>
      </c>
      <c r="AM351">
        <f t="shared" si="120"/>
        <v>1</v>
      </c>
      <c r="AN351" t="str">
        <f t="shared" si="121"/>
        <v xml:space="preserve"> </v>
      </c>
      <c r="AO351" t="s">
        <v>543</v>
      </c>
      <c r="AP351" t="s">
        <v>1297</v>
      </c>
      <c r="AQ351" t="e">
        <v>#VALUE!</v>
      </c>
      <c r="AR351">
        <v>56.784480331168432</v>
      </c>
      <c r="AS351">
        <v>17.540687160940326</v>
      </c>
      <c r="AT351" t="e">
        <v>#VALUE!</v>
      </c>
      <c r="AU351">
        <v>-56.784480331168432</v>
      </c>
      <c r="AV351" t="s">
        <v>1693</v>
      </c>
    </row>
    <row r="352" spans="1:48" x14ac:dyDescent="0.25">
      <c r="A352">
        <v>3.5500000000000243E-9</v>
      </c>
      <c r="B352" t="s">
        <v>610</v>
      </c>
      <c r="C352">
        <v>10</v>
      </c>
      <c r="D352" s="2">
        <v>0</v>
      </c>
      <c r="E352">
        <v>2</v>
      </c>
      <c r="F352">
        <v>12</v>
      </c>
      <c r="G352">
        <v>43</v>
      </c>
      <c r="H352">
        <v>33.229999999999997</v>
      </c>
      <c r="I352">
        <v>8111.0130037999998</v>
      </c>
      <c r="J352">
        <v>10.59968102073365</v>
      </c>
      <c r="K352">
        <v>8.2579522862823058</v>
      </c>
      <c r="L352">
        <v>7.0857046467061444</v>
      </c>
      <c r="M352">
        <v>7.1194182090596438</v>
      </c>
      <c r="N352">
        <v>4.024</v>
      </c>
      <c r="O352">
        <v>-31.154833190761334</v>
      </c>
      <c r="P352">
        <v>3.6111947035811016</v>
      </c>
      <c r="Q352" s="36">
        <f t="shared" si="122"/>
        <v>83.333333336883328</v>
      </c>
      <c r="R352" t="str">
        <f t="shared" si="123"/>
        <v xml:space="preserve"> </v>
      </c>
      <c r="S352" s="37">
        <f t="shared" si="124"/>
        <v>0.29401143899989485</v>
      </c>
      <c r="T352" s="37" t="str">
        <f t="shared" si="125"/>
        <v/>
      </c>
      <c r="U352" s="37" t="str">
        <f t="shared" si="126"/>
        <v/>
      </c>
      <c r="V352" s="37">
        <f t="shared" si="127"/>
        <v>-0.57892563732794811</v>
      </c>
      <c r="W352" s="37" t="str">
        <f t="shared" si="128"/>
        <v/>
      </c>
      <c r="X352" s="37">
        <f t="shared" si="129"/>
        <v>-0.54397834372676179</v>
      </c>
      <c r="Y352" t="str">
        <f t="shared" si="113"/>
        <v xml:space="preserve"> </v>
      </c>
      <c r="Z352" s="1">
        <f t="shared" si="130"/>
        <v>97</v>
      </c>
      <c r="AA352" t="str">
        <f t="shared" si="114"/>
        <v xml:space="preserve"> </v>
      </c>
      <c r="AB352" s="1">
        <f t="shared" si="131"/>
        <v>68</v>
      </c>
      <c r="AC352">
        <f t="shared" si="115"/>
        <v>29</v>
      </c>
      <c r="AD352" s="1" t="str">
        <f t="shared" si="132"/>
        <v xml:space="preserve"> </v>
      </c>
      <c r="AE352">
        <f t="shared" si="116"/>
        <v>31</v>
      </c>
      <c r="AF352" t="str">
        <f t="shared" si="117"/>
        <v xml:space="preserve"> </v>
      </c>
      <c r="AG352">
        <f t="shared" si="133"/>
        <v>3.6111947071311015</v>
      </c>
      <c r="AH352" t="str">
        <f t="shared" si="134"/>
        <v xml:space="preserve"> </v>
      </c>
      <c r="AI352">
        <f t="shared" si="118"/>
        <v>98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610</v>
      </c>
      <c r="AP352" t="s">
        <v>1252</v>
      </c>
      <c r="AQ352">
        <v>57.892563732794812</v>
      </c>
      <c r="AR352">
        <v>54.397834372676179</v>
      </c>
      <c r="AS352">
        <v>29.401143544989484</v>
      </c>
      <c r="AT352">
        <v>-57.892563732794812</v>
      </c>
      <c r="AU352">
        <v>-54.397834372676179</v>
      </c>
      <c r="AV352" t="s">
        <v>1694</v>
      </c>
    </row>
    <row r="353" spans="1:48" x14ac:dyDescent="0.25">
      <c r="A353">
        <v>3.5600000000000245E-9</v>
      </c>
      <c r="B353" t="s">
        <v>389</v>
      </c>
      <c r="C353">
        <v>14</v>
      </c>
      <c r="D353" s="2">
        <v>3</v>
      </c>
      <c r="E353">
        <v>10</v>
      </c>
      <c r="F353">
        <v>27</v>
      </c>
      <c r="G353">
        <v>195</v>
      </c>
      <c r="H353">
        <v>175.13</v>
      </c>
      <c r="I353">
        <v>44864.651036899995</v>
      </c>
      <c r="J353">
        <v>17.368838639293859</v>
      </c>
      <c r="K353">
        <v>20.676505312868947</v>
      </c>
      <c r="L353">
        <v>10.992764051663817</v>
      </c>
      <c r="M353">
        <v>12.506958234643806</v>
      </c>
      <c r="N353">
        <v>8.4700000000000006</v>
      </c>
      <c r="O353">
        <v>-17.365853658536579</v>
      </c>
      <c r="P353">
        <v>2.1703877119853825</v>
      </c>
      <c r="Q353" s="36" t="str">
        <f t="shared" si="122"/>
        <v xml:space="preserve"> </v>
      </c>
      <c r="R353" t="str">
        <f t="shared" si="123"/>
        <v xml:space="preserve"> </v>
      </c>
      <c r="S353" s="37" t="str">
        <f t="shared" si="124"/>
        <v/>
      </c>
      <c r="T353" s="37" t="str">
        <f t="shared" si="125"/>
        <v/>
      </c>
      <c r="U353" s="37" t="str">
        <f t="shared" si="126"/>
        <v/>
      </c>
      <c r="V353" s="37">
        <f t="shared" si="127"/>
        <v>-0.31001955190080188</v>
      </c>
      <c r="W353" s="37" t="str">
        <f t="shared" si="128"/>
        <v/>
      </c>
      <c r="X353" s="37" t="str">
        <f t="shared" si="129"/>
        <v/>
      </c>
      <c r="Y353" t="str">
        <f t="shared" si="113"/>
        <v xml:space="preserve"> </v>
      </c>
      <c r="Z353" s="1">
        <f t="shared" si="130"/>
        <v>194</v>
      </c>
      <c r="AA353" t="str">
        <f t="shared" si="114"/>
        <v xml:space="preserve"> </v>
      </c>
      <c r="AB353" s="1" t="str">
        <f t="shared" si="131"/>
        <v xml:space="preserve"> </v>
      </c>
      <c r="AC353" t="str">
        <f t="shared" si="115"/>
        <v xml:space="preserve"> </v>
      </c>
      <c r="AD353" s="1" t="str">
        <f t="shared" si="132"/>
        <v xml:space="preserve"> </v>
      </c>
      <c r="AE353" t="str">
        <f t="shared" si="116"/>
        <v xml:space="preserve"> </v>
      </c>
      <c r="AF353" t="str">
        <f t="shared" si="117"/>
        <v xml:space="preserve"> </v>
      </c>
      <c r="AG353">
        <f t="shared" si="133"/>
        <v>2.1703877155453823</v>
      </c>
      <c r="AH353" t="str">
        <f t="shared" si="134"/>
        <v xml:space="preserve"> </v>
      </c>
      <c r="AI353">
        <f t="shared" si="118"/>
        <v>183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389</v>
      </c>
      <c r="AP353" t="s">
        <v>1246</v>
      </c>
      <c r="AQ353">
        <v>31.001955190080189</v>
      </c>
      <c r="AR353">
        <v>29.252788257397121</v>
      </c>
      <c r="AS353">
        <v>11.345857363101697</v>
      </c>
      <c r="AT353">
        <v>-31.001955190080189</v>
      </c>
      <c r="AU353">
        <v>-29.252788257397121</v>
      </c>
      <c r="AV353" t="s">
        <v>1695</v>
      </c>
    </row>
    <row r="354" spans="1:48" x14ac:dyDescent="0.25">
      <c r="A354">
        <v>3.5700000000000247E-9</v>
      </c>
      <c r="B354" t="s">
        <v>532</v>
      </c>
      <c r="C354">
        <v>5</v>
      </c>
      <c r="D354" s="2">
        <v>3</v>
      </c>
      <c r="E354">
        <v>18</v>
      </c>
      <c r="F354">
        <v>26</v>
      </c>
      <c r="G354">
        <v>46</v>
      </c>
      <c r="H354">
        <v>43.4</v>
      </c>
      <c r="I354">
        <v>9626.8274199999996</v>
      </c>
      <c r="J354">
        <v>9.5405583644757073</v>
      </c>
      <c r="K354">
        <v>11.214470284237725</v>
      </c>
      <c r="L354">
        <v>5.2290121979644155</v>
      </c>
      <c r="M354">
        <v>6.8042923002264626</v>
      </c>
      <c r="N354">
        <v>3.3050000000000002</v>
      </c>
      <c r="O354">
        <v>-18.395061728395053</v>
      </c>
      <c r="P354">
        <v>4.4078341013824893</v>
      </c>
      <c r="Q354" s="36" t="str">
        <f t="shared" si="122"/>
        <v xml:space="preserve"> </v>
      </c>
      <c r="R354" t="str">
        <f t="shared" si="123"/>
        <v xml:space="preserve"> </v>
      </c>
      <c r="S354" s="37" t="str">
        <f t="shared" si="124"/>
        <v/>
      </c>
      <c r="T354" s="37" t="str">
        <f t="shared" si="125"/>
        <v/>
      </c>
      <c r="U354" s="37" t="str">
        <f t="shared" si="126"/>
        <v/>
      </c>
      <c r="V354" s="37">
        <f t="shared" si="127"/>
        <v>-0.62099948809789107</v>
      </c>
      <c r="W354" s="37" t="str">
        <f t="shared" si="128"/>
        <v/>
      </c>
      <c r="X354" s="37">
        <f t="shared" si="129"/>
        <v>-0.6634713240133181</v>
      </c>
      <c r="Y354" t="str">
        <f t="shared" si="113"/>
        <v xml:space="preserve"> </v>
      </c>
      <c r="Z354" s="1">
        <f t="shared" si="130"/>
        <v>81</v>
      </c>
      <c r="AA354" t="str">
        <f t="shared" si="114"/>
        <v xml:space="preserve"> </v>
      </c>
      <c r="AB354" s="1">
        <f t="shared" si="131"/>
        <v>38</v>
      </c>
      <c r="AC354" t="str">
        <f t="shared" si="115"/>
        <v xml:space="preserve"> 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4.4078341049524896</v>
      </c>
      <c r="AH354" t="str">
        <f t="shared" si="134"/>
        <v xml:space="preserve"> </v>
      </c>
      <c r="AI354">
        <f t="shared" si="118"/>
        <v>56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532</v>
      </c>
      <c r="AP354" t="s">
        <v>1295</v>
      </c>
      <c r="AQ354">
        <v>62.099948809789105</v>
      </c>
      <c r="AR354">
        <v>66.347132401331805</v>
      </c>
      <c r="AS354">
        <v>5.9907834101382562</v>
      </c>
      <c r="AT354">
        <v>-62.099948809789105</v>
      </c>
      <c r="AU354">
        <v>-66.347132401331805</v>
      </c>
      <c r="AV354" t="s">
        <v>1696</v>
      </c>
    </row>
    <row r="355" spans="1:48" x14ac:dyDescent="0.25">
      <c r="A355">
        <v>3.5800000000000249E-9</v>
      </c>
      <c r="B355" t="s">
        <v>482</v>
      </c>
      <c r="C355">
        <v>4</v>
      </c>
      <c r="D355" s="2">
        <v>2</v>
      </c>
      <c r="E355">
        <v>13</v>
      </c>
      <c r="F355">
        <v>19</v>
      </c>
      <c r="G355">
        <v>84</v>
      </c>
      <c r="H355">
        <v>81.569999999999993</v>
      </c>
      <c r="I355">
        <v>16970.804576519997</v>
      </c>
      <c r="J355">
        <v>12.181899641577061</v>
      </c>
      <c r="K355">
        <v>14.161458333333332</v>
      </c>
      <c r="L355" t="s">
        <v>1240</v>
      </c>
      <c r="M355" t="s">
        <v>1240</v>
      </c>
      <c r="N355">
        <v>5.76</v>
      </c>
      <c r="O355">
        <v>-14.968999114260411</v>
      </c>
      <c r="P355">
        <v>3.455927424298149</v>
      </c>
      <c r="Q355" s="36" t="str">
        <f t="shared" si="122"/>
        <v xml:space="preserve"> </v>
      </c>
      <c r="R355" t="str">
        <f t="shared" si="123"/>
        <v xml:space="preserve"> </v>
      </c>
      <c r="S355" s="37" t="str">
        <f t="shared" si="124"/>
        <v/>
      </c>
      <c r="T355" s="37" t="str">
        <f t="shared" si="125"/>
        <v/>
      </c>
      <c r="U355" s="37" t="str">
        <f t="shared" si="126"/>
        <v/>
      </c>
      <c r="V355" s="37">
        <f t="shared" si="127"/>
        <v>-0.51607169898052985</v>
      </c>
      <c r="W355" s="37" t="str">
        <f t="shared" si="128"/>
        <v xml:space="preserve"> </v>
      </c>
      <c r="X355" s="37" t="str">
        <f t="shared" si="129"/>
        <v xml:space="preserve"> </v>
      </c>
      <c r="Y355" t="str">
        <f t="shared" si="113"/>
        <v xml:space="preserve"> </v>
      </c>
      <c r="Z355" s="1">
        <f t="shared" si="130"/>
        <v>120</v>
      </c>
      <c r="AA355" t="str">
        <f t="shared" si="114"/>
        <v xml:space="preserve"> </v>
      </c>
      <c r="AB355" s="1" t="str">
        <f t="shared" si="131"/>
        <v xml:space="preserve"> </v>
      </c>
      <c r="AC355" t="str">
        <f t="shared" si="115"/>
        <v xml:space="preserve"> </v>
      </c>
      <c r="AD355" s="1" t="str">
        <f t="shared" si="132"/>
        <v xml:space="preserve"> </v>
      </c>
      <c r="AE355" t="str">
        <f t="shared" si="116"/>
        <v xml:space="preserve"> </v>
      </c>
      <c r="AF355" t="str">
        <f t="shared" si="117"/>
        <v xml:space="preserve"> </v>
      </c>
      <c r="AG355">
        <f t="shared" si="133"/>
        <v>3.4559274278781489</v>
      </c>
      <c r="AH355" t="str">
        <f t="shared" si="134"/>
        <v xml:space="preserve"> </v>
      </c>
      <c r="AI355">
        <f t="shared" si="118"/>
        <v>106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482</v>
      </c>
      <c r="AP355" t="s">
        <v>1248</v>
      </c>
      <c r="AQ355">
        <v>51.607169898052987</v>
      </c>
      <c r="AR355" t="e">
        <v>#VALUE!</v>
      </c>
      <c r="AS355">
        <v>2.9790364104450351</v>
      </c>
      <c r="AT355">
        <v>-51.607169898052987</v>
      </c>
      <c r="AU355" t="e">
        <v>#VALUE!</v>
      </c>
      <c r="AV355" t="s">
        <v>1697</v>
      </c>
    </row>
    <row r="356" spans="1:48" x14ac:dyDescent="0.25">
      <c r="A356">
        <v>3.590000000000025E-9</v>
      </c>
      <c r="B356" t="s">
        <v>393</v>
      </c>
      <c r="C356">
        <v>6</v>
      </c>
      <c r="D356" s="2">
        <v>1</v>
      </c>
      <c r="E356">
        <v>5</v>
      </c>
      <c r="F356">
        <v>12</v>
      </c>
      <c r="G356">
        <v>46</v>
      </c>
      <c r="H356">
        <v>39.94</v>
      </c>
      <c r="I356">
        <v>12027.321435719999</v>
      </c>
      <c r="J356">
        <v>9.6426846933848367</v>
      </c>
      <c r="K356">
        <v>27.24420190995907</v>
      </c>
      <c r="L356">
        <v>5.941407720344535</v>
      </c>
      <c r="M356">
        <v>9.3110704676811125</v>
      </c>
      <c r="N356">
        <v>1.466</v>
      </c>
      <c r="O356">
        <v>-68.130434782608688</v>
      </c>
      <c r="P356">
        <v>4.0310465698547828</v>
      </c>
      <c r="Q356" s="36" t="str">
        <f t="shared" si="122"/>
        <v xml:space="preserve"> </v>
      </c>
      <c r="R356" t="str">
        <f t="shared" si="123"/>
        <v xml:space="preserve"> </v>
      </c>
      <c r="S356" s="37">
        <f t="shared" si="124"/>
        <v>0.15172759497708058</v>
      </c>
      <c r="T356" s="37" t="str">
        <f t="shared" si="125"/>
        <v/>
      </c>
      <c r="U356" s="37" t="str">
        <f t="shared" si="126"/>
        <v/>
      </c>
      <c r="V356" s="37">
        <f t="shared" si="127"/>
        <v>-0.61694250008350349</v>
      </c>
      <c r="W356" s="37" t="str">
        <f t="shared" si="128"/>
        <v/>
      </c>
      <c r="X356" s="37">
        <f t="shared" si="129"/>
        <v>-0.61762298538852956</v>
      </c>
      <c r="Y356" t="str">
        <f t="shared" si="113"/>
        <v xml:space="preserve"> </v>
      </c>
      <c r="Z356" s="1">
        <f t="shared" si="130"/>
        <v>84</v>
      </c>
      <c r="AA356" t="str">
        <f t="shared" si="114"/>
        <v xml:space="preserve"> </v>
      </c>
      <c r="AB356" s="1">
        <f t="shared" si="131"/>
        <v>46</v>
      </c>
      <c r="AC356">
        <f t="shared" si="115"/>
        <v>113</v>
      </c>
      <c r="AD356" s="1" t="str">
        <f t="shared" si="132"/>
        <v xml:space="preserve"> </v>
      </c>
      <c r="AE356" t="str">
        <f t="shared" si="116"/>
        <v xml:space="preserve"> </v>
      </c>
      <c r="AF356" t="str">
        <f t="shared" si="117"/>
        <v xml:space="preserve"> </v>
      </c>
      <c r="AG356">
        <f t="shared" si="133"/>
        <v>4.0310465734447831</v>
      </c>
      <c r="AH356" t="str">
        <f t="shared" si="134"/>
        <v xml:space="preserve"> </v>
      </c>
      <c r="AI356">
        <f t="shared" si="118"/>
        <v>73</v>
      </c>
      <c r="AJ356" t="str">
        <f t="shared" si="119"/>
        <v xml:space="preserve"> </v>
      </c>
      <c r="AK356" t="str">
        <f t="shared" si="135"/>
        <v xml:space="preserve"> </v>
      </c>
      <c r="AL356">
        <f t="shared" si="136"/>
        <v>-68.130434779018685</v>
      </c>
      <c r="AM356" t="str">
        <f t="shared" si="120"/>
        <v xml:space="preserve"> </v>
      </c>
      <c r="AN356">
        <f t="shared" si="121"/>
        <v>23</v>
      </c>
      <c r="AO356" t="s">
        <v>393</v>
      </c>
      <c r="AP356" t="s">
        <v>1244</v>
      </c>
      <c r="AQ356">
        <v>61.694250008350352</v>
      </c>
      <c r="AR356">
        <v>61.762298538852953</v>
      </c>
      <c r="AS356">
        <v>15.172759138708059</v>
      </c>
      <c r="AT356">
        <v>-61.694250008350352</v>
      </c>
      <c r="AU356">
        <v>-61.762298538852953</v>
      </c>
      <c r="AV356" t="s">
        <v>1698</v>
      </c>
    </row>
    <row r="357" spans="1:48" x14ac:dyDescent="0.25">
      <c r="A357">
        <v>3.6000000000000252E-9</v>
      </c>
      <c r="B357" t="s">
        <v>570</v>
      </c>
      <c r="C357">
        <v>34</v>
      </c>
      <c r="D357" s="2">
        <v>3</v>
      </c>
      <c r="E357">
        <v>6</v>
      </c>
      <c r="F357">
        <v>43</v>
      </c>
      <c r="G357">
        <v>402</v>
      </c>
      <c r="H357">
        <v>402.09</v>
      </c>
      <c r="I357">
        <v>247285.34999999998</v>
      </c>
      <c r="J357" t="s">
        <v>1240</v>
      </c>
      <c r="K357" t="s">
        <v>1240</v>
      </c>
      <c r="L357" t="s">
        <v>1240</v>
      </c>
      <c r="M357" t="s">
        <v>1240</v>
      </c>
      <c r="N357">
        <v>8.1929999999999996</v>
      </c>
      <c r="O357">
        <v>41.502590673575121</v>
      </c>
      <c r="P357">
        <v>0.16115794971275088</v>
      </c>
      <c r="Q357" s="36">
        <f t="shared" si="122"/>
        <v>79.069767445460457</v>
      </c>
      <c r="R357" t="str">
        <f t="shared" si="123"/>
        <v xml:space="preserve"> </v>
      </c>
      <c r="S357" s="37" t="str">
        <f t="shared" si="124"/>
        <v/>
      </c>
      <c r="T357" s="37" t="str">
        <f t="shared" si="125"/>
        <v/>
      </c>
      <c r="U357" s="37" t="str">
        <f t="shared" si="126"/>
        <v xml:space="preserve"> </v>
      </c>
      <c r="V357" s="37" t="str">
        <f t="shared" si="127"/>
        <v xml:space="preserve"> </v>
      </c>
      <c r="W357" s="37" t="str">
        <f t="shared" si="128"/>
        <v xml:space="preserve"> </v>
      </c>
      <c r="X357" s="37" t="str">
        <f t="shared" si="129"/>
        <v xml:space="preserve"> </v>
      </c>
      <c r="Y357" t="str">
        <f t="shared" si="113"/>
        <v xml:space="preserve"> </v>
      </c>
      <c r="Z357" s="1" t="str">
        <f t="shared" si="130"/>
        <v xml:space="preserve"> </v>
      </c>
      <c r="AA357" t="str">
        <f t="shared" si="114"/>
        <v xml:space="preserve"> </v>
      </c>
      <c r="AB357" s="1" t="str">
        <f t="shared" si="131"/>
        <v xml:space="preserve"> </v>
      </c>
      <c r="AC357" t="str">
        <f t="shared" si="115"/>
        <v xml:space="preserve"> </v>
      </c>
      <c r="AD357" s="1" t="str">
        <f t="shared" si="132"/>
        <v xml:space="preserve"> </v>
      </c>
      <c r="AE357">
        <f t="shared" si="116"/>
        <v>51</v>
      </c>
      <c r="AF357" t="str">
        <f t="shared" si="117"/>
        <v xml:space="preserve"> </v>
      </c>
      <c r="AG357" t="str">
        <f t="shared" si="133"/>
        <v xml:space="preserve"> </v>
      </c>
      <c r="AH357" t="str">
        <f t="shared" si="134"/>
        <v xml:space="preserve"> </v>
      </c>
      <c r="AI357" t="str">
        <f t="shared" si="118"/>
        <v xml:space="preserve"> </v>
      </c>
      <c r="AJ357" t="str">
        <f t="shared" si="119"/>
        <v xml:space="preserve"> </v>
      </c>
      <c r="AK357" t="str">
        <f t="shared" si="135"/>
        <v xml:space="preserve"> </v>
      </c>
      <c r="AL357" t="str">
        <f t="shared" si="136"/>
        <v xml:space="preserve"> </v>
      </c>
      <c r="AM357" t="str">
        <f t="shared" si="120"/>
        <v xml:space="preserve"> </v>
      </c>
      <c r="AN357" t="str">
        <f t="shared" si="121"/>
        <v xml:space="preserve"> </v>
      </c>
      <c r="AO357" t="s">
        <v>570</v>
      </c>
      <c r="AP357" t="s">
        <v>1295</v>
      </c>
      <c r="AQ357" t="e">
        <v>#VALUE!</v>
      </c>
      <c r="AR357" t="e">
        <v>#VALUE!</v>
      </c>
      <c r="AS357">
        <v>-2.238304857120621E-2</v>
      </c>
      <c r="AT357" t="e">
        <v>#VALUE!</v>
      </c>
      <c r="AU357" t="e">
        <v>#VALUE!</v>
      </c>
      <c r="AV357" t="s">
        <v>1699</v>
      </c>
    </row>
    <row r="358" spans="1:48" x14ac:dyDescent="0.25">
      <c r="A358">
        <v>3.6100000000000254E-9</v>
      </c>
      <c r="B358" t="s">
        <v>1218</v>
      </c>
      <c r="C358">
        <v>2</v>
      </c>
      <c r="D358" s="2">
        <v>1</v>
      </c>
      <c r="E358">
        <v>9</v>
      </c>
      <c r="F358">
        <v>12</v>
      </c>
      <c r="G358">
        <v>14</v>
      </c>
      <c r="H358">
        <v>15.72</v>
      </c>
      <c r="I358">
        <v>6666.8520000000008</v>
      </c>
      <c r="J358">
        <v>9.5042321644498191</v>
      </c>
      <c r="K358">
        <v>15.30671859785784</v>
      </c>
      <c r="L358">
        <v>8.9870336771668526</v>
      </c>
      <c r="M358">
        <v>11.115521017950467</v>
      </c>
      <c r="N358">
        <v>1.0269999999999999</v>
      </c>
      <c r="O358">
        <v>-39.588235294117652</v>
      </c>
      <c r="P358">
        <v>5.8715012722646316</v>
      </c>
      <c r="Q358" s="36" t="str">
        <f t="shared" si="122"/>
        <v xml:space="preserve"> </v>
      </c>
      <c r="R358" t="str">
        <f t="shared" si="123"/>
        <v xml:space="preserve"> </v>
      </c>
      <c r="S358" s="37" t="str">
        <f t="shared" si="124"/>
        <v/>
      </c>
      <c r="T358" s="37" t="str">
        <f t="shared" si="125"/>
        <v/>
      </c>
      <c r="U358" s="37" t="str">
        <f t="shared" si="126"/>
        <v/>
      </c>
      <c r="V358" s="37">
        <f t="shared" si="127"/>
        <v>-0.62244255336507015</v>
      </c>
      <c r="W358" s="37" t="str">
        <f t="shared" si="128"/>
        <v/>
      </c>
      <c r="X358" s="37">
        <f t="shared" si="129"/>
        <v>-0.42161264309116753</v>
      </c>
      <c r="Y358" t="str">
        <f t="shared" si="113"/>
        <v xml:space="preserve"> </v>
      </c>
      <c r="Z358" s="1">
        <f t="shared" si="130"/>
        <v>78</v>
      </c>
      <c r="AA358" t="str">
        <f t="shared" si="114"/>
        <v xml:space="preserve"> </v>
      </c>
      <c r="AB358" s="1">
        <f t="shared" si="131"/>
        <v>109</v>
      </c>
      <c r="AC358" t="str">
        <f t="shared" si="115"/>
        <v xml:space="preserve"> 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>
        <f t="shared" si="133"/>
        <v>5.8715012758746319</v>
      </c>
      <c r="AH358" t="str">
        <f t="shared" si="134"/>
        <v xml:space="preserve"> </v>
      </c>
      <c r="AI358">
        <f t="shared" si="118"/>
        <v>31</v>
      </c>
      <c r="AJ358" t="str">
        <f t="shared" si="119"/>
        <v xml:space="preserve"> </v>
      </c>
      <c r="AK358" t="str">
        <f t="shared" si="135"/>
        <v xml:space="preserve"> </v>
      </c>
      <c r="AL358" t="str">
        <f t="shared" si="136"/>
        <v xml:space="preserve"> </v>
      </c>
      <c r="AM358" t="str">
        <f t="shared" si="120"/>
        <v xml:space="preserve"> </v>
      </c>
      <c r="AN358" t="str">
        <f t="shared" si="121"/>
        <v xml:space="preserve"> </v>
      </c>
      <c r="AO358" t="s">
        <v>1218</v>
      </c>
      <c r="AP358" t="s">
        <v>1250</v>
      </c>
      <c r="AQ358">
        <v>62.244255336507017</v>
      </c>
      <c r="AR358">
        <v>42.161264309116753</v>
      </c>
      <c r="AS358">
        <v>-10.941475826972013</v>
      </c>
      <c r="AT358">
        <v>-62.244255336507017</v>
      </c>
      <c r="AU358">
        <v>-42.161264309116753</v>
      </c>
      <c r="AV358" t="s">
        <v>1700</v>
      </c>
    </row>
    <row r="359" spans="1:48" x14ac:dyDescent="0.25">
      <c r="A359">
        <v>3.6200000000000255E-9</v>
      </c>
      <c r="B359" t="s">
        <v>650</v>
      </c>
      <c r="C359">
        <v>0</v>
      </c>
      <c r="D359" s="2">
        <v>1</v>
      </c>
      <c r="E359">
        <v>1</v>
      </c>
      <c r="F359">
        <v>2</v>
      </c>
      <c r="G359">
        <v>11.699999809265137</v>
      </c>
      <c r="H359">
        <v>11.96</v>
      </c>
      <c r="I359">
        <v>7026.6400817800004</v>
      </c>
      <c r="J359">
        <v>28.888888888888889</v>
      </c>
      <c r="K359" t="s">
        <v>1240</v>
      </c>
      <c r="L359">
        <v>6.0206109324758845</v>
      </c>
      <c r="M359">
        <v>8.2042282834921689</v>
      </c>
      <c r="N359">
        <v>0.13400000000000001</v>
      </c>
      <c r="O359">
        <v>-70.869565217391312</v>
      </c>
      <c r="P359">
        <v>1.6137123745819397</v>
      </c>
      <c r="Q359" s="36" t="str">
        <f t="shared" si="122"/>
        <v xml:space="preserve"> </v>
      </c>
      <c r="R359" t="str">
        <f t="shared" si="123"/>
        <v xml:space="preserve"> </v>
      </c>
      <c r="S359" s="37" t="str">
        <f t="shared" si="124"/>
        <v/>
      </c>
      <c r="T359" s="37" t="str">
        <f t="shared" si="125"/>
        <v/>
      </c>
      <c r="U359" s="37" t="str">
        <f t="shared" si="126"/>
        <v/>
      </c>
      <c r="V359" s="37" t="str">
        <f t="shared" si="127"/>
        <v/>
      </c>
      <c r="W359" s="37" t="str">
        <f t="shared" si="128"/>
        <v/>
      </c>
      <c r="X359" s="37">
        <f t="shared" si="129"/>
        <v>-0.61252562644130215</v>
      </c>
      <c r="Y359" t="str">
        <f t="shared" si="113"/>
        <v xml:space="preserve"> 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48</v>
      </c>
      <c r="AC359" t="str">
        <f t="shared" si="115"/>
        <v xml:space="preserve"> 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 t="str">
        <f t="shared" si="133"/>
        <v xml:space="preserve"> </v>
      </c>
      <c r="AH359" t="str">
        <f t="shared" si="134"/>
        <v xml:space="preserve"> </v>
      </c>
      <c r="AI359" t="str">
        <f t="shared" si="118"/>
        <v xml:space="preserve"> </v>
      </c>
      <c r="AJ359" t="str">
        <f t="shared" si="119"/>
        <v xml:space="preserve"> </v>
      </c>
      <c r="AK359" t="str">
        <f t="shared" si="135"/>
        <v xml:space="preserve"> </v>
      </c>
      <c r="AL359">
        <f t="shared" si="136"/>
        <v>-70.86956521377131</v>
      </c>
      <c r="AM359" t="str">
        <f t="shared" si="120"/>
        <v xml:space="preserve"> </v>
      </c>
      <c r="AN359">
        <f t="shared" si="121"/>
        <v>26</v>
      </c>
      <c r="AO359" t="s">
        <v>650</v>
      </c>
      <c r="AP359" t="s">
        <v>1264</v>
      </c>
      <c r="AQ359">
        <v>-14.761665501049759</v>
      </c>
      <c r="AR359">
        <v>61.252562644130215</v>
      </c>
      <c r="AS359">
        <v>-2.173914638251373</v>
      </c>
      <c r="AT359">
        <v>14.761665501049759</v>
      </c>
      <c r="AU359">
        <v>-61.252562644130215</v>
      </c>
      <c r="AV359" t="s">
        <v>1701</v>
      </c>
    </row>
    <row r="360" spans="1:48" x14ac:dyDescent="0.25">
      <c r="A360">
        <v>3.6300000000000257E-9</v>
      </c>
      <c r="B360" t="s">
        <v>659</v>
      </c>
      <c r="C360">
        <v>5</v>
      </c>
      <c r="D360" s="2">
        <v>4</v>
      </c>
      <c r="E360">
        <v>2</v>
      </c>
      <c r="F360">
        <v>11</v>
      </c>
      <c r="G360">
        <v>13.899999618530273</v>
      </c>
      <c r="H360">
        <v>11.93</v>
      </c>
      <c r="I360">
        <v>7026.6400817800004</v>
      </c>
      <c r="J360">
        <v>28.816425120772944</v>
      </c>
      <c r="K360" t="s">
        <v>1240</v>
      </c>
      <c r="L360">
        <v>6.0206109324758845</v>
      </c>
      <c r="M360">
        <v>8.2042282834921689</v>
      </c>
      <c r="N360">
        <v>0.13400000000000001</v>
      </c>
      <c r="O360">
        <v>-70.869565217391312</v>
      </c>
      <c r="P360">
        <v>1.6093880972338641</v>
      </c>
      <c r="Q360" s="36" t="str">
        <f t="shared" si="122"/>
        <v xml:space="preserve"> </v>
      </c>
      <c r="R360" t="str">
        <f t="shared" si="123"/>
        <v xml:space="preserve"> </v>
      </c>
      <c r="S360" s="37">
        <f t="shared" si="124"/>
        <v>0.16512989621426435</v>
      </c>
      <c r="T360" s="37" t="str">
        <f t="shared" si="125"/>
        <v/>
      </c>
      <c r="U360" s="37" t="str">
        <f t="shared" si="126"/>
        <v/>
      </c>
      <c r="V360" s="37" t="str">
        <f t="shared" si="127"/>
        <v/>
      </c>
      <c r="W360" s="37" t="str">
        <f t="shared" si="128"/>
        <v/>
      </c>
      <c r="X360" s="37">
        <f t="shared" si="129"/>
        <v>-0.61252562644130215</v>
      </c>
      <c r="Y360" t="str">
        <f t="shared" si="113"/>
        <v xml:space="preserve"> </v>
      </c>
      <c r="Z360" s="1" t="str">
        <f t="shared" si="130"/>
        <v xml:space="preserve"> </v>
      </c>
      <c r="AA360" t="str">
        <f t="shared" si="114"/>
        <v xml:space="preserve"> </v>
      </c>
      <c r="AB360" s="1">
        <f t="shared" si="131"/>
        <v>48</v>
      </c>
      <c r="AC360">
        <f t="shared" si="115"/>
        <v>100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 t="str">
        <f t="shared" si="133"/>
        <v xml:space="preserve"> </v>
      </c>
      <c r="AH360" t="str">
        <f t="shared" si="134"/>
        <v xml:space="preserve"> </v>
      </c>
      <c r="AI360" t="str">
        <f t="shared" si="118"/>
        <v xml:space="preserve"> </v>
      </c>
      <c r="AJ360" t="str">
        <f t="shared" si="119"/>
        <v xml:space="preserve"> </v>
      </c>
      <c r="AK360" t="str">
        <f t="shared" si="135"/>
        <v xml:space="preserve"> </v>
      </c>
      <c r="AL360">
        <f t="shared" si="136"/>
        <v>-70.869565213761305</v>
      </c>
      <c r="AM360" t="str">
        <f t="shared" si="120"/>
        <v xml:space="preserve"> </v>
      </c>
      <c r="AN360">
        <f t="shared" si="121"/>
        <v>25</v>
      </c>
      <c r="AO360" t="s">
        <v>659</v>
      </c>
      <c r="AP360" t="s">
        <v>1264</v>
      </c>
      <c r="AQ360">
        <v>-14.473801791598962</v>
      </c>
      <c r="AR360">
        <v>61.252562644130215</v>
      </c>
      <c r="AS360">
        <v>16.512989258426437</v>
      </c>
      <c r="AT360">
        <v>14.473801791598962</v>
      </c>
      <c r="AU360">
        <v>-61.252562644130215</v>
      </c>
      <c r="AV360" t="s">
        <v>1701</v>
      </c>
    </row>
    <row r="361" spans="1:48" x14ac:dyDescent="0.25">
      <c r="A361">
        <v>3.6400000000000259E-9</v>
      </c>
      <c r="B361" t="s">
        <v>632</v>
      </c>
      <c r="C361">
        <v>12</v>
      </c>
      <c r="D361" s="2">
        <v>0</v>
      </c>
      <c r="E361">
        <v>10</v>
      </c>
      <c r="F361">
        <v>22</v>
      </c>
      <c r="G361">
        <v>65</v>
      </c>
      <c r="H361">
        <v>56.83</v>
      </c>
      <c r="I361">
        <v>19516.334519309999</v>
      </c>
      <c r="J361" t="s">
        <v>1240</v>
      </c>
      <c r="K361">
        <v>39.658060013956728</v>
      </c>
      <c r="L361">
        <v>20.293222284749579</v>
      </c>
      <c r="M361">
        <v>18.630851290275249</v>
      </c>
      <c r="N361">
        <v>1.4330000000000001</v>
      </c>
      <c r="O361">
        <v>-5.1621442753143656</v>
      </c>
      <c r="P361">
        <v>4.9111384831954945</v>
      </c>
      <c r="Q361" s="36" t="str">
        <f t="shared" si="122"/>
        <v xml:space="preserve"> </v>
      </c>
      <c r="R361" t="str">
        <f t="shared" si="123"/>
        <v xml:space="preserve"> </v>
      </c>
      <c r="S361" s="37" t="str">
        <f t="shared" si="124"/>
        <v/>
      </c>
      <c r="T361" s="37" t="str">
        <f t="shared" si="125"/>
        <v/>
      </c>
      <c r="U361" s="37" t="str">
        <f t="shared" si="126"/>
        <v xml:space="preserve"> </v>
      </c>
      <c r="V361" s="37" t="str">
        <f t="shared" si="127"/>
        <v xml:space="preserve"> </v>
      </c>
      <c r="W361" s="37" t="str">
        <f t="shared" si="128"/>
        <v/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 t="str">
        <f t="shared" si="114"/>
        <v xml:space="preserve"> </v>
      </c>
      <c r="AB361" s="1" t="str">
        <f t="shared" si="131"/>
        <v xml:space="preserve"> </v>
      </c>
      <c r="AC361" t="str">
        <f t="shared" si="115"/>
        <v xml:space="preserve"> 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>
        <f t="shared" si="133"/>
        <v>4.9111384868354948</v>
      </c>
      <c r="AH361" t="str">
        <f t="shared" si="134"/>
        <v xml:space="preserve"> </v>
      </c>
      <c r="AI361">
        <f t="shared" si="118"/>
        <v>43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632</v>
      </c>
      <c r="AP361" t="s">
        <v>1256</v>
      </c>
      <c r="AQ361" t="e">
        <v>#VALUE!</v>
      </c>
      <c r="AR361">
        <v>-30.603084644720102</v>
      </c>
      <c r="AS361">
        <v>14.376209748372348</v>
      </c>
      <c r="AT361" t="e">
        <v>#VALUE!</v>
      </c>
      <c r="AU361">
        <v>30.603084644720102</v>
      </c>
      <c r="AV361" t="s">
        <v>1702</v>
      </c>
    </row>
    <row r="362" spans="1:48" x14ac:dyDescent="0.25">
      <c r="A362">
        <v>3.6500000000000261E-9</v>
      </c>
      <c r="B362" t="s">
        <v>397</v>
      </c>
      <c r="C362">
        <v>10</v>
      </c>
      <c r="D362" s="2">
        <v>1</v>
      </c>
      <c r="E362">
        <v>15</v>
      </c>
      <c r="F362">
        <v>26</v>
      </c>
      <c r="G362">
        <v>35</v>
      </c>
      <c r="H362">
        <v>26.59</v>
      </c>
      <c r="I362">
        <v>11806.127889259998</v>
      </c>
      <c r="J362">
        <v>8.621919584954604</v>
      </c>
      <c r="K362">
        <v>11.923766816143498</v>
      </c>
      <c r="L362">
        <v>9.7874781330166893</v>
      </c>
      <c r="M362">
        <v>9.4646006088448882</v>
      </c>
      <c r="N362">
        <v>2.23</v>
      </c>
      <c r="O362">
        <v>-27.597402597402599</v>
      </c>
      <c r="P362">
        <v>14.069198946972547</v>
      </c>
      <c r="Q362" s="36" t="str">
        <f t="shared" si="122"/>
        <v xml:space="preserve"> </v>
      </c>
      <c r="R362" t="str">
        <f t="shared" si="123"/>
        <v xml:space="preserve"> </v>
      </c>
      <c r="S362" s="37">
        <f t="shared" si="124"/>
        <v>0.31628432106256116</v>
      </c>
      <c r="T362" s="37" t="str">
        <f t="shared" si="125"/>
        <v/>
      </c>
      <c r="U362" s="37" t="str">
        <f t="shared" si="126"/>
        <v/>
      </c>
      <c r="V362" s="37">
        <f t="shared" si="127"/>
        <v>-0.65749258990501569</v>
      </c>
      <c r="W362" s="37" t="str">
        <f t="shared" si="128"/>
        <v/>
      </c>
      <c r="X362" s="37">
        <f t="shared" si="129"/>
        <v>-0.37009765273928263</v>
      </c>
      <c r="Y362" t="str">
        <f t="shared" ref="Y362:Y425" si="137">IF(ISERROR((RANK(U362,U$7:U$391,0)))=TRUE," ",((RANK(U362,U$7:U$391,0))))</f>
        <v xml:space="preserve"> </v>
      </c>
      <c r="Z362" s="1">
        <f t="shared" si="130"/>
        <v>66</v>
      </c>
      <c r="AA362" t="str">
        <f t="shared" ref="AA362:AA425" si="138">IF(ISERROR((RANK(W362,W$7:W$391,0)))=TRUE," ",((RANK(W362,W$7:W$391,0))))</f>
        <v xml:space="preserve"> </v>
      </c>
      <c r="AB362" s="1">
        <f t="shared" si="131"/>
        <v>119</v>
      </c>
      <c r="AC362">
        <f t="shared" ref="AC362:AC425" si="139">IF(ISERROR((RANK(S362,S$7:S$391,0)))=TRUE," ",((RANK(S362,S$7:S$391,0))))</f>
        <v>25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14.069198950622546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3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397</v>
      </c>
      <c r="AP362" t="s">
        <v>1297</v>
      </c>
      <c r="AQ362">
        <v>65.749258990501573</v>
      </c>
      <c r="AR362">
        <v>37.009765273928267</v>
      </c>
      <c r="AS362">
        <v>31.628431741256115</v>
      </c>
      <c r="AT362">
        <v>-65.749258990501573</v>
      </c>
      <c r="AU362">
        <v>-37.009765273928267</v>
      </c>
      <c r="AV362" t="s">
        <v>1703</v>
      </c>
    </row>
    <row r="363" spans="1:48" x14ac:dyDescent="0.25">
      <c r="A363">
        <v>3.6600000000000262E-9</v>
      </c>
      <c r="B363" t="s">
        <v>396</v>
      </c>
      <c r="C363">
        <v>3</v>
      </c>
      <c r="D363" s="2">
        <v>5</v>
      </c>
      <c r="E363">
        <v>5</v>
      </c>
      <c r="F363">
        <v>13</v>
      </c>
      <c r="G363">
        <v>57.5</v>
      </c>
      <c r="H363">
        <v>54.53</v>
      </c>
      <c r="I363">
        <v>11684.845228279999</v>
      </c>
      <c r="J363">
        <v>9.0822784810126578</v>
      </c>
      <c r="K363">
        <v>11.974088713219148</v>
      </c>
      <c r="L363">
        <v>6.2021898276228988</v>
      </c>
      <c r="M363">
        <v>7.9606910680142038</v>
      </c>
      <c r="N363">
        <v>4.5540000000000003</v>
      </c>
      <c r="O363">
        <v>-24.851485148514854</v>
      </c>
      <c r="P363">
        <v>4.6928296350632683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 t="str">
        <f t="shared" si="126"/>
        <v/>
      </c>
      <c r="V363" s="37">
        <f t="shared" si="127"/>
        <v>-0.63920474441429953</v>
      </c>
      <c r="W363" s="37" t="str">
        <f t="shared" si="128"/>
        <v/>
      </c>
      <c r="X363" s="37">
        <f t="shared" si="129"/>
        <v>-0.60083957506916397</v>
      </c>
      <c r="Y363" t="str">
        <f t="shared" si="137"/>
        <v xml:space="preserve"> </v>
      </c>
      <c r="Z363" s="1">
        <f t="shared" si="130"/>
        <v>72</v>
      </c>
      <c r="AA363" t="str">
        <f t="shared" si="138"/>
        <v xml:space="preserve"> </v>
      </c>
      <c r="AB363" s="1">
        <f t="shared" si="131"/>
        <v>50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>
        <f t="shared" si="133"/>
        <v>4.6928296387232686</v>
      </c>
      <c r="AH363" t="str">
        <f t="shared" si="134"/>
        <v xml:space="preserve"> </v>
      </c>
      <c r="AI363">
        <f t="shared" si="142"/>
        <v>49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396</v>
      </c>
      <c r="AP363" t="s">
        <v>1264</v>
      </c>
      <c r="AQ363">
        <v>63.920474441429953</v>
      </c>
      <c r="AR363">
        <v>60.083957506916398</v>
      </c>
      <c r="AS363">
        <v>5.4465431872363856</v>
      </c>
      <c r="AT363">
        <v>-63.920474441429953</v>
      </c>
      <c r="AU363">
        <v>-60.083957506916398</v>
      </c>
      <c r="AV363" t="s">
        <v>1704</v>
      </c>
    </row>
    <row r="364" spans="1:48" x14ac:dyDescent="0.25">
      <c r="A364">
        <v>3.6700000000000264E-9</v>
      </c>
      <c r="B364" t="s">
        <v>364</v>
      </c>
      <c r="C364">
        <v>8</v>
      </c>
      <c r="D364" s="2">
        <v>4</v>
      </c>
      <c r="E364">
        <v>20</v>
      </c>
      <c r="F364">
        <v>32</v>
      </c>
      <c r="G364">
        <v>55</v>
      </c>
      <c r="H364">
        <v>57.01</v>
      </c>
      <c r="I364">
        <v>174945.56081999998</v>
      </c>
      <c r="J364">
        <v>16.553426248548199</v>
      </c>
      <c r="K364">
        <v>14.927991620843152</v>
      </c>
      <c r="L364">
        <v>11.119082327435942</v>
      </c>
      <c r="M364">
        <v>10.945231152815014</v>
      </c>
      <c r="N364">
        <v>4.0430000000000001</v>
      </c>
      <c r="O364">
        <v>5.012987012987014</v>
      </c>
      <c r="P364">
        <v>1.6804069461497986</v>
      </c>
      <c r="Q364" s="36" t="str">
        <f t="shared" si="122"/>
        <v xml:space="preserve"> </v>
      </c>
      <c r="R364" t="str">
        <f t="shared" si="123"/>
        <v xml:space="preserve"> </v>
      </c>
      <c r="S364" s="37" t="str">
        <f t="shared" si="124"/>
        <v/>
      </c>
      <c r="T364" s="37" t="str">
        <f t="shared" si="125"/>
        <v/>
      </c>
      <c r="U364" s="37" t="str">
        <f t="shared" si="126"/>
        <v/>
      </c>
      <c r="V364" s="37">
        <f t="shared" si="127"/>
        <v>-0.34241196560424347</v>
      </c>
      <c r="W364" s="37" t="str">
        <f t="shared" si="128"/>
        <v/>
      </c>
      <c r="X364" s="37" t="str">
        <f t="shared" si="129"/>
        <v/>
      </c>
      <c r="Y364" t="str">
        <f t="shared" si="137"/>
        <v xml:space="preserve"> </v>
      </c>
      <c r="Z364" s="1">
        <f t="shared" si="130"/>
        <v>174</v>
      </c>
      <c r="AA364" t="str">
        <f t="shared" si="138"/>
        <v xml:space="preserve"> </v>
      </c>
      <c r="AB364" s="1" t="str">
        <f t="shared" si="131"/>
        <v xml:space="preserve"> </v>
      </c>
      <c r="AC364" t="str">
        <f t="shared" si="139"/>
        <v xml:space="preserve"> 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 t="str">
        <f t="shared" si="133"/>
        <v xml:space="preserve"> </v>
      </c>
      <c r="AH364" t="str">
        <f t="shared" si="134"/>
        <v xml:space="preserve"> </v>
      </c>
      <c r="AI364" t="str">
        <f t="shared" si="142"/>
        <v xml:space="preserve"> </v>
      </c>
      <c r="AJ364" t="str">
        <f t="shared" si="143"/>
        <v xml:space="preserve"> </v>
      </c>
      <c r="AK364" t="str">
        <f t="shared" si="135"/>
        <v xml:space="preserve"> </v>
      </c>
      <c r="AL364" t="str">
        <f t="shared" si="136"/>
        <v xml:space="preserve"> </v>
      </c>
      <c r="AM364" t="str">
        <f t="shared" si="144"/>
        <v xml:space="preserve"> </v>
      </c>
      <c r="AN364" t="str">
        <f t="shared" si="145"/>
        <v xml:space="preserve"> </v>
      </c>
      <c r="AO364" t="s">
        <v>364</v>
      </c>
      <c r="AP364" t="s">
        <v>1295</v>
      </c>
      <c r="AQ364">
        <v>34.241196560424349</v>
      </c>
      <c r="AR364">
        <v>28.439829318133945</v>
      </c>
      <c r="AS364">
        <v>-3.5256972460971703</v>
      </c>
      <c r="AT364">
        <v>-34.241196560424349</v>
      </c>
      <c r="AU364">
        <v>-28.439829318133945</v>
      </c>
      <c r="AV364" t="s">
        <v>1705</v>
      </c>
    </row>
    <row r="365" spans="1:48" x14ac:dyDescent="0.25">
      <c r="A365">
        <v>3.6800000000000266E-9</v>
      </c>
      <c r="B365" t="s">
        <v>512</v>
      </c>
      <c r="C365">
        <v>11</v>
      </c>
      <c r="D365" s="2">
        <v>2</v>
      </c>
      <c r="E365">
        <v>8</v>
      </c>
      <c r="F365">
        <v>21</v>
      </c>
      <c r="G365">
        <v>434</v>
      </c>
      <c r="H365">
        <v>419.79</v>
      </c>
      <c r="I365">
        <v>31159.183094760003</v>
      </c>
      <c r="J365">
        <v>23.440169747054558</v>
      </c>
      <c r="K365">
        <v>25.01430103682517</v>
      </c>
      <c r="L365">
        <v>15.993919811747668</v>
      </c>
      <c r="M365">
        <v>16.573380638469281</v>
      </c>
      <c r="N365">
        <v>16.782</v>
      </c>
      <c r="O365">
        <v>-6.1514371994184174</v>
      </c>
      <c r="P365">
        <v>0</v>
      </c>
      <c r="Q365" s="36" t="str">
        <f t="shared" si="122"/>
        <v xml:space="preserve"> </v>
      </c>
      <c r="R365" t="str">
        <f t="shared" si="123"/>
        <v xml:space="preserve"> </v>
      </c>
      <c r="S365" s="37" t="str">
        <f t="shared" si="124"/>
        <v/>
      </c>
      <c r="T365" s="37" t="str">
        <f t="shared" si="125"/>
        <v/>
      </c>
      <c r="U365" s="37" t="str">
        <f t="shared" si="126"/>
        <v/>
      </c>
      <c r="V365" s="37" t="str">
        <f t="shared" si="127"/>
        <v/>
      </c>
      <c r="W365" s="37" t="str">
        <f t="shared" si="128"/>
        <v/>
      </c>
      <c r="X365" s="37" t="str">
        <f t="shared" si="129"/>
        <v/>
      </c>
      <c r="Y365" t="str">
        <f t="shared" si="137"/>
        <v xml:space="preserve"> </v>
      </c>
      <c r="Z365" s="1" t="str">
        <f t="shared" si="130"/>
        <v xml:space="preserve"> </v>
      </c>
      <c r="AA365" t="str">
        <f t="shared" si="138"/>
        <v xml:space="preserve"> </v>
      </c>
      <c r="AB365" s="1" t="str">
        <f t="shared" si="131"/>
        <v xml:space="preserve"> </v>
      </c>
      <c r="AC365" t="str">
        <f t="shared" si="139"/>
        <v xml:space="preserve"> 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 t="str">
        <f t="shared" si="133"/>
        <v xml:space="preserve"> </v>
      </c>
      <c r="AH365" t="str">
        <f t="shared" si="134"/>
        <v xml:space="preserve"> </v>
      </c>
      <c r="AI365" t="str">
        <f t="shared" si="142"/>
        <v xml:space="preserve"> 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512</v>
      </c>
      <c r="AP365" t="s">
        <v>1250</v>
      </c>
      <c r="AQ365">
        <v>6.8834758531011069</v>
      </c>
      <c r="AR365">
        <v>-2.933641275113219</v>
      </c>
      <c r="AS365">
        <v>3.385025846256462</v>
      </c>
      <c r="AT365">
        <v>-6.8834758531011069</v>
      </c>
      <c r="AU365">
        <v>2.933641275113219</v>
      </c>
      <c r="AV365" t="s">
        <v>1706</v>
      </c>
    </row>
    <row r="366" spans="1:48" x14ac:dyDescent="0.25">
      <c r="A366">
        <v>3.6900000000000268E-9</v>
      </c>
      <c r="B366" t="s">
        <v>395</v>
      </c>
      <c r="C366">
        <v>3</v>
      </c>
      <c r="D366" s="2">
        <v>8</v>
      </c>
      <c r="E366">
        <v>15</v>
      </c>
      <c r="F366">
        <v>26</v>
      </c>
      <c r="G366">
        <v>16</v>
      </c>
      <c r="H366">
        <v>16.16</v>
      </c>
      <c r="I366">
        <v>14544.29385344</v>
      </c>
      <c r="J366">
        <v>9.6477611940298509</v>
      </c>
      <c r="K366" t="s">
        <v>1240</v>
      </c>
      <c r="L366">
        <v>6.6491353935088826</v>
      </c>
      <c r="M366">
        <v>9.0714451734213473</v>
      </c>
      <c r="N366">
        <v>-3.6320000000000001</v>
      </c>
      <c r="O366" t="s">
        <v>132</v>
      </c>
      <c r="P366">
        <v>8.0136138613861387</v>
      </c>
      <c r="Q366" s="36" t="str">
        <f t="shared" si="122"/>
        <v xml:space="preserve"> </v>
      </c>
      <c r="R366" t="str">
        <f t="shared" si="123"/>
        <v xml:space="preserve"> </v>
      </c>
      <c r="S366" s="37" t="str">
        <f t="shared" si="124"/>
        <v/>
      </c>
      <c r="T366" s="37" t="str">
        <f t="shared" si="125"/>
        <v/>
      </c>
      <c r="U366" s="37" t="str">
        <f t="shared" si="126"/>
        <v/>
      </c>
      <c r="V366" s="37">
        <f t="shared" si="127"/>
        <v>-0.6167408351211785</v>
      </c>
      <c r="W366" s="37" t="str">
        <f t="shared" si="128"/>
        <v/>
      </c>
      <c r="X366" s="37">
        <f t="shared" si="129"/>
        <v>-0.57207506012229092</v>
      </c>
      <c r="Y366" t="str">
        <f t="shared" si="137"/>
        <v xml:space="preserve"> </v>
      </c>
      <c r="Z366" s="1">
        <f t="shared" si="130"/>
        <v>85</v>
      </c>
      <c r="AA366" t="str">
        <f t="shared" si="138"/>
        <v xml:space="preserve"> </v>
      </c>
      <c r="AB366" s="1">
        <f t="shared" si="131"/>
        <v>57</v>
      </c>
      <c r="AC366" t="str">
        <f t="shared" si="139"/>
        <v xml:space="preserve"> 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>
        <f t="shared" si="133"/>
        <v>8.0136138650761382</v>
      </c>
      <c r="AH366" t="str">
        <f t="shared" si="134"/>
        <v xml:space="preserve"> </v>
      </c>
      <c r="AI366">
        <f t="shared" si="142"/>
        <v>12</v>
      </c>
      <c r="AJ366" t="str">
        <f t="shared" si="143"/>
        <v xml:space="preserve"> </v>
      </c>
      <c r="AK366" t="str">
        <f t="shared" si="135"/>
        <v xml:space="preserve"> </v>
      </c>
      <c r="AL366" t="str">
        <f t="shared" si="136"/>
        <v xml:space="preserve"> </v>
      </c>
      <c r="AM366" t="str">
        <f t="shared" si="144"/>
        <v xml:space="preserve"> </v>
      </c>
      <c r="AN366" t="str">
        <f t="shared" si="145"/>
        <v xml:space="preserve"> </v>
      </c>
      <c r="AO366" t="s">
        <v>395</v>
      </c>
      <c r="AP366" t="s">
        <v>1297</v>
      </c>
      <c r="AQ366">
        <v>61.674083512117846</v>
      </c>
      <c r="AR366">
        <v>57.207506012229089</v>
      </c>
      <c r="AS366">
        <v>-0.99009900990099098</v>
      </c>
      <c r="AT366">
        <v>-61.674083512117846</v>
      </c>
      <c r="AU366">
        <v>-57.207506012229089</v>
      </c>
      <c r="AV366" t="s">
        <v>1707</v>
      </c>
    </row>
    <row r="367" spans="1:48" x14ac:dyDescent="0.25">
      <c r="A367">
        <v>3.7000000000000269E-9</v>
      </c>
      <c r="B367" t="s">
        <v>484</v>
      </c>
      <c r="C367">
        <v>2</v>
      </c>
      <c r="D367" s="2">
        <v>2</v>
      </c>
      <c r="E367">
        <v>16</v>
      </c>
      <c r="F367">
        <v>20</v>
      </c>
      <c r="G367">
        <v>74</v>
      </c>
      <c r="H367">
        <v>71.63</v>
      </c>
      <c r="I367">
        <v>25700.844000000001</v>
      </c>
      <c r="J367">
        <v>25.071753587679382</v>
      </c>
      <c r="K367">
        <v>23.900567233900567</v>
      </c>
      <c r="L367">
        <v>16.619821974657874</v>
      </c>
      <c r="M367">
        <v>15.382508572459846</v>
      </c>
      <c r="N367">
        <v>2.7690000000000001</v>
      </c>
      <c r="O367">
        <v>-7.6999999999999957</v>
      </c>
      <c r="P367">
        <v>3.4706128717018014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/>
      </c>
      <c r="T367" s="37" t="str">
        <f t="shared" si="125"/>
        <v/>
      </c>
      <c r="U367" s="37" t="str">
        <f t="shared" si="126"/>
        <v/>
      </c>
      <c r="V367" s="37" t="str">
        <f t="shared" si="127"/>
        <v/>
      </c>
      <c r="W367" s="37" t="str">
        <f t="shared" si="128"/>
        <v/>
      </c>
      <c r="X367" s="37" t="str">
        <f t="shared" si="129"/>
        <v/>
      </c>
      <c r="Y367" t="str">
        <f t="shared" si="137"/>
        <v xml:space="preserve"> </v>
      </c>
      <c r="Z367" s="1" t="str">
        <f t="shared" si="130"/>
        <v xml:space="preserve"> </v>
      </c>
      <c r="AA367" t="str">
        <f t="shared" si="138"/>
        <v xml:space="preserve"> </v>
      </c>
      <c r="AB367" s="1" t="str">
        <f t="shared" si="131"/>
        <v xml:space="preserve"> 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>
        <f t="shared" si="133"/>
        <v>3.4706128754018013</v>
      </c>
      <c r="AH367" t="str">
        <f t="shared" si="134"/>
        <v xml:space="preserve"> </v>
      </c>
      <c r="AI367">
        <f t="shared" si="142"/>
        <v>103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484</v>
      </c>
      <c r="AP367" t="s">
        <v>1295</v>
      </c>
      <c r="AQ367">
        <v>0.40197773543827475</v>
      </c>
      <c r="AR367">
        <v>-6.9618213253217265</v>
      </c>
      <c r="AS367">
        <v>3.3086695518637521</v>
      </c>
      <c r="AT367">
        <v>-0.40197773543827475</v>
      </c>
      <c r="AU367">
        <v>6.9618213253217265</v>
      </c>
      <c r="AV367" t="s">
        <v>1708</v>
      </c>
    </row>
    <row r="368" spans="1:48" x14ac:dyDescent="0.25">
      <c r="A368">
        <v>3.7100000000000271E-9</v>
      </c>
      <c r="B368" t="s">
        <v>485</v>
      </c>
      <c r="C368">
        <v>1</v>
      </c>
      <c r="D368" s="2">
        <v>0</v>
      </c>
      <c r="E368">
        <v>13</v>
      </c>
      <c r="F368">
        <v>14</v>
      </c>
      <c r="G368">
        <v>13</v>
      </c>
      <c r="H368">
        <v>11.31</v>
      </c>
      <c r="I368">
        <v>4802.8775577899996</v>
      </c>
      <c r="J368">
        <v>8.3964365256124722</v>
      </c>
      <c r="K368">
        <v>10.385674931129477</v>
      </c>
      <c r="L368" t="s">
        <v>1240</v>
      </c>
      <c r="M368" t="s">
        <v>1240</v>
      </c>
      <c r="N368">
        <v>1.089</v>
      </c>
      <c r="O368">
        <v>-21.654676258992815</v>
      </c>
      <c r="P368">
        <v>6.3572060123784251</v>
      </c>
      <c r="Q368" s="36" t="str">
        <f t="shared" si="122"/>
        <v xml:space="preserve"> </v>
      </c>
      <c r="R368" t="str">
        <f t="shared" si="123"/>
        <v xml:space="preserve"> </v>
      </c>
      <c r="S368" s="37" t="str">
        <f t="shared" si="124"/>
        <v/>
      </c>
      <c r="T368" s="37" t="str">
        <f t="shared" si="125"/>
        <v/>
      </c>
      <c r="U368" s="37" t="str">
        <f t="shared" si="126"/>
        <v/>
      </c>
      <c r="V368" s="37">
        <f t="shared" si="127"/>
        <v>-0.66644994770853017</v>
      </c>
      <c r="W368" s="37" t="str">
        <f t="shared" si="128"/>
        <v xml:space="preserve"> </v>
      </c>
      <c r="X368" s="37" t="str">
        <f t="shared" si="129"/>
        <v xml:space="preserve"> </v>
      </c>
      <c r="Y368" t="str">
        <f t="shared" si="137"/>
        <v xml:space="preserve"> </v>
      </c>
      <c r="Z368" s="1">
        <f t="shared" si="130"/>
        <v>61</v>
      </c>
      <c r="AA368" t="str">
        <f t="shared" si="138"/>
        <v xml:space="preserve"> </v>
      </c>
      <c r="AB368" s="1" t="str">
        <f t="shared" si="131"/>
        <v xml:space="preserve"> </v>
      </c>
      <c r="AC368" t="str">
        <f t="shared" si="139"/>
        <v xml:space="preserve"> 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6.3572060160884254</v>
      </c>
      <c r="AH368" t="str">
        <f t="shared" si="134"/>
        <v xml:space="preserve"> </v>
      </c>
      <c r="AI368">
        <f t="shared" si="142"/>
        <v>27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485</v>
      </c>
      <c r="AP368" t="s">
        <v>1248</v>
      </c>
      <c r="AQ368">
        <v>66.644994770853017</v>
      </c>
      <c r="AR368" t="e">
        <v>#VALUE!</v>
      </c>
      <c r="AS368">
        <v>14.942528735632177</v>
      </c>
      <c r="AT368">
        <v>-66.644994770853017</v>
      </c>
      <c r="AU368" t="e">
        <v>#VALUE!</v>
      </c>
      <c r="AV368" t="s">
        <v>1709</v>
      </c>
    </row>
    <row r="369" spans="1:48" x14ac:dyDescent="0.25">
      <c r="A369">
        <v>3.7200000000000273E-9</v>
      </c>
      <c r="B369" t="s">
        <v>460</v>
      </c>
      <c r="C369">
        <v>9</v>
      </c>
      <c r="D369" s="2">
        <v>2</v>
      </c>
      <c r="E369">
        <v>11</v>
      </c>
      <c r="F369">
        <v>22</v>
      </c>
      <c r="G369">
        <v>75.5</v>
      </c>
      <c r="H369">
        <v>75.64</v>
      </c>
      <c r="I369">
        <v>26150.782716000002</v>
      </c>
      <c r="J369">
        <v>11.039112667834209</v>
      </c>
      <c r="K369">
        <v>27.062611806797854</v>
      </c>
      <c r="L369">
        <v>6.7591029152868272</v>
      </c>
      <c r="M369">
        <v>15.240272251937798</v>
      </c>
      <c r="N369">
        <v>2.7949999999999999</v>
      </c>
      <c r="O369">
        <v>-59.315866084425039</v>
      </c>
      <c r="P369">
        <v>1.7424643046007404</v>
      </c>
      <c r="Q369" s="36" t="str">
        <f t="shared" si="122"/>
        <v xml:space="preserve"> </v>
      </c>
      <c r="R369" t="str">
        <f t="shared" si="123"/>
        <v xml:space="preserve"> </v>
      </c>
      <c r="S369" s="37" t="str">
        <f t="shared" si="124"/>
        <v/>
      </c>
      <c r="T369" s="37" t="str">
        <f t="shared" si="125"/>
        <v/>
      </c>
      <c r="U369" s="37" t="str">
        <f t="shared" si="126"/>
        <v/>
      </c>
      <c r="V369" s="37">
        <f t="shared" si="127"/>
        <v>-0.56146913081809569</v>
      </c>
      <c r="W369" s="37" t="str">
        <f t="shared" si="128"/>
        <v/>
      </c>
      <c r="X369" s="37">
        <f t="shared" si="129"/>
        <v>-0.56499777227050996</v>
      </c>
      <c r="Y369" t="str">
        <f t="shared" si="137"/>
        <v xml:space="preserve"> </v>
      </c>
      <c r="Z369" s="1">
        <f t="shared" si="130"/>
        <v>105</v>
      </c>
      <c r="AA369" t="str">
        <f t="shared" si="138"/>
        <v xml:space="preserve"> </v>
      </c>
      <c r="AB369" s="1">
        <f t="shared" si="131"/>
        <v>61</v>
      </c>
      <c r="AC369" t="str">
        <f t="shared" si="139"/>
        <v xml:space="preserve"> 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 t="str">
        <f t="shared" si="133"/>
        <v xml:space="preserve"> </v>
      </c>
      <c r="AH369" t="str">
        <f t="shared" si="134"/>
        <v xml:space="preserve"> </v>
      </c>
      <c r="AI369" t="str">
        <f t="shared" si="142"/>
        <v xml:space="preserve"> </v>
      </c>
      <c r="AJ369" t="str">
        <f t="shared" si="143"/>
        <v xml:space="preserve"> </v>
      </c>
      <c r="AK369" t="str">
        <f t="shared" si="135"/>
        <v xml:space="preserve"> </v>
      </c>
      <c r="AL369">
        <f t="shared" si="136"/>
        <v>-59.315866080705042</v>
      </c>
      <c r="AM369" t="str">
        <f t="shared" si="144"/>
        <v xml:space="preserve"> </v>
      </c>
      <c r="AN369">
        <f t="shared" si="145"/>
        <v>12</v>
      </c>
      <c r="AO369" t="s">
        <v>460</v>
      </c>
      <c r="AP369" t="s">
        <v>1246</v>
      </c>
      <c r="AQ369">
        <v>56.146913081809572</v>
      </c>
      <c r="AR369">
        <v>56.499777227050998</v>
      </c>
      <c r="AS369">
        <v>-0.18508725542041304</v>
      </c>
      <c r="AT369">
        <v>-56.146913081809572</v>
      </c>
      <c r="AU369">
        <v>-56.499777227050998</v>
      </c>
      <c r="AV369" t="s">
        <v>1710</v>
      </c>
    </row>
    <row r="370" spans="1:48" x14ac:dyDescent="0.25">
      <c r="A370">
        <v>3.7300000000000274E-9</v>
      </c>
      <c r="B370" t="s">
        <v>408</v>
      </c>
      <c r="C370">
        <v>8</v>
      </c>
      <c r="D370" s="2">
        <v>0</v>
      </c>
      <c r="E370">
        <v>11</v>
      </c>
      <c r="F370">
        <v>19</v>
      </c>
      <c r="G370">
        <v>56</v>
      </c>
      <c r="H370">
        <v>51.81</v>
      </c>
      <c r="I370">
        <v>26196.448243680003</v>
      </c>
      <c r="J370">
        <v>15.946445060018467</v>
      </c>
      <c r="K370">
        <v>15.424233402798453</v>
      </c>
      <c r="L370">
        <v>11.155690124657507</v>
      </c>
      <c r="M370">
        <v>11.153385459858001</v>
      </c>
      <c r="N370">
        <v>3.359</v>
      </c>
      <c r="O370">
        <v>2.4085365853658454</v>
      </c>
      <c r="P370">
        <v>3.7830534645821268</v>
      </c>
      <c r="Q370" s="36" t="str">
        <f t="shared" si="122"/>
        <v xml:space="preserve"> 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>
        <f t="shared" si="127"/>
        <v>-0.36652440980083234</v>
      </c>
      <c r="W370" s="37" t="str">
        <f t="shared" si="128"/>
        <v/>
      </c>
      <c r="X370" s="37" t="str">
        <f t="shared" si="129"/>
        <v/>
      </c>
      <c r="Y370" t="str">
        <f t="shared" si="137"/>
        <v xml:space="preserve"> </v>
      </c>
      <c r="Z370" s="1">
        <f t="shared" si="130"/>
        <v>164</v>
      </c>
      <c r="AA370" t="str">
        <f t="shared" si="138"/>
        <v xml:space="preserve"> 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 t="str">
        <f t="shared" si="140"/>
        <v xml:space="preserve"> </v>
      </c>
      <c r="AF370" t="str">
        <f t="shared" si="141"/>
        <v xml:space="preserve"> </v>
      </c>
      <c r="AG370">
        <f t="shared" si="133"/>
        <v>3.7830534683121266</v>
      </c>
      <c r="AH370" t="str">
        <f t="shared" si="134"/>
        <v xml:space="preserve"> </v>
      </c>
      <c r="AI370">
        <f t="shared" si="142"/>
        <v>83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408</v>
      </c>
      <c r="AP370" t="s">
        <v>1252</v>
      </c>
      <c r="AQ370">
        <v>36.652440980083234</v>
      </c>
      <c r="AR370">
        <v>28.204228920518538</v>
      </c>
      <c r="AS370">
        <v>8.0872418452036179</v>
      </c>
      <c r="AT370">
        <v>-36.652440980083234</v>
      </c>
      <c r="AU370">
        <v>-28.204228920518538</v>
      </c>
      <c r="AV370" t="s">
        <v>1711</v>
      </c>
    </row>
    <row r="371" spans="1:48" x14ac:dyDescent="0.25">
      <c r="A371">
        <v>3.7400000000000272E-9</v>
      </c>
      <c r="B371" t="s">
        <v>923</v>
      </c>
      <c r="C371">
        <v>13</v>
      </c>
      <c r="D371" s="2">
        <v>0</v>
      </c>
      <c r="E371">
        <v>7</v>
      </c>
      <c r="F371">
        <v>20</v>
      </c>
      <c r="G371">
        <v>148</v>
      </c>
      <c r="H371">
        <v>134.91</v>
      </c>
      <c r="I371">
        <v>186800.81671421998</v>
      </c>
      <c r="J371">
        <v>24.475689404934684</v>
      </c>
      <c r="K371">
        <v>25.197982816585728</v>
      </c>
      <c r="L371">
        <v>17.094707514050739</v>
      </c>
      <c r="M371">
        <v>17.15820778416283</v>
      </c>
      <c r="N371">
        <v>5.3540000000000001</v>
      </c>
      <c r="O371">
        <v>-3.1826401446654642</v>
      </c>
      <c r="P371">
        <v>2.9782818175079679</v>
      </c>
      <c r="Q371" s="36" t="str">
        <f t="shared" si="122"/>
        <v xml:space="preserve"> 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 t="str">
        <f t="shared" si="128"/>
        <v/>
      </c>
      <c r="X371" s="37" t="str">
        <f t="shared" si="129"/>
        <v/>
      </c>
      <c r="Y371" t="str">
        <f t="shared" si="137"/>
        <v xml:space="preserve"> </v>
      </c>
      <c r="Z371" s="1" t="str">
        <f t="shared" si="130"/>
        <v xml:space="preserve"> </v>
      </c>
      <c r="AA371" t="str">
        <f t="shared" si="138"/>
        <v xml:space="preserve"> </v>
      </c>
      <c r="AB371" s="1" t="str">
        <f t="shared" si="131"/>
        <v xml:space="preserve"> </v>
      </c>
      <c r="AC371" t="str">
        <f t="shared" si="139"/>
        <v xml:space="preserve"> 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>
        <f t="shared" si="133"/>
        <v>2.9782818212479678</v>
      </c>
      <c r="AH371" t="str">
        <f t="shared" si="134"/>
        <v xml:space="preserve"> </v>
      </c>
      <c r="AI371">
        <f t="shared" si="142"/>
        <v>130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923</v>
      </c>
      <c r="AP371" t="s">
        <v>1241</v>
      </c>
      <c r="AQ371">
        <v>2.7698541401141696</v>
      </c>
      <c r="AR371">
        <v>-10.018088852854268</v>
      </c>
      <c r="AS371">
        <v>9.7027648061670746</v>
      </c>
      <c r="AT371">
        <v>-2.7698541401141696</v>
      </c>
      <c r="AU371">
        <v>10.018088852854268</v>
      </c>
      <c r="AV371" t="s">
        <v>1712</v>
      </c>
    </row>
    <row r="372" spans="1:48" x14ac:dyDescent="0.25">
      <c r="A372">
        <v>3.750000000000027E-9</v>
      </c>
      <c r="B372" t="s">
        <v>249</v>
      </c>
      <c r="C372">
        <v>7</v>
      </c>
      <c r="D372" s="2">
        <v>0</v>
      </c>
      <c r="E372">
        <v>11</v>
      </c>
      <c r="F372">
        <v>18</v>
      </c>
      <c r="G372">
        <v>39</v>
      </c>
      <c r="H372">
        <v>35.21</v>
      </c>
      <c r="I372">
        <v>195585.69647834002</v>
      </c>
      <c r="J372">
        <v>11.915397631133672</v>
      </c>
      <c r="K372">
        <v>12.481389578163771</v>
      </c>
      <c r="L372">
        <v>10.024241489395328</v>
      </c>
      <c r="M372">
        <v>10.902672167216721</v>
      </c>
      <c r="N372">
        <v>2.8210000000000002</v>
      </c>
      <c r="O372">
        <v>-4.3728813559322033</v>
      </c>
      <c r="P372">
        <v>4.2857142857142856</v>
      </c>
      <c r="Q372" s="36" t="str">
        <f t="shared" si="122"/>
        <v xml:space="preserve"> </v>
      </c>
      <c r="R372" t="str">
        <f t="shared" si="123"/>
        <v xml:space="preserve"> </v>
      </c>
      <c r="S372" s="37" t="str">
        <f t="shared" si="124"/>
        <v/>
      </c>
      <c r="T372" s="37" t="str">
        <f t="shared" si="125"/>
        <v/>
      </c>
      <c r="U372" s="37" t="str">
        <f t="shared" si="126"/>
        <v/>
      </c>
      <c r="V372" s="37">
        <f t="shared" si="127"/>
        <v>-0.52665854248825128</v>
      </c>
      <c r="W372" s="37" t="str">
        <f t="shared" si="128"/>
        <v/>
      </c>
      <c r="X372" s="37">
        <f t="shared" si="129"/>
        <v>-0.35486004077209621</v>
      </c>
      <c r="Y372" t="str">
        <f t="shared" si="137"/>
        <v xml:space="preserve"> </v>
      </c>
      <c r="Z372" s="1">
        <f t="shared" si="130"/>
        <v>116</v>
      </c>
      <c r="AA372" t="str">
        <f t="shared" si="138"/>
        <v xml:space="preserve"> </v>
      </c>
      <c r="AB372" s="1">
        <f t="shared" si="131"/>
        <v>123</v>
      </c>
      <c r="AC372" t="str">
        <f t="shared" si="139"/>
        <v xml:space="preserve"> 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>
        <f t="shared" si="133"/>
        <v>4.2857142894642859</v>
      </c>
      <c r="AH372" t="str">
        <f t="shared" si="134"/>
        <v xml:space="preserve"> </v>
      </c>
      <c r="AI372">
        <f t="shared" si="142"/>
        <v>61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249</v>
      </c>
      <c r="AP372" t="s">
        <v>1315</v>
      </c>
      <c r="AQ372">
        <v>52.665854248825127</v>
      </c>
      <c r="AR372">
        <v>35.486004077209621</v>
      </c>
      <c r="AS372">
        <v>10.763987503550121</v>
      </c>
      <c r="AT372">
        <v>-52.665854248825127</v>
      </c>
      <c r="AU372">
        <v>-35.486004077209621</v>
      </c>
      <c r="AV372" t="s">
        <v>1713</v>
      </c>
    </row>
    <row r="373" spans="1:48" x14ac:dyDescent="0.25">
      <c r="A373">
        <v>3.7600000000000267E-9</v>
      </c>
      <c r="B373" t="s">
        <v>924</v>
      </c>
      <c r="C373">
        <v>2</v>
      </c>
      <c r="D373" s="2">
        <v>2</v>
      </c>
      <c r="E373">
        <v>8</v>
      </c>
      <c r="F373">
        <v>12</v>
      </c>
      <c r="G373">
        <v>40</v>
      </c>
      <c r="H373">
        <v>41.86</v>
      </c>
      <c r="I373">
        <v>11464.1048522</v>
      </c>
      <c r="J373">
        <v>7.5233644859813085</v>
      </c>
      <c r="K373">
        <v>8.3353245718837119</v>
      </c>
      <c r="L373" t="s">
        <v>1240</v>
      </c>
      <c r="M373" t="s">
        <v>1240</v>
      </c>
      <c r="N373">
        <v>5.0220000000000002</v>
      </c>
      <c r="O373">
        <v>-9.9999999999999964</v>
      </c>
      <c r="P373">
        <v>5.3989488772097474</v>
      </c>
      <c r="Q373" s="36" t="str">
        <f t="shared" si="122"/>
        <v xml:space="preserve"> </v>
      </c>
      <c r="R373" t="str">
        <f t="shared" si="123"/>
        <v xml:space="preserve"> </v>
      </c>
      <c r="S373" s="37" t="str">
        <f t="shared" si="124"/>
        <v/>
      </c>
      <c r="T373" s="37" t="str">
        <f t="shared" si="125"/>
        <v/>
      </c>
      <c r="U373" s="37" t="str">
        <f t="shared" si="126"/>
        <v/>
      </c>
      <c r="V373" s="37">
        <f t="shared" si="127"/>
        <v>-0.70113290202907774</v>
      </c>
      <c r="W373" s="37" t="str">
        <f t="shared" si="128"/>
        <v xml:space="preserve"> </v>
      </c>
      <c r="X373" s="37" t="str">
        <f t="shared" si="129"/>
        <v xml:space="preserve"> </v>
      </c>
      <c r="Y373" t="str">
        <f t="shared" si="137"/>
        <v xml:space="preserve"> </v>
      </c>
      <c r="Z373" s="1">
        <f t="shared" si="130"/>
        <v>50</v>
      </c>
      <c r="AA373" t="str">
        <f t="shared" si="138"/>
        <v xml:space="preserve"> </v>
      </c>
      <c r="AB373" s="1" t="str">
        <f t="shared" si="131"/>
        <v xml:space="preserve"> </v>
      </c>
      <c r="AC373" t="str">
        <f t="shared" si="139"/>
        <v xml:space="preserve"> 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>
        <f t="shared" si="133"/>
        <v>5.3989488809697477</v>
      </c>
      <c r="AH373" t="str">
        <f t="shared" si="134"/>
        <v xml:space="preserve"> </v>
      </c>
      <c r="AI373">
        <f t="shared" si="142"/>
        <v>35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924</v>
      </c>
      <c r="AP373" t="s">
        <v>1248</v>
      </c>
      <c r="AQ373">
        <v>70.113290202907777</v>
      </c>
      <c r="AR373" t="e">
        <v>#VALUE!</v>
      </c>
      <c r="AS373">
        <v>-4.4433827042522633</v>
      </c>
      <c r="AT373">
        <v>-70.113290202907777</v>
      </c>
      <c r="AU373" t="e">
        <v>#VALUE!</v>
      </c>
      <c r="AV373" t="s">
        <v>1714</v>
      </c>
    </row>
    <row r="374" spans="1:48" x14ac:dyDescent="0.25">
      <c r="A374">
        <v>3.7700000000000265E-9</v>
      </c>
      <c r="B374" t="s">
        <v>250</v>
      </c>
      <c r="C374">
        <v>13</v>
      </c>
      <c r="D374" s="2">
        <v>2</v>
      </c>
      <c r="E374">
        <v>8</v>
      </c>
      <c r="F374">
        <v>23</v>
      </c>
      <c r="G374">
        <v>131.5</v>
      </c>
      <c r="H374">
        <v>124.05</v>
      </c>
      <c r="I374">
        <v>307103.46614265</v>
      </c>
      <c r="J374">
        <v>27.714477211796247</v>
      </c>
      <c r="K374">
        <v>25.075803517283202</v>
      </c>
      <c r="L374">
        <v>19.340837888994699</v>
      </c>
      <c r="M374">
        <v>17.736692041701559</v>
      </c>
      <c r="N374">
        <v>4.9470000000000001</v>
      </c>
      <c r="O374">
        <v>9.4469026548672463</v>
      </c>
      <c r="P374">
        <v>2.4320838371624345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 t="str">
        <f t="shared" si="127"/>
        <v/>
      </c>
      <c r="W374" s="37" t="str">
        <f t="shared" si="128"/>
        <v/>
      </c>
      <c r="X374" s="37" t="str">
        <f t="shared" si="129"/>
        <v/>
      </c>
      <c r="Y374" t="str">
        <f t="shared" si="137"/>
        <v xml:space="preserve"> </v>
      </c>
      <c r="Z374" s="1" t="str">
        <f t="shared" si="130"/>
        <v xml:space="preserve"> </v>
      </c>
      <c r="AA374" t="str">
        <f t="shared" si="138"/>
        <v xml:space="preserve"> </v>
      </c>
      <c r="AB374" s="1" t="str">
        <f t="shared" si="131"/>
        <v xml:space="preserve"> 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>
        <f t="shared" si="133"/>
        <v>2.4320838409324343</v>
      </c>
      <c r="AH374" t="str">
        <f t="shared" si="134"/>
        <v xml:space="preserve"> </v>
      </c>
      <c r="AI374">
        <f t="shared" si="142"/>
        <v>161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250</v>
      </c>
      <c r="AP374" t="s">
        <v>1241</v>
      </c>
      <c r="AQ374">
        <v>-10.096292576344791</v>
      </c>
      <c r="AR374">
        <v>-24.473730808855375</v>
      </c>
      <c r="AS374">
        <v>6.0056428859331046</v>
      </c>
      <c r="AT374">
        <v>10.096292576344791</v>
      </c>
      <c r="AU374">
        <v>24.473730808855375</v>
      </c>
      <c r="AV374" t="s">
        <v>1715</v>
      </c>
    </row>
    <row r="375" spans="1:48" x14ac:dyDescent="0.25">
      <c r="A375">
        <v>3.7800000000000262E-9</v>
      </c>
      <c r="B375" t="s">
        <v>407</v>
      </c>
      <c r="C375">
        <v>11</v>
      </c>
      <c r="D375" s="2">
        <v>1</v>
      </c>
      <c r="E375">
        <v>7</v>
      </c>
      <c r="F375">
        <v>19</v>
      </c>
      <c r="G375">
        <v>88</v>
      </c>
      <c r="H375">
        <v>80.33</v>
      </c>
      <c r="I375">
        <v>47025.182000000001</v>
      </c>
      <c r="J375">
        <v>15.365340474368784</v>
      </c>
      <c r="K375">
        <v>12.858972306707219</v>
      </c>
      <c r="L375" t="s">
        <v>1240</v>
      </c>
      <c r="M375" t="s">
        <v>1240</v>
      </c>
      <c r="N375">
        <v>6.2469999999999999</v>
      </c>
      <c r="O375">
        <v>17.1825173513412</v>
      </c>
      <c r="P375">
        <v>2.3739574256193201</v>
      </c>
      <c r="Q375" s="36" t="str">
        <f t="shared" si="122"/>
        <v xml:space="preserve"> </v>
      </c>
      <c r="R375" t="str">
        <f t="shared" si="123"/>
        <v xml:space="preserve"> </v>
      </c>
      <c r="S375" s="37" t="str">
        <f t="shared" si="124"/>
        <v/>
      </c>
      <c r="T375" s="37" t="str">
        <f t="shared" si="125"/>
        <v/>
      </c>
      <c r="U375" s="37" t="str">
        <f t="shared" si="126"/>
        <v/>
      </c>
      <c r="V375" s="37">
        <f t="shared" si="127"/>
        <v>-0.38960890098218215</v>
      </c>
      <c r="W375" s="37" t="str">
        <f t="shared" si="128"/>
        <v xml:space="preserve"> </v>
      </c>
      <c r="X375" s="37" t="str">
        <f t="shared" si="129"/>
        <v xml:space="preserve"> </v>
      </c>
      <c r="Y375" t="str">
        <f t="shared" si="137"/>
        <v xml:space="preserve"> </v>
      </c>
      <c r="Z375" s="1">
        <f t="shared" si="130"/>
        <v>161</v>
      </c>
      <c r="AA375" t="str">
        <f t="shared" si="138"/>
        <v xml:space="preserve"> </v>
      </c>
      <c r="AB375" s="1" t="str">
        <f t="shared" si="131"/>
        <v xml:space="preserve"> </v>
      </c>
      <c r="AC375" t="str">
        <f t="shared" si="139"/>
        <v xml:space="preserve"> </v>
      </c>
      <c r="AD375" s="1" t="str">
        <f t="shared" si="132"/>
        <v xml:space="preserve"> </v>
      </c>
      <c r="AE375" t="str">
        <f t="shared" si="140"/>
        <v xml:space="preserve"> </v>
      </c>
      <c r="AF375" t="str">
        <f t="shared" si="141"/>
        <v xml:space="preserve"> </v>
      </c>
      <c r="AG375">
        <f t="shared" si="133"/>
        <v>2.37395742939932</v>
      </c>
      <c r="AH375" t="str">
        <f t="shared" si="134"/>
        <v xml:space="preserve"> </v>
      </c>
      <c r="AI375">
        <f t="shared" si="142"/>
        <v>170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407</v>
      </c>
      <c r="AP375" t="s">
        <v>1248</v>
      </c>
      <c r="AQ375">
        <v>38.960890098218215</v>
      </c>
      <c r="AR375" t="e">
        <v>#VALUE!</v>
      </c>
      <c r="AS375">
        <v>9.5481140296277864</v>
      </c>
      <c r="AT375">
        <v>-38.960890098218215</v>
      </c>
      <c r="AU375" t="e">
        <v>#VALUE!</v>
      </c>
      <c r="AV375" t="s">
        <v>1716</v>
      </c>
    </row>
    <row r="376" spans="1:48" x14ac:dyDescent="0.25">
      <c r="A376">
        <v>3.790000000000026E-9</v>
      </c>
      <c r="B376" t="s">
        <v>399</v>
      </c>
      <c r="C376">
        <v>15</v>
      </c>
      <c r="D376" s="2">
        <v>1</v>
      </c>
      <c r="E376">
        <v>6</v>
      </c>
      <c r="F376">
        <v>22</v>
      </c>
      <c r="G376">
        <v>200</v>
      </c>
      <c r="H376">
        <v>176</v>
      </c>
      <c r="I376">
        <v>22566.264863999997</v>
      </c>
      <c r="J376">
        <v>15.142390088617395</v>
      </c>
      <c r="K376">
        <v>18.223234624145785</v>
      </c>
      <c r="L376">
        <v>11.861166711803603</v>
      </c>
      <c r="M376">
        <v>13.217279384734283</v>
      </c>
      <c r="N376">
        <v>9.6579999999999995</v>
      </c>
      <c r="O376">
        <v>-18.497890295358651</v>
      </c>
      <c r="P376">
        <v>2.0142045454545454</v>
      </c>
      <c r="Q376" s="36" t="str">
        <f t="shared" si="122"/>
        <v xml:space="preserve"> </v>
      </c>
      <c r="R376" t="str">
        <f t="shared" si="123"/>
        <v xml:space="preserve"> </v>
      </c>
      <c r="S376" s="37" t="str">
        <f t="shared" si="124"/>
        <v/>
      </c>
      <c r="T376" s="37" t="str">
        <f t="shared" si="125"/>
        <v/>
      </c>
      <c r="U376" s="37" t="str">
        <f t="shared" si="126"/>
        <v/>
      </c>
      <c r="V376" s="37">
        <f t="shared" si="127"/>
        <v>-0.39846564784127358</v>
      </c>
      <c r="W376" s="37" t="str">
        <f t="shared" si="128"/>
        <v/>
      </c>
      <c r="X376" s="37" t="str">
        <f t="shared" si="129"/>
        <v/>
      </c>
      <c r="Y376" t="str">
        <f t="shared" si="137"/>
        <v xml:space="preserve"> </v>
      </c>
      <c r="Z376" s="1">
        <f t="shared" si="130"/>
        <v>156</v>
      </c>
      <c r="AA376" t="str">
        <f t="shared" si="138"/>
        <v xml:space="preserve"> </v>
      </c>
      <c r="AB376" s="1" t="str">
        <f t="shared" si="131"/>
        <v xml:space="preserve"> </v>
      </c>
      <c r="AC376" t="str">
        <f t="shared" si="139"/>
        <v xml:space="preserve"> 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>
        <f t="shared" si="133"/>
        <v>2.0142045492445453</v>
      </c>
      <c r="AH376" t="str">
        <f t="shared" si="134"/>
        <v xml:space="preserve"> </v>
      </c>
      <c r="AI376">
        <f t="shared" si="142"/>
        <v>188</v>
      </c>
      <c r="AJ376" t="str">
        <f t="shared" si="143"/>
        <v xml:space="preserve"> </v>
      </c>
      <c r="AK376" t="str">
        <f t="shared" si="135"/>
        <v xml:space="preserve"> </v>
      </c>
      <c r="AL376" t="str">
        <f t="shared" si="136"/>
        <v xml:space="preserve"> </v>
      </c>
      <c r="AM376" t="str">
        <f t="shared" si="144"/>
        <v xml:space="preserve"> </v>
      </c>
      <c r="AN376" t="str">
        <f t="shared" si="145"/>
        <v xml:space="preserve"> </v>
      </c>
      <c r="AO376" t="s">
        <v>399</v>
      </c>
      <c r="AP376" t="s">
        <v>1246</v>
      </c>
      <c r="AQ376">
        <v>39.846564784127359</v>
      </c>
      <c r="AR376">
        <v>23.663923929371244</v>
      </c>
      <c r="AS376">
        <v>13.636363636363647</v>
      </c>
      <c r="AT376">
        <v>-39.846564784127359</v>
      </c>
      <c r="AU376">
        <v>-23.663923929371244</v>
      </c>
      <c r="AV376" t="s">
        <v>1717</v>
      </c>
    </row>
    <row r="377" spans="1:48" x14ac:dyDescent="0.25">
      <c r="A377">
        <v>3.8000000000000258E-9</v>
      </c>
      <c r="B377" t="s">
        <v>403</v>
      </c>
      <c r="C377">
        <v>6</v>
      </c>
      <c r="D377" s="2">
        <v>0</v>
      </c>
      <c r="E377">
        <v>12</v>
      </c>
      <c r="F377">
        <v>18</v>
      </c>
      <c r="G377">
        <v>38</v>
      </c>
      <c r="H377">
        <v>33.89</v>
      </c>
      <c r="I377">
        <v>9087.5530716800004</v>
      </c>
      <c r="J377">
        <v>9.5063113604488088</v>
      </c>
      <c r="K377">
        <v>10.446979038224415</v>
      </c>
      <c r="L377">
        <v>7.1147315810756169</v>
      </c>
      <c r="M377">
        <v>8.0333901926764675</v>
      </c>
      <c r="N377">
        <v>3.2440000000000002</v>
      </c>
      <c r="O377">
        <v>-9.888888888888884</v>
      </c>
      <c r="P377">
        <v>1.4104455591619949</v>
      </c>
      <c r="Q377" s="36" t="str">
        <f t="shared" si="122"/>
        <v xml:space="preserve"> </v>
      </c>
      <c r="R377" t="str">
        <f t="shared" si="123"/>
        <v xml:space="preserve"> </v>
      </c>
      <c r="S377" s="37" t="str">
        <f t="shared" si="124"/>
        <v/>
      </c>
      <c r="T377" s="37" t="str">
        <f t="shared" si="125"/>
        <v/>
      </c>
      <c r="U377" s="37" t="str">
        <f t="shared" si="126"/>
        <v/>
      </c>
      <c r="V377" s="37">
        <f t="shared" si="127"/>
        <v>-0.6223599569050039</v>
      </c>
      <c r="W377" s="37" t="str">
        <f t="shared" si="128"/>
        <v/>
      </c>
      <c r="X377" s="37">
        <f t="shared" si="129"/>
        <v>-0.54211022879004123</v>
      </c>
      <c r="Y377" t="str">
        <f t="shared" si="137"/>
        <v xml:space="preserve"> </v>
      </c>
      <c r="Z377" s="1">
        <f t="shared" si="130"/>
        <v>79</v>
      </c>
      <c r="AA377" t="str">
        <f t="shared" si="138"/>
        <v xml:space="preserve"> </v>
      </c>
      <c r="AB377" s="1">
        <f t="shared" si="131"/>
        <v>71</v>
      </c>
      <c r="AC377" t="str">
        <f t="shared" si="139"/>
        <v xml:space="preserve"> 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 t="str">
        <f t="shared" si="133"/>
        <v xml:space="preserve"> </v>
      </c>
      <c r="AH377" t="str">
        <f t="shared" si="134"/>
        <v xml:space="preserve"> </v>
      </c>
      <c r="AI377" t="str">
        <f t="shared" si="142"/>
        <v xml:space="preserve"> 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403</v>
      </c>
      <c r="AP377" t="s">
        <v>1250</v>
      </c>
      <c r="AQ377">
        <v>62.235995690500388</v>
      </c>
      <c r="AR377">
        <v>54.211022879004119</v>
      </c>
      <c r="AS377">
        <v>12.127471230451459</v>
      </c>
      <c r="AT377">
        <v>-62.235995690500388</v>
      </c>
      <c r="AU377">
        <v>-54.211022879004119</v>
      </c>
      <c r="AV377" t="s">
        <v>1718</v>
      </c>
    </row>
    <row r="378" spans="1:48" x14ac:dyDescent="0.25">
      <c r="A378">
        <v>3.8100000000000255E-9</v>
      </c>
      <c r="B378" t="s">
        <v>483</v>
      </c>
      <c r="C378">
        <v>2</v>
      </c>
      <c r="D378" s="2">
        <v>3</v>
      </c>
      <c r="E378">
        <v>10</v>
      </c>
      <c r="F378">
        <v>15</v>
      </c>
      <c r="G378">
        <v>100</v>
      </c>
      <c r="H378">
        <v>98.78</v>
      </c>
      <c r="I378">
        <v>9368.5696108399989</v>
      </c>
      <c r="J378">
        <v>12.924244406646606</v>
      </c>
      <c r="K378">
        <v>18.453203810947134</v>
      </c>
      <c r="L378">
        <v>7.5663485969483819</v>
      </c>
      <c r="M378">
        <v>9.4252377878200999</v>
      </c>
      <c r="N378">
        <v>5.3529999999999998</v>
      </c>
      <c r="O378">
        <v>-30.02614379084968</v>
      </c>
      <c r="P378">
        <v>3.1990281433488561</v>
      </c>
      <c r="Q378" s="36" t="str">
        <f t="shared" si="122"/>
        <v xml:space="preserve"> </v>
      </c>
      <c r="R378" t="str">
        <f t="shared" si="123"/>
        <v xml:space="preserve"> </v>
      </c>
      <c r="S378" s="37" t="str">
        <f t="shared" si="124"/>
        <v/>
      </c>
      <c r="T378" s="37" t="str">
        <f t="shared" si="125"/>
        <v/>
      </c>
      <c r="U378" s="37" t="str">
        <f t="shared" si="126"/>
        <v/>
      </c>
      <c r="V378" s="37">
        <f t="shared" si="127"/>
        <v>-0.48658191072905688</v>
      </c>
      <c r="W378" s="37" t="str">
        <f t="shared" si="128"/>
        <v/>
      </c>
      <c r="X378" s="37">
        <f t="shared" si="129"/>
        <v>-0.51304506874626044</v>
      </c>
      <c r="Y378" t="str">
        <f t="shared" si="137"/>
        <v xml:space="preserve"> </v>
      </c>
      <c r="Z378" s="1">
        <f t="shared" si="130"/>
        <v>126</v>
      </c>
      <c r="AA378" t="str">
        <f t="shared" si="138"/>
        <v xml:space="preserve"> </v>
      </c>
      <c r="AB378" s="1">
        <f t="shared" si="131"/>
        <v>82</v>
      </c>
      <c r="AC378" t="str">
        <f t="shared" si="139"/>
        <v xml:space="preserve"> 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>
        <f t="shared" si="133"/>
        <v>3.199028147158856</v>
      </c>
      <c r="AH378" t="str">
        <f t="shared" si="134"/>
        <v xml:space="preserve"> </v>
      </c>
      <c r="AI378">
        <f t="shared" si="142"/>
        <v>116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483</v>
      </c>
      <c r="AP378" t="s">
        <v>1244</v>
      </c>
      <c r="AQ378">
        <v>48.658191072905687</v>
      </c>
      <c r="AR378">
        <v>51.304506874626043</v>
      </c>
      <c r="AS378">
        <v>1.2350678274954507</v>
      </c>
      <c r="AT378">
        <v>-48.658191072905687</v>
      </c>
      <c r="AU378">
        <v>-51.304506874626043</v>
      </c>
      <c r="AV378" t="s">
        <v>1719</v>
      </c>
    </row>
    <row r="379" spans="1:48" x14ac:dyDescent="0.25">
      <c r="A379">
        <v>3.8200000000000253E-9</v>
      </c>
      <c r="B379" t="s">
        <v>321</v>
      </c>
      <c r="C379">
        <v>4</v>
      </c>
      <c r="D379" s="2">
        <v>2</v>
      </c>
      <c r="E379">
        <v>9</v>
      </c>
      <c r="F379">
        <v>15</v>
      </c>
      <c r="G379">
        <v>99</v>
      </c>
      <c r="H379">
        <v>104.5</v>
      </c>
      <c r="I379">
        <v>11639.8559145</v>
      </c>
      <c r="J379">
        <v>25.650466372115858</v>
      </c>
      <c r="K379">
        <v>26.699029126213592</v>
      </c>
      <c r="L379">
        <v>20.789833355721381</v>
      </c>
      <c r="M379">
        <v>21.008394065489316</v>
      </c>
      <c r="N379">
        <v>3.9140000000000001</v>
      </c>
      <c r="O379">
        <v>-4.5365853658536466</v>
      </c>
      <c r="P379">
        <v>0.26794258373205743</v>
      </c>
      <c r="Q379" s="36" t="str">
        <f t="shared" si="122"/>
        <v xml:space="preserve"> </v>
      </c>
      <c r="R379" t="str">
        <f t="shared" si="123"/>
        <v xml:space="preserve"> </v>
      </c>
      <c r="S379" s="37" t="str">
        <f t="shared" si="124"/>
        <v/>
      </c>
      <c r="T379" s="37" t="str">
        <f t="shared" si="125"/>
        <v/>
      </c>
      <c r="U379" s="37" t="str">
        <f t="shared" si="126"/>
        <v/>
      </c>
      <c r="V379" s="37" t="str">
        <f t="shared" si="127"/>
        <v/>
      </c>
      <c r="W379" s="37" t="str">
        <f t="shared" si="128"/>
        <v/>
      </c>
      <c r="X379" s="37" t="str">
        <f t="shared" si="129"/>
        <v/>
      </c>
      <c r="Y379" t="str">
        <f t="shared" si="137"/>
        <v xml:space="preserve"> </v>
      </c>
      <c r="Z379" s="1" t="str">
        <f t="shared" si="130"/>
        <v xml:space="preserve"> </v>
      </c>
      <c r="AA379" t="str">
        <f t="shared" si="138"/>
        <v xml:space="preserve"> </v>
      </c>
      <c r="AB379" s="1" t="str">
        <f t="shared" si="131"/>
        <v xml:space="preserve"> </v>
      </c>
      <c r="AC379" t="str">
        <f t="shared" si="139"/>
        <v xml:space="preserve"> </v>
      </c>
      <c r="AD379" s="1" t="str">
        <f t="shared" si="132"/>
        <v xml:space="preserve"> </v>
      </c>
      <c r="AE379" t="str">
        <f t="shared" si="140"/>
        <v xml:space="preserve"> </v>
      </c>
      <c r="AF379" t="str">
        <f t="shared" si="141"/>
        <v xml:space="preserve"> </v>
      </c>
      <c r="AG379" t="str">
        <f t="shared" si="133"/>
        <v xml:space="preserve"> </v>
      </c>
      <c r="AH379" t="str">
        <f t="shared" si="134"/>
        <v xml:space="preserve"> </v>
      </c>
      <c r="AI379" t="str">
        <f t="shared" si="142"/>
        <v xml:space="preserve"> 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321</v>
      </c>
      <c r="AP379" t="s">
        <v>1315</v>
      </c>
      <c r="AQ379">
        <v>-1.8969699064775636</v>
      </c>
      <c r="AR379">
        <v>-33.799173310558906</v>
      </c>
      <c r="AS379">
        <v>-5.2631578947368478</v>
      </c>
      <c r="AT379">
        <v>1.8969699064775636</v>
      </c>
      <c r="AU379">
        <v>33.799173310558906</v>
      </c>
      <c r="AV379" t="s">
        <v>1720</v>
      </c>
    </row>
    <row r="380" spans="1:48" x14ac:dyDescent="0.25">
      <c r="A380">
        <v>3.830000000000025E-9</v>
      </c>
      <c r="B380" t="s">
        <v>563</v>
      </c>
      <c r="C380">
        <v>14</v>
      </c>
      <c r="D380" s="2">
        <v>1</v>
      </c>
      <c r="E380">
        <v>3</v>
      </c>
      <c r="F380">
        <v>18</v>
      </c>
      <c r="G380">
        <v>97</v>
      </c>
      <c r="H380">
        <v>93.57</v>
      </c>
      <c r="I380">
        <v>69109.117740000002</v>
      </c>
      <c r="J380">
        <v>35.483503981797497</v>
      </c>
      <c r="K380" t="s">
        <v>1240</v>
      </c>
      <c r="L380" t="s">
        <v>1240</v>
      </c>
      <c r="M380">
        <v>30.221928256920741</v>
      </c>
      <c r="N380">
        <v>1.9530000000000001</v>
      </c>
      <c r="O380">
        <v>49.769938650306749</v>
      </c>
      <c r="P380">
        <v>2.4580527946991562</v>
      </c>
      <c r="Q380" s="36">
        <f t="shared" si="122"/>
        <v>77.777777781607767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 t="str">
        <f t="shared" si="126"/>
        <v/>
      </c>
      <c r="V380" s="37" t="str">
        <f t="shared" si="127"/>
        <v/>
      </c>
      <c r="W380" s="37" t="str">
        <f t="shared" si="128"/>
        <v xml:space="preserve"> </v>
      </c>
      <c r="X380" s="37" t="str">
        <f t="shared" si="129"/>
        <v xml:space="preserve"> </v>
      </c>
      <c r="Y380" t="str">
        <f t="shared" si="137"/>
        <v xml:space="preserve"> </v>
      </c>
      <c r="Z380" s="1" t="str">
        <f t="shared" si="130"/>
        <v xml:space="preserve"> </v>
      </c>
      <c r="AA380" t="str">
        <f t="shared" si="138"/>
        <v xml:space="preserve"> 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>
        <f t="shared" si="140"/>
        <v>56</v>
      </c>
      <c r="AF380" t="str">
        <f t="shared" si="141"/>
        <v xml:space="preserve"> </v>
      </c>
      <c r="AG380">
        <f t="shared" si="133"/>
        <v>2.458052798529156</v>
      </c>
      <c r="AH380" t="str">
        <f t="shared" si="134"/>
        <v xml:space="preserve"> </v>
      </c>
      <c r="AI380">
        <f t="shared" si="142"/>
        <v>160</v>
      </c>
      <c r="AJ380" t="str">
        <f t="shared" si="143"/>
        <v xml:space="preserve"> </v>
      </c>
      <c r="AK380" t="str">
        <f t="shared" si="135"/>
        <v xml:space="preserve"> </v>
      </c>
      <c r="AL380" t="str">
        <f t="shared" si="136"/>
        <v xml:space="preserve"> </v>
      </c>
      <c r="AM380" t="str">
        <f t="shared" si="144"/>
        <v xml:space="preserve"> </v>
      </c>
      <c r="AN380" t="str">
        <f t="shared" si="145"/>
        <v xml:space="preserve"> </v>
      </c>
      <c r="AO380" t="s">
        <v>563</v>
      </c>
      <c r="AP380" t="s">
        <v>1256</v>
      </c>
      <c r="AQ380">
        <v>-40.958900511068876</v>
      </c>
      <c r="AR380" t="e">
        <v>#VALUE!</v>
      </c>
      <c r="AS380">
        <v>3.665704819920923</v>
      </c>
      <c r="AT380">
        <v>40.958900511068876</v>
      </c>
      <c r="AU380" t="e">
        <v>#VALUE!</v>
      </c>
      <c r="AV380" t="s">
        <v>1721</v>
      </c>
    </row>
    <row r="381" spans="1:48" x14ac:dyDescent="0.25">
      <c r="A381">
        <v>3.8400000000000248E-9</v>
      </c>
      <c r="B381" t="s">
        <v>594</v>
      </c>
      <c r="C381">
        <v>14</v>
      </c>
      <c r="D381" s="2">
        <v>0</v>
      </c>
      <c r="E381">
        <v>4</v>
      </c>
      <c r="F381">
        <v>18</v>
      </c>
      <c r="G381">
        <v>88</v>
      </c>
      <c r="H381">
        <v>73.5</v>
      </c>
      <c r="I381">
        <v>114449.021043</v>
      </c>
      <c r="J381">
        <v>14.131897711978464</v>
      </c>
      <c r="K381">
        <v>14.869512441836939</v>
      </c>
      <c r="L381">
        <v>10.963127065979108</v>
      </c>
      <c r="M381">
        <v>11.512089268213003</v>
      </c>
      <c r="N381">
        <v>4.9430000000000005</v>
      </c>
      <c r="O381">
        <v>-4.7591522157996122</v>
      </c>
      <c r="P381">
        <v>6.4544217687074825</v>
      </c>
      <c r="Q381" s="36">
        <f t="shared" si="122"/>
        <v>77.777777781617772</v>
      </c>
      <c r="R381" t="str">
        <f t="shared" si="123"/>
        <v xml:space="preserve"> </v>
      </c>
      <c r="S381" s="37">
        <f t="shared" si="124"/>
        <v>0.19727891540462586</v>
      </c>
      <c r="T381" s="37" t="str">
        <f t="shared" si="125"/>
        <v/>
      </c>
      <c r="U381" s="37" t="str">
        <f t="shared" si="126"/>
        <v/>
      </c>
      <c r="V381" s="37">
        <f t="shared" si="127"/>
        <v>-0.43860765142099589</v>
      </c>
      <c r="W381" s="37" t="str">
        <f t="shared" si="128"/>
        <v/>
      </c>
      <c r="X381" s="37" t="str">
        <f t="shared" si="129"/>
        <v/>
      </c>
      <c r="Y381" t="str">
        <f t="shared" si="137"/>
        <v xml:space="preserve"> </v>
      </c>
      <c r="Z381" s="1">
        <f t="shared" si="130"/>
        <v>144</v>
      </c>
      <c r="AA381" t="str">
        <f t="shared" si="138"/>
        <v xml:space="preserve"> </v>
      </c>
      <c r="AB381" s="1" t="str">
        <f t="shared" si="131"/>
        <v xml:space="preserve"> </v>
      </c>
      <c r="AC381">
        <f t="shared" si="139"/>
        <v>78</v>
      </c>
      <c r="AD381" s="1" t="str">
        <f t="shared" si="132"/>
        <v xml:space="preserve"> </v>
      </c>
      <c r="AE381">
        <f t="shared" si="140"/>
        <v>55</v>
      </c>
      <c r="AF381" t="str">
        <f t="shared" si="141"/>
        <v xml:space="preserve"> </v>
      </c>
      <c r="AG381">
        <f t="shared" si="133"/>
        <v>6.4544217725474828</v>
      </c>
      <c r="AH381" t="str">
        <f t="shared" si="134"/>
        <v xml:space="preserve"> </v>
      </c>
      <c r="AI381">
        <f t="shared" si="142"/>
        <v>24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594</v>
      </c>
      <c r="AP381" t="s">
        <v>1241</v>
      </c>
      <c r="AQ381">
        <v>43.860765142099588</v>
      </c>
      <c r="AR381">
        <v>29.443525918261514</v>
      </c>
      <c r="AS381">
        <v>19.727891156462583</v>
      </c>
      <c r="AT381">
        <v>-43.860765142099588</v>
      </c>
      <c r="AU381">
        <v>-29.443525918261514</v>
      </c>
      <c r="AV381" t="s">
        <v>1722</v>
      </c>
    </row>
    <row r="382" spans="1:48" x14ac:dyDescent="0.25">
      <c r="A382">
        <v>3.8500000000000245E-9</v>
      </c>
      <c r="B382" t="s">
        <v>405</v>
      </c>
      <c r="C382">
        <v>13</v>
      </c>
      <c r="D382" s="2">
        <v>1</v>
      </c>
      <c r="E382">
        <v>12</v>
      </c>
      <c r="F382">
        <v>26</v>
      </c>
      <c r="G382">
        <v>115</v>
      </c>
      <c r="H382">
        <v>102.68</v>
      </c>
      <c r="I382">
        <v>43563.061363120003</v>
      </c>
      <c r="J382">
        <v>9.0586678429642706</v>
      </c>
      <c r="K382">
        <v>16.577332902809172</v>
      </c>
      <c r="L382" t="s">
        <v>1240</v>
      </c>
      <c r="M382" t="s">
        <v>1240</v>
      </c>
      <c r="N382">
        <v>6.194</v>
      </c>
      <c r="O382">
        <v>-45.618964003511856</v>
      </c>
      <c r="P382">
        <v>4.4799376704324114</v>
      </c>
      <c r="Q382" s="36" t="str">
        <f t="shared" si="122"/>
        <v xml:space="preserve"> </v>
      </c>
      <c r="R382" t="str">
        <f t="shared" si="123"/>
        <v xml:space="preserve"> </v>
      </c>
      <c r="S382" s="37" t="str">
        <f t="shared" si="124"/>
        <v/>
      </c>
      <c r="T382" s="37" t="str">
        <f t="shared" si="125"/>
        <v/>
      </c>
      <c r="U382" s="37" t="str">
        <f t="shared" si="126"/>
        <v/>
      </c>
      <c r="V382" s="37">
        <f t="shared" si="127"/>
        <v>-0.64014268154175258</v>
      </c>
      <c r="W382" s="37" t="str">
        <f t="shared" si="128"/>
        <v xml:space="preserve"> </v>
      </c>
      <c r="X382" s="37" t="str">
        <f t="shared" si="129"/>
        <v xml:space="preserve"> </v>
      </c>
      <c r="Y382" t="str">
        <f t="shared" si="137"/>
        <v xml:space="preserve"> </v>
      </c>
      <c r="Z382" s="1">
        <f t="shared" si="130"/>
        <v>70</v>
      </c>
      <c r="AA382" t="str">
        <f t="shared" si="138"/>
        <v xml:space="preserve"> </v>
      </c>
      <c r="AB382" s="1" t="str">
        <f t="shared" si="131"/>
        <v xml:space="preserve"> </v>
      </c>
      <c r="AC382" t="str">
        <f t="shared" si="139"/>
        <v xml:space="preserve"> 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4.4799376742824117</v>
      </c>
      <c r="AH382" t="str">
        <f t="shared" si="134"/>
        <v xml:space="preserve"> </v>
      </c>
      <c r="AI382">
        <f t="shared" si="142"/>
        <v>54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405</v>
      </c>
      <c r="AP382" t="s">
        <v>1248</v>
      </c>
      <c r="AQ382">
        <v>64.014268154175255</v>
      </c>
      <c r="AR382" t="e">
        <v>#VALUE!</v>
      </c>
      <c r="AS382">
        <v>11.998441760810286</v>
      </c>
      <c r="AT382">
        <v>-64.014268154175255</v>
      </c>
      <c r="AU382" t="e">
        <v>#VALUE!</v>
      </c>
      <c r="AV382" t="s">
        <v>1723</v>
      </c>
    </row>
    <row r="383" spans="1:48" x14ac:dyDescent="0.25">
      <c r="A383">
        <v>3.8600000000000243E-9</v>
      </c>
      <c r="B383" t="s">
        <v>644</v>
      </c>
      <c r="C383">
        <v>10</v>
      </c>
      <c r="D383" s="2">
        <v>1</v>
      </c>
      <c r="E383">
        <v>8</v>
      </c>
      <c r="F383">
        <v>19</v>
      </c>
      <c r="G383">
        <v>43</v>
      </c>
      <c r="H383">
        <v>39.21</v>
      </c>
      <c r="I383">
        <v>6498.0846214800004</v>
      </c>
      <c r="J383">
        <v>16.692209450830138</v>
      </c>
      <c r="K383">
        <v>18.997093023255815</v>
      </c>
      <c r="L383">
        <v>13.789562220926253</v>
      </c>
      <c r="M383">
        <v>15.866118847744684</v>
      </c>
      <c r="N383">
        <v>2.0640000000000001</v>
      </c>
      <c r="O383">
        <v>-13.277310924369742</v>
      </c>
      <c r="P383">
        <v>1.9382810507523591</v>
      </c>
      <c r="Q383" s="36" t="str">
        <f t="shared" si="122"/>
        <v xml:space="preserve"> </v>
      </c>
      <c r="R383" t="str">
        <f t="shared" si="123"/>
        <v xml:space="preserve"> </v>
      </c>
      <c r="S383" s="37" t="str">
        <f t="shared" si="124"/>
        <v/>
      </c>
      <c r="T383" s="37" t="str">
        <f t="shared" si="125"/>
        <v/>
      </c>
      <c r="U383" s="37" t="str">
        <f t="shared" si="126"/>
        <v/>
      </c>
      <c r="V383" s="37">
        <f t="shared" si="127"/>
        <v>-0.33689877626051279</v>
      </c>
      <c r="W383" s="37" t="str">
        <f t="shared" si="128"/>
        <v/>
      </c>
      <c r="X383" s="37" t="str">
        <f t="shared" si="129"/>
        <v/>
      </c>
      <c r="Y383" t="str">
        <f t="shared" si="137"/>
        <v xml:space="preserve"> </v>
      </c>
      <c r="Z383" s="1">
        <f t="shared" si="130"/>
        <v>177</v>
      </c>
      <c r="AA383" t="str">
        <f t="shared" si="138"/>
        <v xml:space="preserve"> </v>
      </c>
      <c r="AB383" s="1" t="str">
        <f t="shared" si="131"/>
        <v xml:space="preserve"> </v>
      </c>
      <c r="AC383" t="str">
        <f t="shared" si="139"/>
        <v xml:space="preserve"> 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 t="str">
        <f t="shared" si="133"/>
        <v xml:space="preserve"> </v>
      </c>
      <c r="AH383" t="str">
        <f t="shared" si="134"/>
        <v xml:space="preserve"> </v>
      </c>
      <c r="AI383" t="str">
        <f t="shared" si="142"/>
        <v xml:space="preserve"> 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644</v>
      </c>
      <c r="AP383" t="s">
        <v>1246</v>
      </c>
      <c r="AQ383">
        <v>33.689877626051278</v>
      </c>
      <c r="AR383">
        <v>11.253159469568674</v>
      </c>
      <c r="AS383">
        <v>9.6659015557255756</v>
      </c>
      <c r="AT383">
        <v>-33.689877626051278</v>
      </c>
      <c r="AU383">
        <v>-11.253159469568674</v>
      </c>
      <c r="AV383" t="s">
        <v>1724</v>
      </c>
    </row>
    <row r="384" spans="1:48" x14ac:dyDescent="0.25">
      <c r="A384">
        <v>3.8700000000000241E-9</v>
      </c>
      <c r="B384" t="s">
        <v>404</v>
      </c>
      <c r="C384">
        <v>7</v>
      </c>
      <c r="D384" s="2">
        <v>1</v>
      </c>
      <c r="E384">
        <v>7</v>
      </c>
      <c r="F384">
        <v>15</v>
      </c>
      <c r="G384">
        <v>84.5</v>
      </c>
      <c r="H384">
        <v>78.91</v>
      </c>
      <c r="I384">
        <v>8876.8587707799998</v>
      </c>
      <c r="J384">
        <v>16.785790257392041</v>
      </c>
      <c r="K384">
        <v>16.354404145077719</v>
      </c>
      <c r="L384">
        <v>11.123796418554285</v>
      </c>
      <c r="M384">
        <v>10.337368510718131</v>
      </c>
      <c r="N384">
        <v>4.8250000000000002</v>
      </c>
      <c r="O384">
        <v>1.1530398322851092</v>
      </c>
      <c r="P384">
        <v>4.0096312254467117</v>
      </c>
      <c r="Q384" s="36" t="str">
        <f t="shared" si="122"/>
        <v xml:space="preserve"> </v>
      </c>
      <c r="R384" t="str">
        <f t="shared" si="123"/>
        <v xml:space="preserve"> </v>
      </c>
      <c r="S384" s="37" t="str">
        <f t="shared" si="124"/>
        <v/>
      </c>
      <c r="T384" s="37" t="str">
        <f t="shared" si="125"/>
        <v/>
      </c>
      <c r="U384" s="37" t="str">
        <f t="shared" si="126"/>
        <v/>
      </c>
      <c r="V384" s="37">
        <f t="shared" si="127"/>
        <v>-0.33318126076129051</v>
      </c>
      <c r="W384" s="37" t="str">
        <f t="shared" si="128"/>
        <v/>
      </c>
      <c r="X384" s="37" t="str">
        <f t="shared" si="129"/>
        <v/>
      </c>
      <c r="Y384" t="str">
        <f t="shared" si="137"/>
        <v xml:space="preserve"> </v>
      </c>
      <c r="Z384" s="1">
        <f t="shared" si="130"/>
        <v>183</v>
      </c>
      <c r="AA384" t="str">
        <f t="shared" si="138"/>
        <v xml:space="preserve"> </v>
      </c>
      <c r="AB384" s="1" t="str">
        <f t="shared" si="131"/>
        <v xml:space="preserve"> </v>
      </c>
      <c r="AC384" t="str">
        <f t="shared" si="139"/>
        <v xml:space="preserve"> 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>
        <f t="shared" si="133"/>
        <v>4.009631229316712</v>
      </c>
      <c r="AH384" t="str">
        <f t="shared" si="134"/>
        <v xml:space="preserve"> </v>
      </c>
      <c r="AI384">
        <f t="shared" si="142"/>
        <v>74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404</v>
      </c>
      <c r="AP384" t="s">
        <v>1252</v>
      </c>
      <c r="AQ384">
        <v>33.318126076129047</v>
      </c>
      <c r="AR384">
        <v>28.4094903787229</v>
      </c>
      <c r="AS384">
        <v>7.084019769357508</v>
      </c>
      <c r="AT384">
        <v>-33.318126076129047</v>
      </c>
      <c r="AU384">
        <v>-28.4094903787229</v>
      </c>
      <c r="AV384" t="s">
        <v>1725</v>
      </c>
    </row>
    <row r="385" spans="1:48" x14ac:dyDescent="0.25">
      <c r="A385">
        <v>3.8800000000000238E-9</v>
      </c>
      <c r="B385" t="s">
        <v>406</v>
      </c>
      <c r="C385">
        <v>13</v>
      </c>
      <c r="D385" s="2">
        <v>1</v>
      </c>
      <c r="E385">
        <v>14</v>
      </c>
      <c r="F385">
        <v>28</v>
      </c>
      <c r="G385">
        <v>115</v>
      </c>
      <c r="H385">
        <v>109.38</v>
      </c>
      <c r="I385">
        <v>25803.889943099999</v>
      </c>
      <c r="J385">
        <v>17.528846153846153</v>
      </c>
      <c r="K385">
        <v>24.635135135135133</v>
      </c>
      <c r="L385">
        <v>11.718024995749682</v>
      </c>
      <c r="M385">
        <v>14.895485993583703</v>
      </c>
      <c r="N385">
        <v>4.4400000000000004</v>
      </c>
      <c r="O385">
        <v>-28.617363344051437</v>
      </c>
      <c r="P385">
        <v>1.9171695008228196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>
        <f t="shared" si="127"/>
        <v>-0.3036632226790964</v>
      </c>
      <c r="W385" s="37" t="str">
        <f t="shared" si="128"/>
        <v/>
      </c>
      <c r="X385" s="37" t="str">
        <f t="shared" si="129"/>
        <v/>
      </c>
      <c r="Y385" t="str">
        <f t="shared" si="137"/>
        <v xml:space="preserve"> </v>
      </c>
      <c r="Z385" s="1">
        <f t="shared" si="130"/>
        <v>202</v>
      </c>
      <c r="AA385" t="str">
        <f t="shared" si="138"/>
        <v xml:space="preserve"> </v>
      </c>
      <c r="AB385" s="1" t="str">
        <f t="shared" si="131"/>
        <v xml:space="preserve"> 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 t="str">
        <f t="shared" si="133"/>
        <v xml:space="preserve"> </v>
      </c>
      <c r="AH385" t="str">
        <f t="shared" si="134"/>
        <v xml:space="preserve"> </v>
      </c>
      <c r="AI385" t="str">
        <f t="shared" si="142"/>
        <v xml:space="preserve"> 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406</v>
      </c>
      <c r="AP385" t="s">
        <v>1244</v>
      </c>
      <c r="AQ385">
        <v>30.366322267909641</v>
      </c>
      <c r="AR385">
        <v>24.58515513630628</v>
      </c>
      <c r="AS385">
        <v>5.1380508319619711</v>
      </c>
      <c r="AT385">
        <v>-30.366322267909641</v>
      </c>
      <c r="AU385">
        <v>-24.58515513630628</v>
      </c>
      <c r="AV385" t="s">
        <v>1726</v>
      </c>
    </row>
    <row r="386" spans="1:48" x14ac:dyDescent="0.25">
      <c r="A386">
        <v>3.8900000000000236E-9</v>
      </c>
      <c r="B386" t="s">
        <v>400</v>
      </c>
      <c r="C386">
        <v>5</v>
      </c>
      <c r="D386" s="2">
        <v>1</v>
      </c>
      <c r="E386">
        <v>8</v>
      </c>
      <c r="F386">
        <v>14</v>
      </c>
      <c r="G386">
        <v>28.75</v>
      </c>
      <c r="H386">
        <v>25.25</v>
      </c>
      <c r="I386">
        <v>19398.716499999999</v>
      </c>
      <c r="J386">
        <v>10.416666666666666</v>
      </c>
      <c r="K386">
        <v>10.36535303776683</v>
      </c>
      <c r="L386">
        <v>9.9889381630166714</v>
      </c>
      <c r="M386">
        <v>9.468165164488509</v>
      </c>
      <c r="N386">
        <v>2.4359999999999999</v>
      </c>
      <c r="O386">
        <v>-0.57142857142858094</v>
      </c>
      <c r="P386">
        <v>6.5702970297029708</v>
      </c>
      <c r="Q386" s="36" t="str">
        <f t="shared" si="122"/>
        <v xml:space="preserve"> 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/>
      </c>
      <c r="V386" s="37">
        <f t="shared" si="127"/>
        <v>-0.58619591766448409</v>
      </c>
      <c r="W386" s="37" t="str">
        <f t="shared" si="128"/>
        <v/>
      </c>
      <c r="X386" s="37">
        <f t="shared" si="129"/>
        <v>-0.35713209163645643</v>
      </c>
      <c r="Y386" t="str">
        <f t="shared" si="137"/>
        <v xml:space="preserve"> </v>
      </c>
      <c r="Z386" s="1">
        <f t="shared" si="130"/>
        <v>95</v>
      </c>
      <c r="AA386" t="str">
        <f t="shared" si="138"/>
        <v xml:space="preserve"> </v>
      </c>
      <c r="AB386" s="1">
        <f t="shared" si="131"/>
        <v>122</v>
      </c>
      <c r="AC386" t="str">
        <f t="shared" si="139"/>
        <v xml:space="preserve"> </v>
      </c>
      <c r="AD386" s="1" t="str">
        <f t="shared" si="132"/>
        <v xml:space="preserve"> </v>
      </c>
      <c r="AE386" t="str">
        <f t="shared" si="140"/>
        <v xml:space="preserve"> </v>
      </c>
      <c r="AF386" t="str">
        <f t="shared" si="141"/>
        <v xml:space="preserve"> </v>
      </c>
      <c r="AG386">
        <f t="shared" si="133"/>
        <v>6.5702970335929711</v>
      </c>
      <c r="AH386" t="str">
        <f t="shared" si="134"/>
        <v xml:space="preserve"> </v>
      </c>
      <c r="AI386">
        <f t="shared" si="142"/>
        <v>21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400</v>
      </c>
      <c r="AP386" t="s">
        <v>1252</v>
      </c>
      <c r="AQ386">
        <v>58.619591766448409</v>
      </c>
      <c r="AR386">
        <v>35.713209163645644</v>
      </c>
      <c r="AS386">
        <v>13.861386138613852</v>
      </c>
      <c r="AT386">
        <v>-58.619591766448409</v>
      </c>
      <c r="AU386">
        <v>-35.713209163645644</v>
      </c>
      <c r="AV386" t="s">
        <v>1727</v>
      </c>
    </row>
    <row r="387" spans="1:48" x14ac:dyDescent="0.25">
      <c r="A387">
        <v>3.9000000000000233E-9</v>
      </c>
      <c r="B387" t="s">
        <v>360</v>
      </c>
      <c r="C387">
        <v>4</v>
      </c>
      <c r="D387" s="2">
        <v>1</v>
      </c>
      <c r="E387">
        <v>8</v>
      </c>
      <c r="F387">
        <v>13</v>
      </c>
      <c r="G387">
        <v>55</v>
      </c>
      <c r="H387">
        <v>55.53</v>
      </c>
      <c r="I387">
        <v>7569.4811029200009</v>
      </c>
      <c r="J387">
        <v>13.837528033889859</v>
      </c>
      <c r="K387">
        <v>13.745049504950495</v>
      </c>
      <c r="L387">
        <v>11.512693690709296</v>
      </c>
      <c r="M387">
        <v>11.338122207267833</v>
      </c>
      <c r="N387">
        <v>4.04</v>
      </c>
      <c r="O387">
        <v>0.24813895781637188</v>
      </c>
      <c r="P387">
        <v>1.6567621105708625</v>
      </c>
      <c r="Q387" s="36" t="str">
        <f t="shared" si="122"/>
        <v xml:space="preserve"> </v>
      </c>
      <c r="R387" t="str">
        <f t="shared" si="123"/>
        <v xml:space="preserve"> </v>
      </c>
      <c r="S387" s="37" t="str">
        <f t="shared" si="124"/>
        <v/>
      </c>
      <c r="T387" s="37" t="str">
        <f t="shared" si="125"/>
        <v/>
      </c>
      <c r="U387" s="37" t="str">
        <f t="shared" si="126"/>
        <v/>
      </c>
      <c r="V387" s="37">
        <f t="shared" si="127"/>
        <v>-0.45030154337384609</v>
      </c>
      <c r="W387" s="37" t="str">
        <f t="shared" si="128"/>
        <v/>
      </c>
      <c r="X387" s="37" t="str">
        <f t="shared" si="129"/>
        <v/>
      </c>
      <c r="Y387" t="str">
        <f t="shared" si="137"/>
        <v xml:space="preserve"> </v>
      </c>
      <c r="Z387" s="1">
        <f t="shared" si="130"/>
        <v>141</v>
      </c>
      <c r="AA387" t="str">
        <f t="shared" si="138"/>
        <v xml:space="preserve"> </v>
      </c>
      <c r="AB387" s="1" t="str">
        <f t="shared" si="131"/>
        <v xml:space="preserve"> </v>
      </c>
      <c r="AC387" t="str">
        <f t="shared" si="139"/>
        <v xml:space="preserve"> 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 t="str">
        <f t="shared" si="133"/>
        <v xml:space="preserve"> </v>
      </c>
      <c r="AH387" t="str">
        <f t="shared" si="134"/>
        <v xml:space="preserve"> </v>
      </c>
      <c r="AI387" t="str">
        <f t="shared" si="142"/>
        <v xml:space="preserve"> 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360</v>
      </c>
      <c r="AP387" t="s">
        <v>1315</v>
      </c>
      <c r="AQ387">
        <v>45.030154337384609</v>
      </c>
      <c r="AR387">
        <v>25.906625991753096</v>
      </c>
      <c r="AS387">
        <v>-0.95443904195929852</v>
      </c>
      <c r="AT387">
        <v>-45.030154337384609</v>
      </c>
      <c r="AU387">
        <v>-25.906625991753096</v>
      </c>
      <c r="AV387" t="s">
        <v>1728</v>
      </c>
    </row>
    <row r="388" spans="1:48" x14ac:dyDescent="0.25">
      <c r="A388">
        <v>3.9100000000000231E-9</v>
      </c>
      <c r="B388" t="s">
        <v>521</v>
      </c>
      <c r="C388">
        <v>4</v>
      </c>
      <c r="D388" s="2">
        <v>2</v>
      </c>
      <c r="E388">
        <v>9</v>
      </c>
      <c r="F388">
        <v>15</v>
      </c>
      <c r="G388">
        <v>64.5</v>
      </c>
      <c r="H388">
        <v>60.97</v>
      </c>
      <c r="I388">
        <v>24083.149999999998</v>
      </c>
      <c r="J388">
        <v>5.3244258143393584</v>
      </c>
      <c r="K388">
        <v>6.8138131426016981</v>
      </c>
      <c r="L388" t="s">
        <v>1240</v>
      </c>
      <c r="M388" t="s">
        <v>1240</v>
      </c>
      <c r="N388">
        <v>8.9480000000000004</v>
      </c>
      <c r="O388">
        <v>-23.455945252352432</v>
      </c>
      <c r="P388">
        <v>7.0756109562079708</v>
      </c>
      <c r="Q388" s="36" t="str">
        <f t="shared" si="122"/>
        <v xml:space="preserve"> </v>
      </c>
      <c r="R388" t="str">
        <f t="shared" si="123"/>
        <v xml:space="preserve"> </v>
      </c>
      <c r="S388" s="37" t="str">
        <f t="shared" si="124"/>
        <v/>
      </c>
      <c r="T388" s="37" t="str">
        <f t="shared" si="125"/>
        <v/>
      </c>
      <c r="U388" s="37" t="str">
        <f t="shared" si="126"/>
        <v/>
      </c>
      <c r="V388" s="37">
        <f t="shared" si="127"/>
        <v>-0.78848616274564187</v>
      </c>
      <c r="W388" s="37" t="str">
        <f t="shared" si="128"/>
        <v xml:space="preserve"> </v>
      </c>
      <c r="X388" s="37" t="str">
        <f t="shared" si="129"/>
        <v xml:space="preserve"> </v>
      </c>
      <c r="Y388" t="str">
        <f t="shared" si="137"/>
        <v xml:space="preserve"> </v>
      </c>
      <c r="Z388" s="1">
        <f t="shared" si="130"/>
        <v>22</v>
      </c>
      <c r="AA388" t="str">
        <f t="shared" si="138"/>
        <v xml:space="preserve"> </v>
      </c>
      <c r="AB388" s="1" t="str">
        <f t="shared" si="131"/>
        <v xml:space="preserve"> </v>
      </c>
      <c r="AC388" t="str">
        <f t="shared" si="139"/>
        <v xml:space="preserve"> </v>
      </c>
      <c r="AD388" s="1" t="str">
        <f t="shared" si="132"/>
        <v xml:space="preserve"> </v>
      </c>
      <c r="AE388" t="str">
        <f t="shared" si="140"/>
        <v xml:space="preserve"> </v>
      </c>
      <c r="AF388" t="str">
        <f t="shared" si="141"/>
        <v xml:space="preserve"> </v>
      </c>
      <c r="AG388">
        <f t="shared" si="133"/>
        <v>7.0756109601179711</v>
      </c>
      <c r="AH388" t="str">
        <f t="shared" si="134"/>
        <v xml:space="preserve"> </v>
      </c>
      <c r="AI388">
        <f t="shared" si="142"/>
        <v>18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521</v>
      </c>
      <c r="AP388" t="s">
        <v>1248</v>
      </c>
      <c r="AQ388">
        <v>78.848616274564193</v>
      </c>
      <c r="AR388" t="e">
        <v>#VALUE!</v>
      </c>
      <c r="AS388">
        <v>5.7897326554043005</v>
      </c>
      <c r="AT388">
        <v>-78.848616274564193</v>
      </c>
      <c r="AU388" t="e">
        <v>#VALUE!</v>
      </c>
      <c r="AV388" t="s">
        <v>1729</v>
      </c>
    </row>
    <row r="389" spans="1:48" x14ac:dyDescent="0.25">
      <c r="A389">
        <v>3.9200000000000229E-9</v>
      </c>
      <c r="B389" t="s">
        <v>422</v>
      </c>
      <c r="C389">
        <v>2</v>
      </c>
      <c r="D389" s="2">
        <v>3</v>
      </c>
      <c r="E389">
        <v>11</v>
      </c>
      <c r="F389">
        <v>16</v>
      </c>
      <c r="G389">
        <v>192.5</v>
      </c>
      <c r="H389">
        <v>192.89</v>
      </c>
      <c r="I389">
        <v>33715.772583049999</v>
      </c>
      <c r="J389">
        <v>25.674164781046183</v>
      </c>
      <c r="K389">
        <v>25.224270955930429</v>
      </c>
      <c r="L389">
        <v>19.707340231891287</v>
      </c>
      <c r="M389">
        <v>20.070159471813103</v>
      </c>
      <c r="N389">
        <v>7.6470000000000002</v>
      </c>
      <c r="O389">
        <v>4.8827321355095297</v>
      </c>
      <c r="P389">
        <v>4.1489968375758206</v>
      </c>
      <c r="Q389" s="36" t="str">
        <f t="shared" si="122"/>
        <v xml:space="preserve"> </v>
      </c>
      <c r="R389" t="str">
        <f t="shared" si="123"/>
        <v xml:space="preserve"> </v>
      </c>
      <c r="S389" s="37" t="str">
        <f t="shared" si="124"/>
        <v/>
      </c>
      <c r="T389" s="37" t="str">
        <f t="shared" si="125"/>
        <v/>
      </c>
      <c r="U389" s="37" t="str">
        <f t="shared" si="126"/>
        <v/>
      </c>
      <c r="V389" s="37" t="str">
        <f t="shared" si="127"/>
        <v/>
      </c>
      <c r="W389" s="37" t="str">
        <f t="shared" si="128"/>
        <v/>
      </c>
      <c r="X389" s="37" t="str">
        <f t="shared" si="129"/>
        <v/>
      </c>
      <c r="Y389" t="str">
        <f t="shared" si="137"/>
        <v xml:space="preserve"> </v>
      </c>
      <c r="Z389" s="1" t="str">
        <f t="shared" si="130"/>
        <v xml:space="preserve"> </v>
      </c>
      <c r="AA389" t="str">
        <f t="shared" si="138"/>
        <v xml:space="preserve"> </v>
      </c>
      <c r="AB389" s="1" t="str">
        <f t="shared" si="131"/>
        <v xml:space="preserve"> </v>
      </c>
      <c r="AC389" t="str">
        <f t="shared" si="139"/>
        <v xml:space="preserve"> </v>
      </c>
      <c r="AD389" s="1" t="str">
        <f t="shared" si="132"/>
        <v xml:space="preserve"> </v>
      </c>
      <c r="AE389" t="str">
        <f t="shared" si="140"/>
        <v xml:space="preserve"> </v>
      </c>
      <c r="AF389" t="str">
        <f t="shared" si="141"/>
        <v xml:space="preserve"> </v>
      </c>
      <c r="AG389">
        <f t="shared" si="133"/>
        <v>4.1489968414958209</v>
      </c>
      <c r="AH389" t="str">
        <f t="shared" si="134"/>
        <v xml:space="preserve"> </v>
      </c>
      <c r="AI389">
        <f t="shared" si="142"/>
        <v>68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422</v>
      </c>
      <c r="AP389" t="s">
        <v>1256</v>
      </c>
      <c r="AQ389">
        <v>-1.9911122907357415</v>
      </c>
      <c r="AR389">
        <v>-26.832465949098893</v>
      </c>
      <c r="AS389">
        <v>-0.2021877754160295</v>
      </c>
      <c r="AT389">
        <v>1.9911122907357415</v>
      </c>
      <c r="AU389">
        <v>26.832465949098893</v>
      </c>
      <c r="AV389" t="s">
        <v>1730</v>
      </c>
    </row>
    <row r="390" spans="1:48" x14ac:dyDescent="0.25">
      <c r="A390">
        <v>3.9300000000000226E-9</v>
      </c>
      <c r="B390" t="s">
        <v>236</v>
      </c>
      <c r="C390">
        <v>19</v>
      </c>
      <c r="D390" s="2">
        <v>0</v>
      </c>
      <c r="E390">
        <v>2</v>
      </c>
      <c r="F390">
        <v>21</v>
      </c>
      <c r="G390">
        <v>85.5</v>
      </c>
      <c r="H390">
        <v>60.27</v>
      </c>
      <c r="I390">
        <v>26318.384590890004</v>
      </c>
      <c r="J390">
        <v>7.4041769041769037</v>
      </c>
      <c r="K390">
        <v>31.922669491525422</v>
      </c>
      <c r="L390">
        <v>5.7780979125142409</v>
      </c>
      <c r="M390">
        <v>13.341290215863038</v>
      </c>
      <c r="N390">
        <v>1.8880000000000001</v>
      </c>
      <c r="O390">
        <v>-76.546583850931682</v>
      </c>
      <c r="P390">
        <v>6.0560809689729549</v>
      </c>
      <c r="Q390" s="36">
        <f t="shared" si="122"/>
        <v>90.476190480120479</v>
      </c>
      <c r="R390" t="str">
        <f t="shared" si="123"/>
        <v xml:space="preserve"> </v>
      </c>
      <c r="S390" s="37">
        <f t="shared" si="124"/>
        <v>0.41861623090859623</v>
      </c>
      <c r="T390" s="37" t="str">
        <f t="shared" si="125"/>
        <v/>
      </c>
      <c r="U390" s="37" t="str">
        <f t="shared" si="126"/>
        <v/>
      </c>
      <c r="V390" s="37">
        <f t="shared" si="127"/>
        <v>-0.70586765158885645</v>
      </c>
      <c r="W390" s="37" t="str">
        <f t="shared" si="128"/>
        <v/>
      </c>
      <c r="X390" s="37">
        <f t="shared" si="129"/>
        <v>-0.62813327515724771</v>
      </c>
      <c r="Y390" t="str">
        <f t="shared" si="137"/>
        <v xml:space="preserve"> </v>
      </c>
      <c r="Z390" s="1">
        <f t="shared" si="130"/>
        <v>48</v>
      </c>
      <c r="AA390" t="str">
        <f t="shared" si="138"/>
        <v xml:space="preserve"> </v>
      </c>
      <c r="AB390" s="1">
        <f t="shared" si="131"/>
        <v>43</v>
      </c>
      <c r="AC390">
        <f t="shared" si="139"/>
        <v>10</v>
      </c>
      <c r="AD390" s="1" t="str">
        <f t="shared" si="132"/>
        <v xml:space="preserve"> </v>
      </c>
      <c r="AE390">
        <f t="shared" si="140"/>
        <v>11</v>
      </c>
      <c r="AF390" t="str">
        <f t="shared" si="141"/>
        <v xml:space="preserve"> </v>
      </c>
      <c r="AG390">
        <f t="shared" si="133"/>
        <v>6.0560809729029552</v>
      </c>
      <c r="AH390" t="str">
        <f t="shared" si="134"/>
        <v xml:space="preserve"> </v>
      </c>
      <c r="AI390">
        <f t="shared" si="142"/>
        <v>28</v>
      </c>
      <c r="AJ390" t="str">
        <f t="shared" si="143"/>
        <v xml:space="preserve"> </v>
      </c>
      <c r="AK390" t="str">
        <f t="shared" si="135"/>
        <v xml:space="preserve"> </v>
      </c>
      <c r="AL390">
        <f t="shared" si="136"/>
        <v>-76.546583847001685</v>
      </c>
      <c r="AM390" t="str">
        <f t="shared" si="144"/>
        <v xml:space="preserve"> </v>
      </c>
      <c r="AN390">
        <f t="shared" si="145"/>
        <v>31</v>
      </c>
      <c r="AO390" t="s">
        <v>236</v>
      </c>
      <c r="AP390" t="s">
        <v>1297</v>
      </c>
      <c r="AQ390">
        <v>70.58676515888564</v>
      </c>
      <c r="AR390">
        <v>62.813327515724772</v>
      </c>
      <c r="AS390">
        <v>41.861622697859623</v>
      </c>
      <c r="AT390">
        <v>-70.58676515888564</v>
      </c>
      <c r="AU390">
        <v>-62.813327515724772</v>
      </c>
      <c r="AV390" t="s">
        <v>1731</v>
      </c>
    </row>
    <row r="391" spans="1:48" x14ac:dyDescent="0.25">
      <c r="A391">
        <v>3.9400000000000224E-9</v>
      </c>
      <c r="B391" t="s">
        <v>394</v>
      </c>
      <c r="C391">
        <v>11</v>
      </c>
      <c r="D391" s="2">
        <v>1</v>
      </c>
      <c r="E391">
        <v>9</v>
      </c>
      <c r="F391">
        <v>21</v>
      </c>
      <c r="G391">
        <v>57</v>
      </c>
      <c r="H391">
        <v>45.39</v>
      </c>
      <c r="I391">
        <v>3224.4644766600004</v>
      </c>
      <c r="J391">
        <v>4.7758838383838382</v>
      </c>
      <c r="K391">
        <v>4.9465998256320836</v>
      </c>
      <c r="L391">
        <v>4.3512236125941488</v>
      </c>
      <c r="M391">
        <v>4.4656291656884548</v>
      </c>
      <c r="N391">
        <v>-2.94</v>
      </c>
      <c r="O391" t="s">
        <v>132</v>
      </c>
      <c r="P391">
        <v>0.34148490857016961</v>
      </c>
      <c r="Q391" s="36" t="str">
        <f t="shared" si="122"/>
        <v xml:space="preserve"> </v>
      </c>
      <c r="R391" t="str">
        <f t="shared" si="123"/>
        <v xml:space="preserve"> </v>
      </c>
      <c r="S391" s="37">
        <f t="shared" si="124"/>
        <v>0.25578321610126908</v>
      </c>
      <c r="T391" s="37" t="str">
        <f t="shared" si="125"/>
        <v/>
      </c>
      <c r="U391" s="37" t="str">
        <f t="shared" si="126"/>
        <v/>
      </c>
      <c r="V391" s="37">
        <f t="shared" si="127"/>
        <v>-0.81027709800798919</v>
      </c>
      <c r="W391" s="37" t="str">
        <f t="shared" si="128"/>
        <v/>
      </c>
      <c r="X391" s="37">
        <f t="shared" si="129"/>
        <v>-0.71996402650612801</v>
      </c>
      <c r="Y391" t="str">
        <f t="shared" si="137"/>
        <v xml:space="preserve"> </v>
      </c>
      <c r="Z391" s="1">
        <f t="shared" si="130"/>
        <v>15</v>
      </c>
      <c r="AA391" t="str">
        <f t="shared" si="138"/>
        <v xml:space="preserve"> </v>
      </c>
      <c r="AB391" s="1">
        <f t="shared" si="131"/>
        <v>24</v>
      </c>
      <c r="AC391">
        <f t="shared" si="139"/>
        <v>42</v>
      </c>
      <c r="AD391" s="1" t="str">
        <f t="shared" si="132"/>
        <v xml:space="preserve"> </v>
      </c>
      <c r="AE391" t="str">
        <f t="shared" si="140"/>
        <v xml:space="preserve"> 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 t="str">
        <f t="shared" si="135"/>
        <v xml:space="preserve"> </v>
      </c>
      <c r="AL391" t="str">
        <f t="shared" si="136"/>
        <v xml:space="preserve"> </v>
      </c>
      <c r="AM391" t="str">
        <f t="shared" si="144"/>
        <v xml:space="preserve"> </v>
      </c>
      <c r="AN391" t="str">
        <f t="shared" si="145"/>
        <v xml:space="preserve"> </v>
      </c>
      <c r="AO391" t="s">
        <v>394</v>
      </c>
      <c r="AP391" t="s">
        <v>1250</v>
      </c>
      <c r="AQ391">
        <v>81.027709800798917</v>
      </c>
      <c r="AR391">
        <v>71.996402650612794</v>
      </c>
      <c r="AS391">
        <v>25.578321216126909</v>
      </c>
      <c r="AT391">
        <v>-81.027709800798917</v>
      </c>
      <c r="AU391">
        <v>-71.996402650612794</v>
      </c>
      <c r="AV391" t="s">
        <v>1732</v>
      </c>
    </row>
    <row r="392" spans="1:48" x14ac:dyDescent="0.25">
      <c r="A392">
        <v>3.9500000000000221E-9</v>
      </c>
      <c r="B392" t="s">
        <v>566</v>
      </c>
      <c r="C392">
        <v>13</v>
      </c>
      <c r="D392" s="2">
        <v>0</v>
      </c>
      <c r="E392">
        <v>0</v>
      </c>
      <c r="F392">
        <v>13</v>
      </c>
      <c r="G392">
        <v>44</v>
      </c>
      <c r="H392">
        <v>37.31</v>
      </c>
      <c r="I392">
        <v>5153.7317831999999</v>
      </c>
      <c r="J392">
        <v>11.501233045622689</v>
      </c>
      <c r="K392">
        <v>11.833174754202348</v>
      </c>
      <c r="L392">
        <v>7.2722683670014669</v>
      </c>
      <c r="M392">
        <v>7.55446307151231</v>
      </c>
      <c r="N392">
        <v>3.153</v>
      </c>
      <c r="O392">
        <v>-5.315315315315317</v>
      </c>
      <c r="P392">
        <v>0.5360493165371214</v>
      </c>
      <c r="Q392" s="36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>100.00000000395001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>
        <f t="shared" ref="S392:S455" si="148">IF(ISERROR((IF((G392/H392-1)&gt;($S$5/100),(G392/H392-1)+A392,"")))=TRUE," ",((IF((G392/H392-1)&gt;($S$5/100),(G392/H392-1)+A392,""))))</f>
        <v>0.17930850033166712</v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>
        <f t="shared" ref="V392:V455" si="151">IF(ISERROR((IF(((J392/$J$6-1))&lt;($V$5/100),((J392/$J$6-1)),"")))=TRUE," ",((IF(((J392/$J$6-1))&lt;($V$5/100),((J392/$J$6-1)),""))))</f>
        <v>-0.54311131012760239</v>
      </c>
      <c r="W392" s="37" t="str">
        <f t="shared" ref="W392:W455" si="152">IF(ISERROR((IF(((L392/$L$6-1))&gt;($W$5/100),((L392/$L$6-1)),"")))=TRUE," ",((IF(((L392/$L$6-1))&gt;($W$5/100),((L392/$L$6-1)),""))))</f>
        <v/>
      </c>
      <c r="X392" s="37">
        <f t="shared" ref="X392:X455" si="153">IF(ISERROR((IF(((L392/$L$6-1))&lt;($X$5/100),((L392/$L$6-1)),"")))=TRUE," ",((IF(((L392/$L$6-1))&lt;($X$5/100),((L392/$L$6-1)),""))))</f>
        <v>-0.53197147906452669</v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 t="str">
        <f t="shared" ref="AG392:AG455" si="157">IF(ISERROR((IF((AND(P392&gt;$AG$6,P392&lt;$AG$5))=TRUE,P392+A392," ")))=TRUE," ",((IF((AND(P392&gt;$AG$6,P392&lt;$AG$5))=TRUE,P392+A392," "))))</f>
        <v xml:space="preserve"> 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 t="str">
        <f t="shared" ref="AK392:AK455" si="159">IF(ISERROR((IF((AND(O392&lt;$AK$5,O392&gt;$AK$6))=TRUE,O392+A392," ")))=TRUE," ",((IF((AND(O392&lt;$AK$5,O392&gt;$AK$6))=TRUE,O392+A392," "))))</f>
        <v xml:space="preserve"> 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566</v>
      </c>
      <c r="AP392" t="s">
        <v>1246</v>
      </c>
      <c r="AQ392">
        <v>54.311131012760242</v>
      </c>
      <c r="AR392">
        <v>53.19714790645267</v>
      </c>
      <c r="AS392">
        <v>17.930849638166713</v>
      </c>
      <c r="AT392">
        <v>-54.311131012760242</v>
      </c>
      <c r="AU392">
        <v>-53.19714790645267</v>
      </c>
      <c r="AV392" t="s">
        <v>1733</v>
      </c>
    </row>
    <row r="393" spans="1:48" x14ac:dyDescent="0.25">
      <c r="A393">
        <v>3.9600000000000219E-9</v>
      </c>
      <c r="B393" t="s">
        <v>555</v>
      </c>
      <c r="C393">
        <v>33</v>
      </c>
      <c r="D393" s="2">
        <v>0</v>
      </c>
      <c r="E393">
        <v>4</v>
      </c>
      <c r="F393">
        <v>37</v>
      </c>
      <c r="G393">
        <v>118</v>
      </c>
      <c r="H393">
        <v>91</v>
      </c>
      <c r="I393">
        <v>15002.552565</v>
      </c>
      <c r="J393">
        <v>11.514614703277235</v>
      </c>
      <c r="K393" t="s">
        <v>1240</v>
      </c>
      <c r="L393">
        <v>4.7116854462692066</v>
      </c>
      <c r="M393">
        <v>7.7263791021982575</v>
      </c>
      <c r="N393">
        <v>1.544</v>
      </c>
      <c r="O393">
        <v>-81.124694376528112</v>
      </c>
      <c r="P393">
        <v>2.3626373626373627</v>
      </c>
      <c r="Q393" s="36">
        <f t="shared" si="146"/>
        <v>89.18918919314919</v>
      </c>
      <c r="R393" t="str">
        <f t="shared" si="147"/>
        <v xml:space="preserve"> </v>
      </c>
      <c r="S393" s="37">
        <f t="shared" si="148"/>
        <v>0.29670330066329675</v>
      </c>
      <c r="T393" s="37" t="str">
        <f t="shared" si="149"/>
        <v/>
      </c>
      <c r="U393" s="37" t="str">
        <f t="shared" si="150"/>
        <v/>
      </c>
      <c r="V393" s="37">
        <f t="shared" si="151"/>
        <v>-0.54257972120927911</v>
      </c>
      <c r="W393" s="37" t="str">
        <f t="shared" si="152"/>
        <v/>
      </c>
      <c r="X393" s="37">
        <f t="shared" si="153"/>
        <v>-0.69676543009099223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>
        <f t="shared" si="157"/>
        <v>2.3626373665973626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 t="str">
        <f t="shared" si="159"/>
        <v xml:space="preserve"> </v>
      </c>
      <c r="AL393">
        <f t="shared" si="160"/>
        <v>-81.124694372568115</v>
      </c>
      <c r="AM393" t="str">
        <f t="shared" si="144"/>
        <v xml:space="preserve"> </v>
      </c>
      <c r="AN393" t="str">
        <f t="shared" si="145"/>
        <v xml:space="preserve"> </v>
      </c>
      <c r="AO393" t="s">
        <v>555</v>
      </c>
      <c r="AP393" t="s">
        <v>1297</v>
      </c>
      <c r="AQ393">
        <v>54.25797212092791</v>
      </c>
      <c r="AR393">
        <v>69.67654300909922</v>
      </c>
      <c r="AS393">
        <v>29.670329670329675</v>
      </c>
      <c r="AT393">
        <v>-54.25797212092791</v>
      </c>
      <c r="AU393">
        <v>-69.67654300909922</v>
      </c>
      <c r="AV393" t="s">
        <v>1734</v>
      </c>
    </row>
    <row r="394" spans="1:48" x14ac:dyDescent="0.25">
      <c r="A394">
        <v>3.9700000000000217E-9</v>
      </c>
      <c r="B394" t="s">
        <v>654</v>
      </c>
      <c r="C394">
        <v>37</v>
      </c>
      <c r="D394" s="2">
        <v>1</v>
      </c>
      <c r="E394">
        <v>8</v>
      </c>
      <c r="F394">
        <v>46</v>
      </c>
      <c r="G394">
        <v>170</v>
      </c>
      <c r="H394">
        <v>171.51</v>
      </c>
      <c r="I394">
        <v>201380.33218577996</v>
      </c>
      <c r="J394" t="s">
        <v>1240</v>
      </c>
      <c r="K394" t="s">
        <v>1240</v>
      </c>
      <c r="L394" t="s">
        <v>1240</v>
      </c>
      <c r="M394">
        <v>37.521311327196102</v>
      </c>
      <c r="N394">
        <v>3.3810000000000002</v>
      </c>
      <c r="O394">
        <v>9.0645161290322633</v>
      </c>
      <c r="P394">
        <v>0</v>
      </c>
      <c r="Q394" s="36">
        <f t="shared" si="146"/>
        <v>80.434782612665657</v>
      </c>
      <c r="R394" t="str">
        <f t="shared" si="147"/>
        <v xml:space="preserve"> </v>
      </c>
      <c r="S394" s="37" t="str">
        <f t="shared" si="148"/>
        <v/>
      </c>
      <c r="T394" s="37" t="str">
        <f t="shared" si="149"/>
        <v/>
      </c>
      <c r="U394" s="37" t="str">
        <f t="shared" si="150"/>
        <v xml:space="preserve"> </v>
      </c>
      <c r="V394" s="37" t="str">
        <f t="shared" si="151"/>
        <v xml:space="preserve"> </v>
      </c>
      <c r="W394" s="37" t="str">
        <f t="shared" si="152"/>
        <v xml:space="preserve"> </v>
      </c>
      <c r="X394" s="37" t="str">
        <f t="shared" si="153"/>
        <v xml:space="preserve"> </v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654</v>
      </c>
      <c r="AP394" t="s">
        <v>1295</v>
      </c>
      <c r="AQ394" t="e">
        <v>#VALUE!</v>
      </c>
      <c r="AR394" t="e">
        <v>#VALUE!</v>
      </c>
      <c r="AS394">
        <v>-0.88041513614366407</v>
      </c>
      <c r="AT394" t="e">
        <v>#VALUE!</v>
      </c>
      <c r="AU394" t="e">
        <v>#VALUE!</v>
      </c>
      <c r="AV394" t="s">
        <v>1735</v>
      </c>
    </row>
    <row r="395" spans="1:48" x14ac:dyDescent="0.25">
      <c r="A395">
        <v>3.9800000000000214E-9</v>
      </c>
      <c r="B395" t="s">
        <v>486</v>
      </c>
      <c r="C395">
        <v>23</v>
      </c>
      <c r="D395" s="2">
        <v>3</v>
      </c>
      <c r="E395">
        <v>7</v>
      </c>
      <c r="F395">
        <v>33</v>
      </c>
      <c r="G395">
        <v>99</v>
      </c>
      <c r="H395">
        <v>91.33</v>
      </c>
      <c r="I395">
        <v>102739.6724134</v>
      </c>
      <c r="J395">
        <v>26.464792813677192</v>
      </c>
      <c r="K395">
        <v>25.734009580163427</v>
      </c>
      <c r="L395">
        <v>17.916084026690832</v>
      </c>
      <c r="M395">
        <v>16.13816813979232</v>
      </c>
      <c r="N395">
        <v>3.5489999999999999</v>
      </c>
      <c r="O395">
        <v>0.25423728813559032</v>
      </c>
      <c r="P395">
        <v>2.7767436767765248</v>
      </c>
      <c r="Q395" s="36" t="str">
        <f t="shared" si="146"/>
        <v xml:space="preserve"> </v>
      </c>
      <c r="R395" t="str">
        <f t="shared" si="147"/>
        <v xml:space="preserve"> </v>
      </c>
      <c r="S395" s="37" t="str">
        <f t="shared" si="148"/>
        <v/>
      </c>
      <c r="T395" s="37" t="str">
        <f t="shared" si="149"/>
        <v/>
      </c>
      <c r="U395" s="37" t="str">
        <f t="shared" si="150"/>
        <v/>
      </c>
      <c r="V395" s="37" t="str">
        <f t="shared" si="151"/>
        <v/>
      </c>
      <c r="W395" s="37" t="str">
        <f t="shared" si="152"/>
        <v/>
      </c>
      <c r="X395" s="37" t="str">
        <f t="shared" si="153"/>
        <v/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>
        <f t="shared" si="157"/>
        <v>2.7767436807565247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486</v>
      </c>
      <c r="AP395" t="s">
        <v>1295</v>
      </c>
      <c r="AQ395">
        <v>-5.1318973228471787</v>
      </c>
      <c r="AR395">
        <v>-15.304302382685652</v>
      </c>
      <c r="AS395">
        <v>8.3981167195883</v>
      </c>
      <c r="AT395">
        <v>5.1318973228471787</v>
      </c>
      <c r="AU395">
        <v>15.304302382685652</v>
      </c>
      <c r="AV395" t="s">
        <v>1736</v>
      </c>
    </row>
    <row r="396" spans="1:48" x14ac:dyDescent="0.25">
      <c r="A396">
        <v>3.9900000000000212E-9</v>
      </c>
      <c r="B396" t="s">
        <v>300</v>
      </c>
      <c r="C396">
        <v>15</v>
      </c>
      <c r="D396" s="2">
        <v>0</v>
      </c>
      <c r="E396">
        <v>9</v>
      </c>
      <c r="F396">
        <v>24</v>
      </c>
      <c r="G396">
        <v>118</v>
      </c>
      <c r="H396">
        <v>110.89</v>
      </c>
      <c r="I396">
        <v>12688.469708589999</v>
      </c>
      <c r="J396">
        <v>19.773537803138371</v>
      </c>
      <c r="K396">
        <v>18.274555042847723</v>
      </c>
      <c r="L396">
        <v>13.232716350849776</v>
      </c>
      <c r="M396">
        <v>12.914828408007628</v>
      </c>
      <c r="N396">
        <v>5.58</v>
      </c>
      <c r="O396">
        <v>-11.568938193343904</v>
      </c>
      <c r="P396">
        <v>3.7875371990260621E-2</v>
      </c>
      <c r="Q396" s="36" t="str">
        <f t="shared" si="146"/>
        <v xml:space="preserve"> </v>
      </c>
      <c r="R396" t="str">
        <f t="shared" si="147"/>
        <v xml:space="preserve"> </v>
      </c>
      <c r="S396" s="37" t="str">
        <f t="shared" si="148"/>
        <v/>
      </c>
      <c r="T396" s="37" t="str">
        <f t="shared" si="149"/>
        <v/>
      </c>
      <c r="U396" s="37" t="str">
        <f t="shared" si="150"/>
        <v/>
      </c>
      <c r="V396" s="37" t="str">
        <f t="shared" si="151"/>
        <v/>
      </c>
      <c r="W396" s="37" t="str">
        <f t="shared" si="152"/>
        <v/>
      </c>
      <c r="X396" s="37" t="str">
        <f t="shared" si="153"/>
        <v/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 t="str">
        <f t="shared" si="157"/>
        <v xml:space="preserve"> 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300</v>
      </c>
      <c r="AP396" t="s">
        <v>1295</v>
      </c>
      <c r="AQ396">
        <v>21.449241614518645</v>
      </c>
      <c r="AR396">
        <v>14.836907150601796</v>
      </c>
      <c r="AS396">
        <v>6.4117594012083945</v>
      </c>
      <c r="AT396">
        <v>-21.449241614518645</v>
      </c>
      <c r="AU396">
        <v>-14.836907150601796</v>
      </c>
      <c r="AV396" t="s">
        <v>1737</v>
      </c>
    </row>
    <row r="397" spans="1:48" x14ac:dyDescent="0.25">
      <c r="A397">
        <v>4.0000000000000209E-9</v>
      </c>
      <c r="B397" t="s">
        <v>273</v>
      </c>
      <c r="C397">
        <v>10</v>
      </c>
      <c r="D397" s="2">
        <v>2</v>
      </c>
      <c r="E397">
        <v>9</v>
      </c>
      <c r="F397">
        <v>21</v>
      </c>
      <c r="G397">
        <v>56</v>
      </c>
      <c r="H397">
        <v>49.54</v>
      </c>
      <c r="I397">
        <v>10888.167576580001</v>
      </c>
      <c r="J397">
        <v>5.1950503355704702</v>
      </c>
      <c r="K397" t="s">
        <v>1240</v>
      </c>
      <c r="L397">
        <v>6.9831911615953182</v>
      </c>
      <c r="M397" t="s">
        <v>1240</v>
      </c>
      <c r="N397">
        <v>-12.965</v>
      </c>
      <c r="O397" t="s">
        <v>132</v>
      </c>
      <c r="P397">
        <v>2.0407751312071056</v>
      </c>
      <c r="Q397" s="36" t="str">
        <f t="shared" si="146"/>
        <v xml:space="preserve"> </v>
      </c>
      <c r="R397" t="str">
        <f t="shared" si="147"/>
        <v xml:space="preserve"> </v>
      </c>
      <c r="S397" s="37" t="str">
        <f t="shared" si="148"/>
        <v/>
      </c>
      <c r="T397" s="37" t="str">
        <f t="shared" si="149"/>
        <v/>
      </c>
      <c r="U397" s="37" t="str">
        <f t="shared" si="150"/>
        <v/>
      </c>
      <c r="V397" s="37">
        <f t="shared" si="151"/>
        <v>-0.79362562846743501</v>
      </c>
      <c r="W397" s="37" t="str">
        <f t="shared" si="152"/>
        <v/>
      </c>
      <c r="X397" s="37">
        <f t="shared" si="153"/>
        <v>-0.55057590481651331</v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>
        <f t="shared" si="157"/>
        <v>2.0407751352071055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273</v>
      </c>
      <c r="AP397" t="s">
        <v>1250</v>
      </c>
      <c r="AQ397">
        <v>79.362562846743501</v>
      </c>
      <c r="AR397">
        <v>55.057590481651332</v>
      </c>
      <c r="AS397">
        <v>13.039967702866374</v>
      </c>
      <c r="AT397">
        <v>-79.362562846743501</v>
      </c>
      <c r="AU397">
        <v>-55.057590481651332</v>
      </c>
      <c r="AV397" t="s">
        <v>1738</v>
      </c>
    </row>
    <row r="398" spans="1:48" x14ac:dyDescent="0.25">
      <c r="A398">
        <v>4.0100000000000207E-9</v>
      </c>
      <c r="B398" t="s">
        <v>658</v>
      </c>
      <c r="C398">
        <v>4</v>
      </c>
      <c r="D398" s="2">
        <v>1</v>
      </c>
      <c r="E398">
        <v>5</v>
      </c>
      <c r="F398">
        <v>10</v>
      </c>
      <c r="G398">
        <v>242.5</v>
      </c>
      <c r="H398">
        <v>207.68</v>
      </c>
      <c r="I398">
        <v>8304.5030675200014</v>
      </c>
      <c r="J398">
        <v>9.9306651365179555</v>
      </c>
      <c r="K398">
        <v>14.409213904114342</v>
      </c>
      <c r="L398" t="s">
        <v>1240</v>
      </c>
      <c r="M398" t="s">
        <v>1240</v>
      </c>
      <c r="N398">
        <v>14.413</v>
      </c>
      <c r="O398">
        <v>-32.4601686972821</v>
      </c>
      <c r="P398">
        <v>3.0065485362095528</v>
      </c>
      <c r="Q398" s="36" t="str">
        <f t="shared" si="146"/>
        <v xml:space="preserve"> </v>
      </c>
      <c r="R398" t="str">
        <f t="shared" si="147"/>
        <v xml:space="preserve"> </v>
      </c>
      <c r="S398" s="37">
        <f t="shared" si="148"/>
        <v>0.16766179137517712</v>
      </c>
      <c r="T398" s="37" t="str">
        <f t="shared" si="149"/>
        <v/>
      </c>
      <c r="U398" s="37" t="str">
        <f t="shared" si="150"/>
        <v/>
      </c>
      <c r="V398" s="37">
        <f t="shared" si="151"/>
        <v>-0.60550242171538105</v>
      </c>
      <c r="W398" s="37" t="str">
        <f t="shared" si="152"/>
        <v xml:space="preserve"> </v>
      </c>
      <c r="X398" s="37" t="str">
        <f t="shared" si="153"/>
        <v xml:space="preserve"> </v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>
        <f t="shared" si="157"/>
        <v>3.0065485402195526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 t="str">
        <f t="shared" si="160"/>
        <v xml:space="preserve"> </v>
      </c>
      <c r="AM398" t="str">
        <f t="shared" si="144"/>
        <v xml:space="preserve"> </v>
      </c>
      <c r="AN398" t="str">
        <f t="shared" si="145"/>
        <v xml:space="preserve"> </v>
      </c>
      <c r="AO398" t="s">
        <v>658</v>
      </c>
      <c r="AP398" t="s">
        <v>1248</v>
      </c>
      <c r="AQ398">
        <v>60.550242171538102</v>
      </c>
      <c r="AR398" t="e">
        <v>#VALUE!</v>
      </c>
      <c r="AS398">
        <v>16.766178736517713</v>
      </c>
      <c r="AT398">
        <v>-60.550242171538102</v>
      </c>
      <c r="AU398" t="e">
        <v>#VALUE!</v>
      </c>
      <c r="AV398" t="s">
        <v>1739</v>
      </c>
    </row>
    <row r="399" spans="1:48" x14ac:dyDescent="0.25">
      <c r="A399">
        <v>4.0200000000000204E-9</v>
      </c>
      <c r="B399" t="s">
        <v>925</v>
      </c>
      <c r="C399">
        <v>12</v>
      </c>
      <c r="D399" s="2">
        <v>1</v>
      </c>
      <c r="E399">
        <v>6</v>
      </c>
      <c r="F399">
        <v>19</v>
      </c>
      <c r="G399">
        <v>53</v>
      </c>
      <c r="H399">
        <v>42.59</v>
      </c>
      <c r="I399">
        <v>7231.5613412100001</v>
      </c>
      <c r="J399">
        <v>19.064458370635634</v>
      </c>
      <c r="K399" t="s">
        <v>1240</v>
      </c>
      <c r="L399">
        <v>14.143666795416506</v>
      </c>
      <c r="M399">
        <v>14.625730262281987</v>
      </c>
      <c r="N399">
        <v>1.008</v>
      </c>
      <c r="O399">
        <v>-47.826086956521735</v>
      </c>
      <c r="P399">
        <v>5.5975581122329174</v>
      </c>
      <c r="Q399" s="36" t="str">
        <f t="shared" si="146"/>
        <v xml:space="preserve"> </v>
      </c>
      <c r="R399" t="str">
        <f t="shared" si="147"/>
        <v xml:space="preserve"> </v>
      </c>
      <c r="S399" s="37">
        <f t="shared" si="148"/>
        <v>0.24442357762882827</v>
      </c>
      <c r="T399" s="37" t="str">
        <f t="shared" si="149"/>
        <v/>
      </c>
      <c r="U399" s="37" t="str">
        <f t="shared" si="150"/>
        <v/>
      </c>
      <c r="V399" s="37" t="str">
        <f t="shared" si="151"/>
        <v/>
      </c>
      <c r="W399" s="37" t="str">
        <f t="shared" si="152"/>
        <v/>
      </c>
      <c r="X399" s="37" t="str">
        <f t="shared" si="153"/>
        <v/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>
        <f t="shared" si="157"/>
        <v>5.5975581162529178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 t="str">
        <f t="shared" si="160"/>
        <v xml:space="preserve"> </v>
      </c>
      <c r="AM399" t="str">
        <f t="shared" si="144"/>
        <v xml:space="preserve"> </v>
      </c>
      <c r="AN399" t="str">
        <f t="shared" si="145"/>
        <v xml:space="preserve"> </v>
      </c>
      <c r="AO399" t="s">
        <v>925</v>
      </c>
      <c r="AP399" t="s">
        <v>1256</v>
      </c>
      <c r="AQ399">
        <v>24.266073267668563</v>
      </c>
      <c r="AR399">
        <v>8.9742138656471191</v>
      </c>
      <c r="AS399">
        <v>24.442357360882827</v>
      </c>
      <c r="AT399">
        <v>-24.266073267668563</v>
      </c>
      <c r="AU399">
        <v>-8.9742138656471191</v>
      </c>
      <c r="AV399" t="s">
        <v>1740</v>
      </c>
    </row>
    <row r="400" spans="1:48" x14ac:dyDescent="0.25">
      <c r="A400">
        <v>4.0300000000000202E-9</v>
      </c>
      <c r="B400" t="s">
        <v>549</v>
      </c>
      <c r="C400">
        <v>16</v>
      </c>
      <c r="D400" s="2">
        <v>1</v>
      </c>
      <c r="E400">
        <v>11</v>
      </c>
      <c r="F400">
        <v>28</v>
      </c>
      <c r="G400">
        <v>627.5</v>
      </c>
      <c r="H400">
        <v>615.88</v>
      </c>
      <c r="I400">
        <v>63056.480252679998</v>
      </c>
      <c r="J400">
        <v>25.665944324054006</v>
      </c>
      <c r="K400">
        <v>22.903681666046857</v>
      </c>
      <c r="L400">
        <v>15.658933023101213</v>
      </c>
      <c r="M400">
        <v>14.720885359026106</v>
      </c>
      <c r="N400">
        <v>26.89</v>
      </c>
      <c r="O400">
        <v>8.9987839481151148</v>
      </c>
      <c r="P400">
        <v>0</v>
      </c>
      <c r="Q400" s="36" t="str">
        <f t="shared" si="146"/>
        <v xml:space="preserve"> </v>
      </c>
      <c r="R400" t="str">
        <f t="shared" si="147"/>
        <v xml:space="preserve"> </v>
      </c>
      <c r="S400" s="37" t="str">
        <f t="shared" si="148"/>
        <v/>
      </c>
      <c r="T400" s="37" t="str">
        <f t="shared" si="149"/>
        <v/>
      </c>
      <c r="U400" s="37" t="str">
        <f t="shared" si="150"/>
        <v/>
      </c>
      <c r="V400" s="37" t="str">
        <f t="shared" si="151"/>
        <v/>
      </c>
      <c r="W400" s="37" t="str">
        <f t="shared" si="152"/>
        <v/>
      </c>
      <c r="X400" s="37" t="str">
        <f t="shared" si="153"/>
        <v/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 t="str">
        <f t="shared" si="157"/>
        <v xml:space="preserve"> 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 t="str">
        <f t="shared" si="160"/>
        <v xml:space="preserve"> </v>
      </c>
      <c r="AM400" t="str">
        <f t="shared" si="144"/>
        <v xml:space="preserve"> </v>
      </c>
      <c r="AN400" t="str">
        <f t="shared" si="145"/>
        <v xml:space="preserve"> </v>
      </c>
      <c r="AO400" t="s">
        <v>549</v>
      </c>
      <c r="AP400" t="s">
        <v>1315</v>
      </c>
      <c r="AQ400">
        <v>-1.9584563675802746</v>
      </c>
      <c r="AR400">
        <v>-0.77773388403641341</v>
      </c>
      <c r="AS400">
        <v>1.8867311813989707</v>
      </c>
      <c r="AT400">
        <v>1.9584563675802746</v>
      </c>
      <c r="AU400">
        <v>0.77773388403641341</v>
      </c>
      <c r="AV400" t="s">
        <v>1741</v>
      </c>
    </row>
    <row r="401" spans="1:48" x14ac:dyDescent="0.25">
      <c r="A401">
        <v>4.04000000000002E-9</v>
      </c>
      <c r="B401" t="s">
        <v>612</v>
      </c>
      <c r="C401">
        <v>14</v>
      </c>
      <c r="D401" s="2">
        <v>1</v>
      </c>
      <c r="E401">
        <v>13</v>
      </c>
      <c r="F401">
        <v>28</v>
      </c>
      <c r="G401">
        <v>12.75</v>
      </c>
      <c r="H401">
        <v>10.48</v>
      </c>
      <c r="I401">
        <v>10057.44232328</v>
      </c>
      <c r="J401">
        <v>6.8586387434554972</v>
      </c>
      <c r="K401">
        <v>15.232558139534882</v>
      </c>
      <c r="L401" t="s">
        <v>1240</v>
      </c>
      <c r="M401" t="s">
        <v>1240</v>
      </c>
      <c r="N401">
        <v>0.68800000000000006</v>
      </c>
      <c r="O401">
        <v>-55.612903225806456</v>
      </c>
      <c r="P401">
        <v>5.9923664122137401</v>
      </c>
      <c r="Q401" s="36" t="str">
        <f t="shared" si="146"/>
        <v xml:space="preserve"> </v>
      </c>
      <c r="R401" t="str">
        <f t="shared" si="147"/>
        <v xml:space="preserve"> </v>
      </c>
      <c r="S401" s="37">
        <f t="shared" si="148"/>
        <v>0.21660305747511444</v>
      </c>
      <c r="T401" s="37" t="str">
        <f t="shared" si="149"/>
        <v/>
      </c>
      <c r="U401" s="37" t="str">
        <f t="shared" si="150"/>
        <v/>
      </c>
      <c r="V401" s="37">
        <f t="shared" si="151"/>
        <v>-0.72753925971458377</v>
      </c>
      <c r="W401" s="37" t="str">
        <f t="shared" si="152"/>
        <v xml:space="preserve"> </v>
      </c>
      <c r="X401" s="37" t="str">
        <f t="shared" si="153"/>
        <v xml:space="preserve"> </v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>
        <f t="shared" si="157"/>
        <v>5.9923664162537404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>
        <f t="shared" si="160"/>
        <v>-55.612903221766459</v>
      </c>
      <c r="AM401" t="str">
        <f t="shared" si="144"/>
        <v xml:space="preserve"> </v>
      </c>
      <c r="AN401" t="str">
        <f t="shared" si="145"/>
        <v xml:space="preserve"> </v>
      </c>
      <c r="AO401" t="s">
        <v>612</v>
      </c>
      <c r="AP401" t="s">
        <v>1248</v>
      </c>
      <c r="AQ401">
        <v>72.753925971458372</v>
      </c>
      <c r="AR401" t="e">
        <v>#VALUE!</v>
      </c>
      <c r="AS401">
        <v>21.660305343511443</v>
      </c>
      <c r="AT401">
        <v>-72.753925971458372</v>
      </c>
      <c r="AU401" t="e">
        <v>#VALUE!</v>
      </c>
      <c r="AV401" t="s">
        <v>1742</v>
      </c>
    </row>
    <row r="402" spans="1:48" x14ac:dyDescent="0.25">
      <c r="A402">
        <v>4.0500000000000197E-9</v>
      </c>
      <c r="B402" t="s">
        <v>410</v>
      </c>
      <c r="C402">
        <v>3</v>
      </c>
      <c r="D402" s="2">
        <v>3</v>
      </c>
      <c r="E402">
        <v>8</v>
      </c>
      <c r="F402">
        <v>14</v>
      </c>
      <c r="G402">
        <v>51</v>
      </c>
      <c r="H402">
        <v>51.55</v>
      </c>
      <c r="I402">
        <v>5907.7455750999998</v>
      </c>
      <c r="J402">
        <v>13.187515988743924</v>
      </c>
      <c r="K402">
        <v>21.541997492686999</v>
      </c>
      <c r="L402">
        <v>8.1914382917119077</v>
      </c>
      <c r="M402">
        <v>13.189361305361306</v>
      </c>
      <c r="N402">
        <v>2.3930000000000002</v>
      </c>
      <c r="O402">
        <v>-38.641025641025635</v>
      </c>
      <c r="P402">
        <v>2.6110572259941809</v>
      </c>
      <c r="Q402" s="36" t="str">
        <f t="shared" si="146"/>
        <v xml:space="preserve"> </v>
      </c>
      <c r="R402" t="str">
        <f t="shared" si="147"/>
        <v xml:space="preserve"> </v>
      </c>
      <c r="S402" s="37" t="str">
        <f t="shared" si="148"/>
        <v/>
      </c>
      <c r="T402" s="37" t="str">
        <f t="shared" si="149"/>
        <v/>
      </c>
      <c r="U402" s="37" t="str">
        <f t="shared" si="150"/>
        <v/>
      </c>
      <c r="V402" s="37">
        <f t="shared" si="151"/>
        <v>-0.47612339660731617</v>
      </c>
      <c r="W402" s="37" t="str">
        <f t="shared" si="152"/>
        <v/>
      </c>
      <c r="X402" s="37">
        <f t="shared" si="153"/>
        <v>-0.47281555705501233</v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>
        <f t="shared" si="157"/>
        <v>2.6110572300441808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410</v>
      </c>
      <c r="AP402" t="s">
        <v>1246</v>
      </c>
      <c r="AQ402">
        <v>47.612339660731621</v>
      </c>
      <c r="AR402">
        <v>47.281555705501233</v>
      </c>
      <c r="AS402">
        <v>-1.066925315227929</v>
      </c>
      <c r="AT402">
        <v>-47.612339660731621</v>
      </c>
      <c r="AU402">
        <v>-47.281555705501233</v>
      </c>
      <c r="AV402" t="s">
        <v>1743</v>
      </c>
    </row>
    <row r="403" spans="1:48" x14ac:dyDescent="0.25">
      <c r="A403">
        <v>4.0600000000000195E-9</v>
      </c>
      <c r="B403" t="s">
        <v>398</v>
      </c>
      <c r="C403">
        <v>4</v>
      </c>
      <c r="D403" s="2">
        <v>2</v>
      </c>
      <c r="E403">
        <v>6</v>
      </c>
      <c r="F403">
        <v>12</v>
      </c>
      <c r="G403">
        <v>74</v>
      </c>
      <c r="H403">
        <v>69.010000000000005</v>
      </c>
      <c r="I403">
        <v>9456.4759091600008</v>
      </c>
      <c r="J403">
        <v>9.4547198246335125</v>
      </c>
      <c r="K403">
        <v>13.358497870692993</v>
      </c>
      <c r="L403">
        <v>1.1120159635119726</v>
      </c>
      <c r="M403">
        <v>2.0198225682352198</v>
      </c>
      <c r="N403">
        <v>5.1660000000000004</v>
      </c>
      <c r="O403">
        <v>-27.949790794979073</v>
      </c>
      <c r="P403">
        <v>2.0866541081002752</v>
      </c>
      <c r="Q403" s="36" t="str">
        <f t="shared" si="146"/>
        <v xml:space="preserve"> </v>
      </c>
      <c r="R403" t="str">
        <f t="shared" si="147"/>
        <v xml:space="preserve"> </v>
      </c>
      <c r="S403" s="37" t="str">
        <f t="shared" si="148"/>
        <v/>
      </c>
      <c r="T403" s="37" t="str">
        <f t="shared" si="149"/>
        <v/>
      </c>
      <c r="U403" s="37" t="str">
        <f t="shared" si="150"/>
        <v/>
      </c>
      <c r="V403" s="37">
        <f t="shared" si="151"/>
        <v>-0.62440944056589942</v>
      </c>
      <c r="W403" s="37" t="str">
        <f t="shared" si="152"/>
        <v/>
      </c>
      <c r="X403" s="37">
        <f t="shared" si="153"/>
        <v>-0.92843289598321854</v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>
        <f t="shared" si="157"/>
        <v>2.0866541121602751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398</v>
      </c>
      <c r="AP403" t="s">
        <v>1248</v>
      </c>
      <c r="AQ403">
        <v>62.440944056589942</v>
      </c>
      <c r="AR403">
        <v>92.84328959832186</v>
      </c>
      <c r="AS403">
        <v>7.2308361107085828</v>
      </c>
      <c r="AT403">
        <v>-62.440944056589942</v>
      </c>
      <c r="AU403">
        <v>-92.84328959832186</v>
      </c>
      <c r="AV403" t="s">
        <v>1744</v>
      </c>
    </row>
    <row r="404" spans="1:48" x14ac:dyDescent="0.25">
      <c r="A404">
        <v>4.0700000000000192E-9</v>
      </c>
      <c r="B404" t="s">
        <v>551</v>
      </c>
      <c r="C404">
        <v>10</v>
      </c>
      <c r="D404" s="2">
        <v>1</v>
      </c>
      <c r="E404">
        <v>9</v>
      </c>
      <c r="F404">
        <v>20</v>
      </c>
      <c r="G404">
        <v>89.5</v>
      </c>
      <c r="H404">
        <v>69.680000000000007</v>
      </c>
      <c r="I404">
        <v>5062.8429560800005</v>
      </c>
      <c r="J404">
        <v>9.9061700312766572</v>
      </c>
      <c r="K404">
        <v>10.031672905269222</v>
      </c>
      <c r="L404">
        <v>4.2148818818031701</v>
      </c>
      <c r="M404">
        <v>4.6500924420589396</v>
      </c>
      <c r="N404">
        <v>2.2850000000000001</v>
      </c>
      <c r="O404">
        <v>-65.167682926829272</v>
      </c>
      <c r="P404">
        <v>3.9092996555683124</v>
      </c>
      <c r="Q404" s="36" t="str">
        <f t="shared" si="146"/>
        <v xml:space="preserve"> </v>
      </c>
      <c r="R404" t="str">
        <f t="shared" si="147"/>
        <v xml:space="preserve"> </v>
      </c>
      <c r="S404" s="37">
        <f t="shared" si="148"/>
        <v>0.28444317284152676</v>
      </c>
      <c r="T404" s="37" t="str">
        <f t="shared" si="149"/>
        <v/>
      </c>
      <c r="U404" s="37" t="str">
        <f t="shared" si="150"/>
        <v/>
      </c>
      <c r="V404" s="37">
        <f t="shared" si="151"/>
        <v>-0.60647549447180538</v>
      </c>
      <c r="W404" s="37" t="str">
        <f t="shared" si="152"/>
        <v/>
      </c>
      <c r="X404" s="37">
        <f t="shared" si="153"/>
        <v>-0.72873870524233042</v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>
        <f t="shared" si="157"/>
        <v>3.9092996596383123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>
        <f t="shared" si="160"/>
        <v>-65.167682922759269</v>
      </c>
      <c r="AM404" t="str">
        <f t="shared" si="144"/>
        <v xml:space="preserve"> </v>
      </c>
      <c r="AN404" t="str">
        <f t="shared" si="145"/>
        <v xml:space="preserve"> </v>
      </c>
      <c r="AO404" t="s">
        <v>551</v>
      </c>
      <c r="AP404" t="s">
        <v>1250</v>
      </c>
      <c r="AQ404">
        <v>60.647549447180538</v>
      </c>
      <c r="AR404">
        <v>72.873870524233041</v>
      </c>
      <c r="AS404">
        <v>28.444316877152676</v>
      </c>
      <c r="AT404">
        <v>-60.647549447180538</v>
      </c>
      <c r="AU404">
        <v>-72.873870524233041</v>
      </c>
      <c r="AV404" t="s">
        <v>1745</v>
      </c>
    </row>
    <row r="405" spans="1:48" x14ac:dyDescent="0.25">
      <c r="A405">
        <v>4.080000000000019E-9</v>
      </c>
      <c r="B405" t="s">
        <v>628</v>
      </c>
      <c r="C405">
        <v>7</v>
      </c>
      <c r="D405" s="2">
        <v>3</v>
      </c>
      <c r="E405">
        <v>3</v>
      </c>
      <c r="F405">
        <v>13</v>
      </c>
      <c r="G405">
        <v>176</v>
      </c>
      <c r="H405">
        <v>188.09</v>
      </c>
      <c r="I405">
        <v>27210.684810610001</v>
      </c>
      <c r="J405" t="s">
        <v>1240</v>
      </c>
      <c r="K405" t="s">
        <v>1240</v>
      </c>
      <c r="L405">
        <v>36.367296731605215</v>
      </c>
      <c r="M405">
        <v>29.492300155532366</v>
      </c>
      <c r="N405">
        <v>4.4130000000000003</v>
      </c>
      <c r="O405">
        <v>21.236263736263737</v>
      </c>
      <c r="P405">
        <v>0.84480833643468556</v>
      </c>
      <c r="Q405" s="36" t="str">
        <f t="shared" si="146"/>
        <v xml:space="preserve"> </v>
      </c>
      <c r="R405" t="str">
        <f t="shared" si="147"/>
        <v xml:space="preserve"> </v>
      </c>
      <c r="S405" s="37" t="str">
        <f t="shared" si="148"/>
        <v/>
      </c>
      <c r="T405" s="37" t="str">
        <f t="shared" si="149"/>
        <v/>
      </c>
      <c r="U405" s="37" t="str">
        <f t="shared" si="150"/>
        <v xml:space="preserve"> </v>
      </c>
      <c r="V405" s="37" t="str">
        <f t="shared" si="151"/>
        <v xml:space="preserve"> </v>
      </c>
      <c r="W405" s="37" t="str">
        <f t="shared" si="152"/>
        <v/>
      </c>
      <c r="X405" s="37" t="str">
        <f t="shared" si="153"/>
        <v/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 t="str">
        <f t="shared" si="157"/>
        <v xml:space="preserve"> 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628</v>
      </c>
      <c r="AP405" t="s">
        <v>1315</v>
      </c>
      <c r="AQ405" t="e">
        <v>#VALUE!</v>
      </c>
      <c r="AR405">
        <v>-134.05258498089233</v>
      </c>
      <c r="AS405">
        <v>-6.4277739380083965</v>
      </c>
      <c r="AT405" t="e">
        <v>#VALUE!</v>
      </c>
      <c r="AU405">
        <v>134.05258498089233</v>
      </c>
      <c r="AV405" t="s">
        <v>1746</v>
      </c>
    </row>
    <row r="406" spans="1:48" x14ac:dyDescent="0.25">
      <c r="A406">
        <v>4.0900000000000188E-9</v>
      </c>
      <c r="B406" t="s">
        <v>546</v>
      </c>
      <c r="C406">
        <v>5</v>
      </c>
      <c r="D406" s="2">
        <v>8</v>
      </c>
      <c r="E406">
        <v>11</v>
      </c>
      <c r="F406">
        <v>24</v>
      </c>
      <c r="G406">
        <v>204.5</v>
      </c>
      <c r="H406">
        <v>211.8</v>
      </c>
      <c r="I406">
        <v>24531.514728000002</v>
      </c>
      <c r="J406">
        <v>24.636501105036643</v>
      </c>
      <c r="K406">
        <v>28.958162428219854</v>
      </c>
      <c r="L406">
        <v>17.541988583033547</v>
      </c>
      <c r="M406">
        <v>21.242725209081982</v>
      </c>
      <c r="N406">
        <v>7.3140000000000001</v>
      </c>
      <c r="O406">
        <v>-15.640138408304496</v>
      </c>
      <c r="P406">
        <v>1.9074598677998111</v>
      </c>
      <c r="Q406" s="36" t="str">
        <f t="shared" si="146"/>
        <v xml:space="preserve"> </v>
      </c>
      <c r="R406" t="str">
        <f t="shared" si="147"/>
        <v xml:space="preserve"> </v>
      </c>
      <c r="S406" s="37" t="str">
        <f t="shared" si="148"/>
        <v/>
      </c>
      <c r="T406" s="37" t="str">
        <f t="shared" si="149"/>
        <v/>
      </c>
      <c r="U406" s="37" t="str">
        <f t="shared" si="150"/>
        <v/>
      </c>
      <c r="V406" s="37" t="str">
        <f t="shared" si="151"/>
        <v/>
      </c>
      <c r="W406" s="37" t="str">
        <f t="shared" si="152"/>
        <v/>
      </c>
      <c r="X406" s="37" t="str">
        <f t="shared" si="153"/>
        <v/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 t="str">
        <f t="shared" si="157"/>
        <v xml:space="preserve"> 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546</v>
      </c>
      <c r="AP406" t="s">
        <v>1246</v>
      </c>
      <c r="AQ406">
        <v>2.1310265754149182</v>
      </c>
      <c r="AR406">
        <v>-12.896699577787917</v>
      </c>
      <c r="AS406">
        <v>-3.4466477809254048</v>
      </c>
      <c r="AT406">
        <v>-2.1310265754149182</v>
      </c>
      <c r="AU406">
        <v>12.896699577787917</v>
      </c>
      <c r="AV406" t="s">
        <v>1747</v>
      </c>
    </row>
    <row r="407" spans="1:48" x14ac:dyDescent="0.25">
      <c r="A407">
        <v>4.1000000000000185E-9</v>
      </c>
      <c r="B407" t="s">
        <v>926</v>
      </c>
      <c r="C407">
        <v>1</v>
      </c>
      <c r="D407" s="2">
        <v>0</v>
      </c>
      <c r="E407">
        <v>3</v>
      </c>
      <c r="F407">
        <v>4</v>
      </c>
      <c r="G407">
        <v>38</v>
      </c>
      <c r="H407">
        <v>44.46</v>
      </c>
      <c r="I407">
        <v>14572.54078254</v>
      </c>
      <c r="J407" t="s">
        <v>1240</v>
      </c>
      <c r="K407" t="s">
        <v>1240</v>
      </c>
      <c r="L407">
        <v>36.678460966542751</v>
      </c>
      <c r="M407">
        <v>37.562840101522845</v>
      </c>
      <c r="N407">
        <v>0.68700000000000006</v>
      </c>
      <c r="O407">
        <v>-5.8904109589041003</v>
      </c>
      <c r="P407">
        <v>0.95591542959964015</v>
      </c>
      <c r="Q407" s="36" t="str">
        <f t="shared" si="146"/>
        <v xml:space="preserve"> 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 t="str">
        <f t="shared" si="150"/>
        <v xml:space="preserve"> </v>
      </c>
      <c r="V407" s="37" t="str">
        <f t="shared" si="151"/>
        <v xml:space="preserve"> </v>
      </c>
      <c r="W407" s="37" t="str">
        <f t="shared" si="152"/>
        <v/>
      </c>
      <c r="X407" s="37" t="str">
        <f t="shared" si="153"/>
        <v/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 t="str">
        <f t="shared" si="157"/>
        <v xml:space="preserve"> 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926</v>
      </c>
      <c r="AP407" t="s">
        <v>1246</v>
      </c>
      <c r="AQ407" t="e">
        <v>#VALUE!</v>
      </c>
      <c r="AR407">
        <v>-136.05517522229019</v>
      </c>
      <c r="AS407">
        <v>-14.529914529914533</v>
      </c>
      <c r="AT407" t="e">
        <v>#VALUE!</v>
      </c>
      <c r="AU407">
        <v>136.05517522229019</v>
      </c>
      <c r="AV407" t="s">
        <v>1748</v>
      </c>
    </row>
    <row r="408" spans="1:48" x14ac:dyDescent="0.25">
      <c r="A408">
        <v>4.1100000000000183E-9</v>
      </c>
      <c r="B408" t="s">
        <v>487</v>
      </c>
      <c r="C408">
        <v>6</v>
      </c>
      <c r="D408" s="2">
        <v>0</v>
      </c>
      <c r="E408">
        <v>7</v>
      </c>
      <c r="F408">
        <v>13</v>
      </c>
      <c r="G408">
        <v>390</v>
      </c>
      <c r="H408">
        <v>386.25</v>
      </c>
      <c r="I408">
        <v>40323.200268749999</v>
      </c>
      <c r="J408">
        <v>29.704683534568947</v>
      </c>
      <c r="K408">
        <v>31.646866038508808</v>
      </c>
      <c r="L408">
        <v>23.320944299545502</v>
      </c>
      <c r="M408">
        <v>23.407981701886232</v>
      </c>
      <c r="N408">
        <v>12.205</v>
      </c>
      <c r="O408">
        <v>-6.4750957854406179</v>
      </c>
      <c r="P408">
        <v>0.53022653721682855</v>
      </c>
      <c r="Q408" s="36" t="str">
        <f t="shared" si="146"/>
        <v xml:space="preserve"> </v>
      </c>
      <c r="R408" t="str">
        <f t="shared" si="147"/>
        <v xml:space="preserve"> </v>
      </c>
      <c r="S408" s="37" t="str">
        <f t="shared" si="148"/>
        <v/>
      </c>
      <c r="T408" s="37" t="str">
        <f t="shared" si="149"/>
        <v/>
      </c>
      <c r="U408" s="37" t="str">
        <f t="shared" si="150"/>
        <v/>
      </c>
      <c r="V408" s="37" t="str">
        <f t="shared" si="151"/>
        <v/>
      </c>
      <c r="W408" s="37" t="str">
        <f t="shared" si="152"/>
        <v/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 t="str">
        <f t="shared" si="157"/>
        <v xml:space="preserve"> 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487</v>
      </c>
      <c r="AP408" t="s">
        <v>1246</v>
      </c>
      <c r="AQ408">
        <v>-18.002425386456444</v>
      </c>
      <c r="AR408">
        <v>-50.08889271553798</v>
      </c>
      <c r="AS408">
        <v>0.97087378640776656</v>
      </c>
      <c r="AT408">
        <v>18.002425386456444</v>
      </c>
      <c r="AU408">
        <v>50.08889271553798</v>
      </c>
      <c r="AV408" t="s">
        <v>1749</v>
      </c>
    </row>
    <row r="409" spans="1:48" x14ac:dyDescent="0.25">
      <c r="A409">
        <v>4.120000000000018E-9</v>
      </c>
      <c r="B409" t="s">
        <v>488</v>
      </c>
      <c r="C409">
        <v>20</v>
      </c>
      <c r="D409" s="2">
        <v>0</v>
      </c>
      <c r="E409">
        <v>8</v>
      </c>
      <c r="F409">
        <v>28</v>
      </c>
      <c r="G409">
        <v>105</v>
      </c>
      <c r="H409">
        <v>84.82</v>
      </c>
      <c r="I409">
        <v>30189.271045019996</v>
      </c>
      <c r="J409">
        <v>20.253104106972302</v>
      </c>
      <c r="K409">
        <v>18.531789381691063</v>
      </c>
      <c r="L409">
        <v>12.892189090578281</v>
      </c>
      <c r="M409">
        <v>12.231634377012943</v>
      </c>
      <c r="N409">
        <v>0.88700000000000001</v>
      </c>
      <c r="O409">
        <v>-80.717391304347828</v>
      </c>
      <c r="P409">
        <v>1.2001886347559538</v>
      </c>
      <c r="Q409" s="36">
        <f t="shared" si="146"/>
        <v>71.428571432691427</v>
      </c>
      <c r="R409" t="str">
        <f t="shared" si="147"/>
        <v xml:space="preserve"> </v>
      </c>
      <c r="S409" s="37">
        <f t="shared" si="148"/>
        <v>0.23791559006671081</v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 t="str">
        <f t="shared" si="152"/>
        <v/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>
        <f t="shared" si="160"/>
        <v>-80.717391300227831</v>
      </c>
      <c r="AM409" t="str">
        <f t="shared" si="144"/>
        <v xml:space="preserve"> </v>
      </c>
      <c r="AN409" t="str">
        <f t="shared" si="145"/>
        <v xml:space="preserve"> </v>
      </c>
      <c r="AO409" t="s">
        <v>488</v>
      </c>
      <c r="AP409" t="s">
        <v>1250</v>
      </c>
      <c r="AQ409">
        <v>19.544155269459107</v>
      </c>
      <c r="AR409">
        <v>17.028471899315711</v>
      </c>
      <c r="AS409">
        <v>23.791558594671081</v>
      </c>
      <c r="AT409">
        <v>-19.544155269459107</v>
      </c>
      <c r="AU409">
        <v>-17.028471899315711</v>
      </c>
      <c r="AV409" t="s">
        <v>1750</v>
      </c>
    </row>
    <row r="410" spans="1:48" x14ac:dyDescent="0.25">
      <c r="A410">
        <v>4.1300000000000178E-9</v>
      </c>
      <c r="B410" t="s">
        <v>575</v>
      </c>
      <c r="C410">
        <v>9</v>
      </c>
      <c r="D410" s="2">
        <v>1</v>
      </c>
      <c r="E410">
        <v>6</v>
      </c>
      <c r="F410">
        <v>16</v>
      </c>
      <c r="G410">
        <v>87.5</v>
      </c>
      <c r="H410">
        <v>81.73</v>
      </c>
      <c r="I410">
        <v>26015.655206970001</v>
      </c>
      <c r="J410">
        <v>24.654600301659126</v>
      </c>
      <c r="K410">
        <v>28.788305741458263</v>
      </c>
      <c r="L410">
        <v>11.920641701387089</v>
      </c>
      <c r="M410">
        <v>12.708831920722453</v>
      </c>
      <c r="N410">
        <v>2.839</v>
      </c>
      <c r="O410">
        <v>-14.999999999999996</v>
      </c>
      <c r="P410">
        <v>2.0139483665728619</v>
      </c>
      <c r="Q410" s="36" t="str">
        <f t="shared" si="146"/>
        <v xml:space="preserve"> </v>
      </c>
      <c r="R410" t="str">
        <f t="shared" si="147"/>
        <v xml:space="preserve"> </v>
      </c>
      <c r="S410" s="37" t="str">
        <f t="shared" si="148"/>
        <v/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 t="str">
        <f t="shared" si="152"/>
        <v/>
      </c>
      <c r="X410" s="37" t="str">
        <f t="shared" si="153"/>
        <v/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>
        <f t="shared" si="157"/>
        <v>2.0139483707028618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575</v>
      </c>
      <c r="AP410" t="s">
        <v>1246</v>
      </c>
      <c r="AQ410">
        <v>2.0591271695008961</v>
      </c>
      <c r="AR410">
        <v>23.281154894970378</v>
      </c>
      <c r="AS410">
        <v>7.0598311513520029</v>
      </c>
      <c r="AT410">
        <v>-2.0591271695008961</v>
      </c>
      <c r="AU410">
        <v>-23.281154894970378</v>
      </c>
      <c r="AV410" t="s">
        <v>1751</v>
      </c>
    </row>
    <row r="411" spans="1:48" x14ac:dyDescent="0.25">
      <c r="A411">
        <v>4.1400000000000176E-9</v>
      </c>
      <c r="B411" t="s">
        <v>409</v>
      </c>
      <c r="C411">
        <v>0</v>
      </c>
      <c r="D411" s="2">
        <v>0</v>
      </c>
      <c r="E411">
        <v>0</v>
      </c>
      <c r="F411">
        <v>0</v>
      </c>
      <c r="G411" t="s">
        <v>132</v>
      </c>
      <c r="H411" t="s">
        <v>132</v>
      </c>
      <c r="I411" t="s">
        <v>132</v>
      </c>
      <c r="J411" t="s">
        <v>1240</v>
      </c>
      <c r="K411" t="s">
        <v>1240</v>
      </c>
      <c r="L411" t="s">
        <v>1240</v>
      </c>
      <c r="M411" t="s">
        <v>1240</v>
      </c>
      <c r="N411">
        <v>12.613</v>
      </c>
      <c r="O411">
        <v>5.7250628667225465</v>
      </c>
      <c r="P411" t="s">
        <v>137</v>
      </c>
      <c r="Q411" s="36" t="str">
        <f t="shared" si="146"/>
        <v xml:space="preserve"> </v>
      </c>
      <c r="R411" t="str">
        <f t="shared" si="147"/>
        <v xml:space="preserve"> </v>
      </c>
      <c r="S411" s="37" t="str">
        <f t="shared" si="148"/>
        <v xml:space="preserve"> </v>
      </c>
      <c r="T411" s="37" t="str">
        <f t="shared" si="149"/>
        <v xml:space="preserve"> </v>
      </c>
      <c r="U411" s="37" t="str">
        <f t="shared" si="150"/>
        <v xml:space="preserve"> </v>
      </c>
      <c r="V411" s="37" t="str">
        <f t="shared" si="151"/>
        <v xml:space="preserve"> </v>
      </c>
      <c r="W411" s="37" t="str">
        <f t="shared" si="152"/>
        <v xml:space="preserve"> </v>
      </c>
      <c r="X411" s="37" t="str">
        <f t="shared" si="153"/>
        <v xml:space="preserve"> </v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 t="str">
        <f t="shared" si="157"/>
        <v xml:space="preserve"> 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409</v>
      </c>
      <c r="AP411" t="s">
        <v>1246</v>
      </c>
      <c r="AQ411" t="e">
        <v>#VALUE!</v>
      </c>
      <c r="AR411" t="e">
        <v>#VALUE!</v>
      </c>
      <c r="AS411" t="s">
        <v>137</v>
      </c>
      <c r="AT411" t="e">
        <v>#VALUE!</v>
      </c>
      <c r="AU411" t="e">
        <v>#VALUE!</v>
      </c>
      <c r="AV411" t="s">
        <v>1752</v>
      </c>
    </row>
    <row r="412" spans="1:48" x14ac:dyDescent="0.25">
      <c r="A412">
        <v>4.1500000000000173E-9</v>
      </c>
      <c r="B412" t="s">
        <v>579</v>
      </c>
      <c r="C412">
        <v>14</v>
      </c>
      <c r="D412" s="2">
        <v>1</v>
      </c>
      <c r="E412">
        <v>2</v>
      </c>
      <c r="F412">
        <v>17</v>
      </c>
      <c r="G412">
        <v>331</v>
      </c>
      <c r="H412">
        <v>291.73</v>
      </c>
      <c r="I412">
        <v>32564.328284510004</v>
      </c>
      <c r="J412" t="s">
        <v>1240</v>
      </c>
      <c r="K412" t="s">
        <v>1240</v>
      </c>
      <c r="L412">
        <v>32.235649458787307</v>
      </c>
      <c r="M412">
        <v>30.712835852026014</v>
      </c>
      <c r="N412">
        <v>0.27200000000000002</v>
      </c>
      <c r="O412">
        <v>-83.189122373300378</v>
      </c>
      <c r="P412">
        <v>0.63037740376375417</v>
      </c>
      <c r="Q412" s="36">
        <f t="shared" si="146"/>
        <v>82.35294118062059</v>
      </c>
      <c r="R412" t="str">
        <f t="shared" si="147"/>
        <v xml:space="preserve"> </v>
      </c>
      <c r="S412" s="37" t="str">
        <f t="shared" si="148"/>
        <v/>
      </c>
      <c r="T412" s="37" t="str">
        <f t="shared" si="149"/>
        <v/>
      </c>
      <c r="U412" s="37" t="str">
        <f t="shared" si="150"/>
        <v xml:space="preserve"> </v>
      </c>
      <c r="V412" s="37" t="str">
        <f t="shared" si="151"/>
        <v xml:space="preserve"> </v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 t="str">
        <f t="shared" si="157"/>
        <v xml:space="preserve"> 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 t="str">
        <f t="shared" si="159"/>
        <v xml:space="preserve"> </v>
      </c>
      <c r="AL412">
        <f t="shared" si="160"/>
        <v>-83.189122369150382</v>
      </c>
      <c r="AM412" t="str">
        <f t="shared" si="144"/>
        <v xml:space="preserve"> </v>
      </c>
      <c r="AN412" t="str">
        <f t="shared" si="145"/>
        <v xml:space="preserve"> </v>
      </c>
      <c r="AO412" t="s">
        <v>579</v>
      </c>
      <c r="AP412" t="s">
        <v>1256</v>
      </c>
      <c r="AQ412" t="e">
        <v>#VALUE!</v>
      </c>
      <c r="AR412">
        <v>-107.46213665670088</v>
      </c>
      <c r="AS412">
        <v>13.461077023274948</v>
      </c>
      <c r="AT412" t="e">
        <v>#VALUE!</v>
      </c>
      <c r="AU412">
        <v>107.46213665670088</v>
      </c>
      <c r="AV412" t="s">
        <v>1753</v>
      </c>
    </row>
    <row r="413" spans="1:48" x14ac:dyDescent="0.25">
      <c r="A413">
        <v>4.1600000000000171E-9</v>
      </c>
      <c r="B413" t="s">
        <v>490</v>
      </c>
      <c r="C413">
        <v>14</v>
      </c>
      <c r="D413" s="2">
        <v>1</v>
      </c>
      <c r="E413">
        <v>20</v>
      </c>
      <c r="F413">
        <v>35</v>
      </c>
      <c r="G413">
        <v>79.5</v>
      </c>
      <c r="H413">
        <v>72.650000000000006</v>
      </c>
      <c r="I413">
        <v>84876.99500000001</v>
      </c>
      <c r="J413">
        <v>25.716814159292035</v>
      </c>
      <c r="K413" t="s">
        <v>1240</v>
      </c>
      <c r="L413">
        <v>16.891276402655322</v>
      </c>
      <c r="M413">
        <v>32.620872585564221</v>
      </c>
      <c r="N413">
        <v>0.88400000000000001</v>
      </c>
      <c r="O413">
        <v>-68.763250883392232</v>
      </c>
      <c r="P413">
        <v>2.275292498279422</v>
      </c>
      <c r="Q413" s="36" t="str">
        <f t="shared" si="146"/>
        <v xml:space="preserve"> </v>
      </c>
      <c r="R413" t="str">
        <f t="shared" si="147"/>
        <v xml:space="preserve"> </v>
      </c>
      <c r="S413" s="37" t="str">
        <f t="shared" si="148"/>
        <v/>
      </c>
      <c r="T413" s="37" t="str">
        <f t="shared" si="149"/>
        <v/>
      </c>
      <c r="U413" s="37" t="str">
        <f t="shared" si="150"/>
        <v/>
      </c>
      <c r="V413" s="37" t="str">
        <f t="shared" si="151"/>
        <v/>
      </c>
      <c r="W413" s="37" t="str">
        <f t="shared" si="152"/>
        <v/>
      </c>
      <c r="X413" s="37" t="str">
        <f t="shared" si="153"/>
        <v/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>
        <f t="shared" si="157"/>
        <v>2.2752925024394219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>
        <f t="shared" si="160"/>
        <v>-68.763250879232231</v>
      </c>
      <c r="AM413" t="str">
        <f t="shared" si="144"/>
        <v xml:space="preserve"> </v>
      </c>
      <c r="AN413" t="str">
        <f t="shared" si="145"/>
        <v xml:space="preserve"> </v>
      </c>
      <c r="AO413" t="s">
        <v>490</v>
      </c>
      <c r="AP413" t="s">
        <v>1250</v>
      </c>
      <c r="AQ413">
        <v>-2.160537764276893</v>
      </c>
      <c r="AR413">
        <v>-8.7088472603590326</v>
      </c>
      <c r="AS413">
        <v>9.4287680660701803</v>
      </c>
      <c r="AT413">
        <v>2.160537764276893</v>
      </c>
      <c r="AU413">
        <v>8.7088472603590326</v>
      </c>
      <c r="AV413" t="s">
        <v>1754</v>
      </c>
    </row>
    <row r="414" spans="1:48" x14ac:dyDescent="0.25">
      <c r="A414">
        <v>4.1700000000000168E-9</v>
      </c>
      <c r="B414" t="s">
        <v>413</v>
      </c>
      <c r="C414">
        <v>9</v>
      </c>
      <c r="D414" s="2">
        <v>0</v>
      </c>
      <c r="E414">
        <v>11</v>
      </c>
      <c r="F414">
        <v>20</v>
      </c>
      <c r="G414">
        <v>37.5</v>
      </c>
      <c r="H414">
        <v>34.43</v>
      </c>
      <c r="I414">
        <v>44325.626938890004</v>
      </c>
      <c r="J414">
        <v>12.770771513353115</v>
      </c>
      <c r="K414">
        <v>16.18711800658204</v>
      </c>
      <c r="L414" t="s">
        <v>1240</v>
      </c>
      <c r="M414" t="s">
        <v>1240</v>
      </c>
      <c r="N414">
        <v>2.1270000000000002</v>
      </c>
      <c r="O414">
        <v>-20.366903781355298</v>
      </c>
      <c r="P414">
        <v>2.0941039790880045</v>
      </c>
      <c r="Q414" s="36" t="str">
        <f t="shared" si="146"/>
        <v xml:space="preserve"> </v>
      </c>
      <c r="R414" t="str">
        <f t="shared" si="147"/>
        <v xml:space="preserve"> </v>
      </c>
      <c r="S414" s="37" t="str">
        <f t="shared" si="148"/>
        <v/>
      </c>
      <c r="T414" s="37" t="str">
        <f t="shared" si="149"/>
        <v/>
      </c>
      <c r="U414" s="37" t="str">
        <f t="shared" si="150"/>
        <v/>
      </c>
      <c r="V414" s="37">
        <f t="shared" si="151"/>
        <v>-0.49267865086723517</v>
      </c>
      <c r="W414" s="37" t="str">
        <f t="shared" si="152"/>
        <v xml:space="preserve"> </v>
      </c>
      <c r="X414" s="37" t="str">
        <f t="shared" si="153"/>
        <v xml:space="preserve"> </v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>
        <f t="shared" si="157"/>
        <v>2.0941039832580044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413</v>
      </c>
      <c r="AP414" t="s">
        <v>1248</v>
      </c>
      <c r="AQ414">
        <v>49.267865086723518</v>
      </c>
      <c r="AR414" t="e">
        <v>#VALUE!</v>
      </c>
      <c r="AS414">
        <v>8.9166424629683494</v>
      </c>
      <c r="AT414">
        <v>-49.267865086723518</v>
      </c>
      <c r="AU414" t="e">
        <v>#VALUE!</v>
      </c>
      <c r="AV414" t="s">
        <v>1755</v>
      </c>
    </row>
    <row r="415" spans="1:48" x14ac:dyDescent="0.25">
      <c r="A415">
        <v>4.1800000000000166E-9</v>
      </c>
      <c r="B415" t="s">
        <v>571</v>
      </c>
      <c r="C415">
        <v>6</v>
      </c>
      <c r="D415" s="2">
        <v>0</v>
      </c>
      <c r="E415">
        <v>8</v>
      </c>
      <c r="F415">
        <v>14</v>
      </c>
      <c r="G415">
        <v>36</v>
      </c>
      <c r="H415">
        <v>34.020000000000003</v>
      </c>
      <c r="I415">
        <v>5295.6431829000003</v>
      </c>
      <c r="J415">
        <v>12.237410071942445</v>
      </c>
      <c r="K415">
        <v>12.828054298642535</v>
      </c>
      <c r="L415">
        <v>9.2972904895388471</v>
      </c>
      <c r="M415">
        <v>9.2960176986526406</v>
      </c>
      <c r="N415">
        <v>2.6520000000000001</v>
      </c>
      <c r="O415">
        <v>-5.9574468085106282</v>
      </c>
      <c r="P415">
        <v>1.8900646678424453</v>
      </c>
      <c r="Q415" s="36" t="str">
        <f t="shared" si="146"/>
        <v xml:space="preserve"> </v>
      </c>
      <c r="R415" t="str">
        <f t="shared" si="147"/>
        <v xml:space="preserve"> </v>
      </c>
      <c r="S415" s="37" t="str">
        <f t="shared" si="148"/>
        <v/>
      </c>
      <c r="T415" s="37" t="str">
        <f t="shared" si="149"/>
        <v/>
      </c>
      <c r="U415" s="37" t="str">
        <f t="shared" si="150"/>
        <v/>
      </c>
      <c r="V415" s="37">
        <f t="shared" si="151"/>
        <v>-0.51386653648157976</v>
      </c>
      <c r="W415" s="37" t="str">
        <f t="shared" si="152"/>
        <v/>
      </c>
      <c r="X415" s="37">
        <f t="shared" si="153"/>
        <v>-0.40164514056286194</v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 t="str">
        <f t="shared" si="157"/>
        <v xml:space="preserve"> 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 t="str">
        <f t="shared" si="160"/>
        <v xml:space="preserve"> </v>
      </c>
      <c r="AM415" t="str">
        <f t="shared" si="144"/>
        <v xml:space="preserve"> </v>
      </c>
      <c r="AN415" t="str">
        <f t="shared" si="145"/>
        <v xml:space="preserve"> </v>
      </c>
      <c r="AO415" t="s">
        <v>571</v>
      </c>
      <c r="AP415" t="s">
        <v>1244</v>
      </c>
      <c r="AQ415">
        <v>51.386653648157974</v>
      </c>
      <c r="AR415">
        <v>40.164514056286194</v>
      </c>
      <c r="AS415">
        <v>5.8201058201058142</v>
      </c>
      <c r="AT415">
        <v>-51.386653648157974</v>
      </c>
      <c r="AU415">
        <v>-40.164514056286194</v>
      </c>
      <c r="AV415" t="s">
        <v>1756</v>
      </c>
    </row>
    <row r="416" spans="1:48" x14ac:dyDescent="0.25">
      <c r="A416">
        <v>4.1900000000000163E-9</v>
      </c>
      <c r="B416" t="s">
        <v>414</v>
      </c>
      <c r="C416">
        <v>14</v>
      </c>
      <c r="D416" s="2">
        <v>2</v>
      </c>
      <c r="E416">
        <v>14</v>
      </c>
      <c r="F416">
        <v>30</v>
      </c>
      <c r="G416">
        <v>600</v>
      </c>
      <c r="H416">
        <v>576.04</v>
      </c>
      <c r="I416">
        <v>52304.431999999993</v>
      </c>
      <c r="J416">
        <v>27.179390393507596</v>
      </c>
      <c r="K416">
        <v>28.482990506329113</v>
      </c>
      <c r="L416">
        <v>20.081471443004382</v>
      </c>
      <c r="M416">
        <v>20.16998515860719</v>
      </c>
      <c r="N416">
        <v>20.224</v>
      </c>
      <c r="O416">
        <v>-4.2424242424242458</v>
      </c>
      <c r="P416">
        <v>0.93361572113047708</v>
      </c>
      <c r="Q416" s="36" t="str">
        <f t="shared" si="146"/>
        <v xml:space="preserve"> </v>
      </c>
      <c r="R416" t="str">
        <f t="shared" si="147"/>
        <v xml:space="preserve"> </v>
      </c>
      <c r="S416" s="37" t="str">
        <f t="shared" si="148"/>
        <v/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 t="str">
        <f t="shared" si="153"/>
        <v/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 t="str">
        <f t="shared" si="157"/>
        <v xml:space="preserve"> 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414</v>
      </c>
      <c r="AP416" t="s">
        <v>1244</v>
      </c>
      <c r="AQ416">
        <v>-7.9706499221518179</v>
      </c>
      <c r="AR416">
        <v>-29.240298946126451</v>
      </c>
      <c r="AS416">
        <v>4.1594333726824528</v>
      </c>
      <c r="AT416">
        <v>7.9706499221518179</v>
      </c>
      <c r="AU416">
        <v>29.240298946126451</v>
      </c>
      <c r="AV416" t="s">
        <v>1757</v>
      </c>
    </row>
    <row r="417" spans="1:48" x14ac:dyDescent="0.25">
      <c r="A417">
        <v>4.2000000000000161E-9</v>
      </c>
      <c r="B417" t="s">
        <v>927</v>
      </c>
      <c r="C417">
        <v>12</v>
      </c>
      <c r="D417" s="2">
        <v>1</v>
      </c>
      <c r="E417">
        <v>8</v>
      </c>
      <c r="F417">
        <v>21</v>
      </c>
      <c r="G417">
        <v>230</v>
      </c>
      <c r="H417">
        <v>214.43</v>
      </c>
      <c r="I417">
        <v>11045.98126561</v>
      </c>
      <c r="J417">
        <v>10.063356485826921</v>
      </c>
      <c r="K417">
        <v>17.050731552162851</v>
      </c>
      <c r="L417" t="s">
        <v>1240</v>
      </c>
      <c r="M417" t="s">
        <v>1240</v>
      </c>
      <c r="N417">
        <v>12.576000000000001</v>
      </c>
      <c r="O417">
        <v>-42.126092959042801</v>
      </c>
      <c r="P417">
        <v>0</v>
      </c>
      <c r="Q417" s="36" t="str">
        <f t="shared" si="146"/>
        <v xml:space="preserve"> </v>
      </c>
      <c r="R417" t="str">
        <f t="shared" si="147"/>
        <v xml:space="preserve"> </v>
      </c>
      <c r="S417" s="37" t="str">
        <f t="shared" si="148"/>
        <v/>
      </c>
      <c r="T417" s="37" t="str">
        <f t="shared" si="149"/>
        <v/>
      </c>
      <c r="U417" s="37" t="str">
        <f t="shared" si="150"/>
        <v/>
      </c>
      <c r="V417" s="37">
        <f t="shared" si="151"/>
        <v>-0.60023123240005394</v>
      </c>
      <c r="W417" s="37" t="str">
        <f t="shared" si="152"/>
        <v xml:space="preserve"> </v>
      </c>
      <c r="X417" s="37" t="str">
        <f t="shared" si="153"/>
        <v xml:space="preserve"> </v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 t="str">
        <f t="shared" si="159"/>
        <v xml:space="preserve"> 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927</v>
      </c>
      <c r="AP417" t="s">
        <v>1248</v>
      </c>
      <c r="AQ417">
        <v>60.023123240005397</v>
      </c>
      <c r="AR417" t="e">
        <v>#VALUE!</v>
      </c>
      <c r="AS417">
        <v>7.2611108520262979</v>
      </c>
      <c r="AT417">
        <v>-60.023123240005397</v>
      </c>
      <c r="AU417" t="e">
        <v>#VALUE!</v>
      </c>
      <c r="AV417" t="s">
        <v>1758</v>
      </c>
    </row>
    <row r="418" spans="1:48" x14ac:dyDescent="0.25">
      <c r="A418">
        <v>4.2100000000000159E-9</v>
      </c>
      <c r="B418" t="s">
        <v>415</v>
      </c>
      <c r="C418">
        <v>1</v>
      </c>
      <c r="D418" s="2">
        <v>3</v>
      </c>
      <c r="E418">
        <v>13</v>
      </c>
      <c r="F418">
        <v>17</v>
      </c>
      <c r="G418">
        <v>115</v>
      </c>
      <c r="H418">
        <v>104.68</v>
      </c>
      <c r="I418">
        <v>11944.802829120001</v>
      </c>
      <c r="J418">
        <v>12.913890944979029</v>
      </c>
      <c r="K418">
        <v>12.370597967383599</v>
      </c>
      <c r="L418">
        <v>10.250508477205484</v>
      </c>
      <c r="M418">
        <v>10.199894918071717</v>
      </c>
      <c r="N418">
        <v>8.2260000000000009</v>
      </c>
      <c r="O418">
        <v>-6.0958904109588925</v>
      </c>
      <c r="P418">
        <v>3.2948032097821933</v>
      </c>
      <c r="Q418" s="36" t="str">
        <f t="shared" si="146"/>
        <v xml:space="preserve"> </v>
      </c>
      <c r="R418" t="str">
        <f t="shared" si="147"/>
        <v xml:space="preserve"> </v>
      </c>
      <c r="S418" s="37" t="str">
        <f t="shared" si="148"/>
        <v/>
      </c>
      <c r="T418" s="37" t="str">
        <f t="shared" si="149"/>
        <v/>
      </c>
      <c r="U418" s="37" t="str">
        <f t="shared" si="150"/>
        <v/>
      </c>
      <c r="V418" s="37">
        <f t="shared" si="151"/>
        <v>-0.48699320398067436</v>
      </c>
      <c r="W418" s="37" t="str">
        <f t="shared" si="152"/>
        <v/>
      </c>
      <c r="X418" s="37">
        <f t="shared" si="153"/>
        <v>-0.34029795391047279</v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>
        <f t="shared" si="157"/>
        <v>3.2948032139921932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415</v>
      </c>
      <c r="AP418" t="s">
        <v>1241</v>
      </c>
      <c r="AQ418">
        <v>48.699320398067435</v>
      </c>
      <c r="AR418">
        <v>34.02979539104728</v>
      </c>
      <c r="AS418">
        <v>9.8586167367214372</v>
      </c>
      <c r="AT418">
        <v>-48.699320398067435</v>
      </c>
      <c r="AU418">
        <v>-34.02979539104728</v>
      </c>
      <c r="AV418" t="s">
        <v>1759</v>
      </c>
    </row>
    <row r="419" spans="1:48" x14ac:dyDescent="0.25">
      <c r="A419">
        <v>4.2200000000000156E-9</v>
      </c>
      <c r="B419" t="s">
        <v>412</v>
      </c>
      <c r="C419">
        <v>18</v>
      </c>
      <c r="D419" s="2">
        <v>1</v>
      </c>
      <c r="E419">
        <v>13</v>
      </c>
      <c r="F419">
        <v>32</v>
      </c>
      <c r="G419">
        <v>21</v>
      </c>
      <c r="H419">
        <v>17.38</v>
      </c>
      <c r="I419">
        <v>24120.188323659997</v>
      </c>
      <c r="J419">
        <v>11.953232462173315</v>
      </c>
      <c r="K419" t="s">
        <v>1240</v>
      </c>
      <c r="L419">
        <v>5.742643147644837</v>
      </c>
      <c r="M419">
        <v>10.249032928375758</v>
      </c>
      <c r="N419">
        <v>0.19500000000000001</v>
      </c>
      <c r="O419">
        <v>-86.734693877551024</v>
      </c>
      <c r="P419">
        <v>4.5051783659378595</v>
      </c>
      <c r="Q419" s="36" t="str">
        <f t="shared" si="146"/>
        <v xml:space="preserve"> </v>
      </c>
      <c r="R419" t="str">
        <f t="shared" si="147"/>
        <v xml:space="preserve"> </v>
      </c>
      <c r="S419" s="37">
        <f t="shared" si="148"/>
        <v>0.2082853897205755</v>
      </c>
      <c r="T419" s="37" t="str">
        <f t="shared" si="149"/>
        <v/>
      </c>
      <c r="U419" s="37" t="str">
        <f t="shared" si="150"/>
        <v/>
      </c>
      <c r="V419" s="37">
        <f t="shared" si="151"/>
        <v>-0.52515554656453811</v>
      </c>
      <c r="W419" s="37" t="str">
        <f t="shared" si="152"/>
        <v/>
      </c>
      <c r="X419" s="37">
        <f t="shared" si="153"/>
        <v>-0.63041507229735849</v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>
        <f t="shared" si="157"/>
        <v>4.5051783701578598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 t="str">
        <f t="shared" si="159"/>
        <v xml:space="preserve"> </v>
      </c>
      <c r="AL419">
        <f t="shared" si="160"/>
        <v>-86.734693873331025</v>
      </c>
      <c r="AM419" t="str">
        <f t="shared" si="144"/>
        <v xml:space="preserve"> </v>
      </c>
      <c r="AN419" t="str">
        <f t="shared" si="145"/>
        <v xml:space="preserve"> </v>
      </c>
      <c r="AO419" t="s">
        <v>412</v>
      </c>
      <c r="AP419" t="s">
        <v>1297</v>
      </c>
      <c r="AQ419">
        <v>52.515554656453808</v>
      </c>
      <c r="AR419">
        <v>63.041507229735849</v>
      </c>
      <c r="AS419">
        <v>20.828538550057552</v>
      </c>
      <c r="AT419">
        <v>-52.515554656453808</v>
      </c>
      <c r="AU419">
        <v>-63.041507229735849</v>
      </c>
      <c r="AV419" t="s">
        <v>1760</v>
      </c>
    </row>
    <row r="420" spans="1:48" x14ac:dyDescent="0.25">
      <c r="A420">
        <v>4.2300000000000154E-9</v>
      </c>
      <c r="B420" t="s">
        <v>310</v>
      </c>
      <c r="C420">
        <v>5</v>
      </c>
      <c r="D420" s="2">
        <v>2</v>
      </c>
      <c r="E420">
        <v>11</v>
      </c>
      <c r="F420">
        <v>18</v>
      </c>
      <c r="G420">
        <v>60.5</v>
      </c>
      <c r="H420">
        <v>48.87</v>
      </c>
      <c r="I420">
        <v>3790.5511650299995</v>
      </c>
      <c r="J420">
        <v>14.116117850953204</v>
      </c>
      <c r="K420">
        <v>24.80710659898477</v>
      </c>
      <c r="L420">
        <v>12.33020634920635</v>
      </c>
      <c r="M420">
        <v>14.817958914159941</v>
      </c>
      <c r="N420">
        <v>1.97</v>
      </c>
      <c r="O420">
        <v>-40.447400241837968</v>
      </c>
      <c r="P420">
        <v>7.1639042357274398</v>
      </c>
      <c r="Q420" s="36" t="str">
        <f t="shared" si="146"/>
        <v xml:space="preserve"> </v>
      </c>
      <c r="R420" t="str">
        <f t="shared" si="147"/>
        <v xml:space="preserve"> </v>
      </c>
      <c r="S420" s="37">
        <f t="shared" si="148"/>
        <v>0.23797831403151423</v>
      </c>
      <c r="T420" s="37" t="str">
        <f t="shared" si="149"/>
        <v/>
      </c>
      <c r="U420" s="37" t="str">
        <f t="shared" si="150"/>
        <v/>
      </c>
      <c r="V420" s="37">
        <f t="shared" si="151"/>
        <v>-0.43923450942844611</v>
      </c>
      <c r="W420" s="37" t="str">
        <f t="shared" si="152"/>
        <v/>
      </c>
      <c r="X420" s="37" t="str">
        <f t="shared" si="153"/>
        <v/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7.1639042399574402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 t="str">
        <f t="shared" si="160"/>
        <v xml:space="preserve"> </v>
      </c>
      <c r="AM420" t="str">
        <f t="shared" si="144"/>
        <v xml:space="preserve"> </v>
      </c>
      <c r="AN420" t="str">
        <f t="shared" si="145"/>
        <v xml:space="preserve"> </v>
      </c>
      <c r="AO420" t="s">
        <v>310</v>
      </c>
      <c r="AP420" t="s">
        <v>1256</v>
      </c>
      <c r="AQ420">
        <v>43.92345094284461</v>
      </c>
      <c r="AR420">
        <v>20.64527944768756</v>
      </c>
      <c r="AS420">
        <v>23.797830980151424</v>
      </c>
      <c r="AT420">
        <v>-43.92345094284461</v>
      </c>
      <c r="AU420">
        <v>-20.64527944768756</v>
      </c>
      <c r="AV420" t="s">
        <v>1761</v>
      </c>
    </row>
    <row r="421" spans="1:48" x14ac:dyDescent="0.25">
      <c r="A421">
        <v>4.2400000000000151E-9</v>
      </c>
      <c r="B421" t="s">
        <v>416</v>
      </c>
      <c r="C421">
        <v>4</v>
      </c>
      <c r="D421" s="2">
        <v>0</v>
      </c>
      <c r="E421">
        <v>5</v>
      </c>
      <c r="F421">
        <v>9</v>
      </c>
      <c r="G421">
        <v>144.5</v>
      </c>
      <c r="H421">
        <v>133.38</v>
      </c>
      <c r="I421">
        <v>7249.7685311999994</v>
      </c>
      <c r="J421">
        <v>10.885497429201012</v>
      </c>
      <c r="K421">
        <v>14.527829212504082</v>
      </c>
      <c r="L421">
        <v>7.7969301662707844</v>
      </c>
      <c r="M421">
        <v>10.190958087550451</v>
      </c>
      <c r="N421">
        <v>9.1810000000000009</v>
      </c>
      <c r="O421">
        <v>-25.114192495921689</v>
      </c>
      <c r="P421">
        <v>3.229119808067177</v>
      </c>
      <c r="Q421" s="36" t="str">
        <f t="shared" si="146"/>
        <v xml:space="preserve"> </v>
      </c>
      <c r="R421" t="str">
        <f t="shared" si="147"/>
        <v xml:space="preserve"> </v>
      </c>
      <c r="S421" s="37" t="str">
        <f t="shared" si="148"/>
        <v/>
      </c>
      <c r="T421" s="37" t="str">
        <f t="shared" si="149"/>
        <v/>
      </c>
      <c r="U421" s="37" t="str">
        <f t="shared" si="150"/>
        <v/>
      </c>
      <c r="V421" s="37">
        <f t="shared" si="151"/>
        <v>-0.56757152565221025</v>
      </c>
      <c r="W421" s="37" t="str">
        <f t="shared" si="152"/>
        <v/>
      </c>
      <c r="X421" s="37">
        <f t="shared" si="153"/>
        <v>-0.49820530412279918</v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>
        <f t="shared" si="157"/>
        <v>3.2291198123071769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416</v>
      </c>
      <c r="AP421" t="s">
        <v>1246</v>
      </c>
      <c r="AQ421">
        <v>56.757152565221027</v>
      </c>
      <c r="AR421">
        <v>49.820530412279915</v>
      </c>
      <c r="AS421">
        <v>8.3370820212925523</v>
      </c>
      <c r="AT421">
        <v>-56.757152565221027</v>
      </c>
      <c r="AU421">
        <v>-49.820530412279915</v>
      </c>
      <c r="AV421" t="s">
        <v>1762</v>
      </c>
    </row>
    <row r="422" spans="1:48" x14ac:dyDescent="0.25">
      <c r="A422">
        <v>4.2500000000000149E-9</v>
      </c>
      <c r="B422" t="s">
        <v>557</v>
      </c>
      <c r="C422">
        <v>14</v>
      </c>
      <c r="D422" s="2">
        <v>1</v>
      </c>
      <c r="E422">
        <v>0</v>
      </c>
      <c r="F422">
        <v>15</v>
      </c>
      <c r="G422">
        <v>202.5</v>
      </c>
      <c r="H422">
        <v>194.15</v>
      </c>
      <c r="I422">
        <v>29275.627464049998</v>
      </c>
      <c r="J422" t="s">
        <v>1240</v>
      </c>
      <c r="K422">
        <v>36.847599164926933</v>
      </c>
      <c r="L422">
        <v>31.303796210233834</v>
      </c>
      <c r="M422">
        <v>27.691640579710146</v>
      </c>
      <c r="N422">
        <v>5.2690000000000001</v>
      </c>
      <c r="O422">
        <v>15.548245614035078</v>
      </c>
      <c r="P422" t="s">
        <v>137</v>
      </c>
      <c r="Q422" s="36">
        <f t="shared" si="146"/>
        <v>93.333333337583326</v>
      </c>
      <c r="R422" t="str">
        <f t="shared" si="147"/>
        <v xml:space="preserve"> </v>
      </c>
      <c r="S422" s="37" t="str">
        <f t="shared" si="148"/>
        <v/>
      </c>
      <c r="T422" s="37" t="str">
        <f t="shared" si="149"/>
        <v/>
      </c>
      <c r="U422" s="37" t="str">
        <f t="shared" si="150"/>
        <v xml:space="preserve"> </v>
      </c>
      <c r="V422" s="37" t="str">
        <f t="shared" si="151"/>
        <v xml:space="preserve"> </v>
      </c>
      <c r="W422" s="37" t="str">
        <f t="shared" si="152"/>
        <v/>
      </c>
      <c r="X422" s="37" t="str">
        <f t="shared" si="153"/>
        <v/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 t="str">
        <f t="shared" si="157"/>
        <v xml:space="preserve"> 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 t="str">
        <f t="shared" si="160"/>
        <v xml:space="preserve"> </v>
      </c>
      <c r="AM422" t="str">
        <f t="shared" si="144"/>
        <v xml:space="preserve"> </v>
      </c>
      <c r="AN422" t="str">
        <f t="shared" si="145"/>
        <v xml:space="preserve"> </v>
      </c>
      <c r="AO422" t="s">
        <v>557</v>
      </c>
      <c r="AP422" t="s">
        <v>1295</v>
      </c>
      <c r="AQ422" t="e">
        <v>#VALUE!</v>
      </c>
      <c r="AR422">
        <v>-101.46491714224521</v>
      </c>
      <c r="AS422">
        <v>4.3007983517898474</v>
      </c>
      <c r="AT422" t="e">
        <v>#VALUE!</v>
      </c>
      <c r="AU422">
        <v>101.46491714224521</v>
      </c>
      <c r="AV422" t="s">
        <v>1763</v>
      </c>
    </row>
    <row r="423" spans="1:48" x14ac:dyDescent="0.25">
      <c r="A423">
        <v>4.2600000000000147E-9</v>
      </c>
      <c r="B423" t="s">
        <v>418</v>
      </c>
      <c r="C423">
        <v>4</v>
      </c>
      <c r="D423" s="2">
        <v>3</v>
      </c>
      <c r="E423">
        <v>11</v>
      </c>
      <c r="F423">
        <v>18</v>
      </c>
      <c r="G423">
        <v>61</v>
      </c>
      <c r="H423">
        <v>53.18</v>
      </c>
      <c r="I423">
        <v>56211.614976500001</v>
      </c>
      <c r="J423">
        <v>17.165913492575857</v>
      </c>
      <c r="K423">
        <v>16.930913721744666</v>
      </c>
      <c r="L423">
        <v>12.201547252351629</v>
      </c>
      <c r="M423">
        <v>11.983855382290928</v>
      </c>
      <c r="N423">
        <v>3.141</v>
      </c>
      <c r="O423">
        <v>0.99678456591640319</v>
      </c>
      <c r="P423">
        <v>4.7762316660398643</v>
      </c>
      <c r="Q423" s="36" t="str">
        <f t="shared" si="146"/>
        <v xml:space="preserve"> </v>
      </c>
      <c r="R423" t="str">
        <f t="shared" si="147"/>
        <v xml:space="preserve"> </v>
      </c>
      <c r="S423" s="37" t="str">
        <f t="shared" si="148"/>
        <v/>
      </c>
      <c r="T423" s="37" t="str">
        <f t="shared" si="149"/>
        <v/>
      </c>
      <c r="U423" s="37" t="str">
        <f t="shared" si="150"/>
        <v/>
      </c>
      <c r="V423" s="37">
        <f t="shared" si="151"/>
        <v>-0.31808079229636443</v>
      </c>
      <c r="W423" s="37" t="str">
        <f t="shared" si="152"/>
        <v/>
      </c>
      <c r="X423" s="37" t="str">
        <f t="shared" si="153"/>
        <v/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>
        <f t="shared" si="157"/>
        <v>4.7762316702998646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418</v>
      </c>
      <c r="AP423" t="s">
        <v>1252</v>
      </c>
      <c r="AQ423">
        <v>31.808079229636444</v>
      </c>
      <c r="AR423">
        <v>21.473303439198165</v>
      </c>
      <c r="AS423">
        <v>14.704776231666038</v>
      </c>
      <c r="AT423">
        <v>-31.808079229636444</v>
      </c>
      <c r="AU423">
        <v>-21.473303439198165</v>
      </c>
      <c r="AV423" t="s">
        <v>1764</v>
      </c>
    </row>
    <row r="424" spans="1:48" x14ac:dyDescent="0.25">
      <c r="A424">
        <v>4.2700000000000144E-9</v>
      </c>
      <c r="B424" t="s">
        <v>518</v>
      </c>
      <c r="C424">
        <v>7</v>
      </c>
      <c r="D424" s="2">
        <v>0</v>
      </c>
      <c r="E424">
        <v>12</v>
      </c>
      <c r="F424">
        <v>19</v>
      </c>
      <c r="G424">
        <v>80</v>
      </c>
      <c r="H424">
        <v>63.69</v>
      </c>
      <c r="I424">
        <v>19473.546840989999</v>
      </c>
      <c r="J424">
        <v>9.617940199335548</v>
      </c>
      <c r="K424">
        <v>15.332209918151179</v>
      </c>
      <c r="L424">
        <v>9.2586814309892969</v>
      </c>
      <c r="M424">
        <v>11.217664110429448</v>
      </c>
      <c r="N424">
        <v>4.1539999999999999</v>
      </c>
      <c r="O424">
        <v>-41.845163096738062</v>
      </c>
      <c r="P424">
        <v>9.9623174752708437</v>
      </c>
      <c r="Q424" s="36" t="str">
        <f t="shared" si="146"/>
        <v xml:space="preserve"> </v>
      </c>
      <c r="R424" t="str">
        <f t="shared" si="147"/>
        <v xml:space="preserve"> </v>
      </c>
      <c r="S424" s="37">
        <f t="shared" si="148"/>
        <v>0.25608416190856176</v>
      </c>
      <c r="T424" s="37" t="str">
        <f t="shared" si="149"/>
        <v/>
      </c>
      <c r="U424" s="37" t="str">
        <f t="shared" si="150"/>
        <v/>
      </c>
      <c r="V424" s="37">
        <f t="shared" si="151"/>
        <v>-0.61792547985818413</v>
      </c>
      <c r="W424" s="37" t="str">
        <f t="shared" si="152"/>
        <v/>
      </c>
      <c r="X424" s="37">
        <f t="shared" si="153"/>
        <v>-0.40412994168071559</v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>
        <f t="shared" si="157"/>
        <v>9.9623174795408431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518</v>
      </c>
      <c r="AP424" t="s">
        <v>1256</v>
      </c>
      <c r="AQ424">
        <v>61.792547985818416</v>
      </c>
      <c r="AR424">
        <v>40.412994168071556</v>
      </c>
      <c r="AS424">
        <v>25.608415763856172</v>
      </c>
      <c r="AT424">
        <v>-61.792547985818416</v>
      </c>
      <c r="AU424">
        <v>-40.412994168071556</v>
      </c>
      <c r="AV424" t="s">
        <v>1765</v>
      </c>
    </row>
    <row r="425" spans="1:48" x14ac:dyDescent="0.25">
      <c r="A425">
        <v>4.2800000000000142E-9</v>
      </c>
      <c r="B425" t="s">
        <v>377</v>
      </c>
      <c r="C425">
        <v>14</v>
      </c>
      <c r="D425" s="2">
        <v>1</v>
      </c>
      <c r="E425">
        <v>4</v>
      </c>
      <c r="F425">
        <v>19</v>
      </c>
      <c r="G425">
        <v>358.5</v>
      </c>
      <c r="H425">
        <v>346.09</v>
      </c>
      <c r="I425">
        <v>83373.080999999991</v>
      </c>
      <c r="J425">
        <v>36.763331208837897</v>
      </c>
      <c r="K425">
        <v>33.847432762836185</v>
      </c>
      <c r="L425">
        <v>25.651562359260748</v>
      </c>
      <c r="M425">
        <v>24.204219081176529</v>
      </c>
      <c r="N425">
        <v>10.225</v>
      </c>
      <c r="O425">
        <v>7.2927597061909797</v>
      </c>
      <c r="P425">
        <v>0.77292033864023812</v>
      </c>
      <c r="Q425" s="36">
        <f t="shared" si="146"/>
        <v>73.684210530595792</v>
      </c>
      <c r="R425" t="str">
        <f t="shared" si="147"/>
        <v xml:space="preserve"> </v>
      </c>
      <c r="S425" s="37" t="str">
        <f t="shared" si="148"/>
        <v/>
      </c>
      <c r="T425" s="37" t="str">
        <f t="shared" si="149"/>
        <v/>
      </c>
      <c r="U425" s="37" t="str">
        <f t="shared" si="150"/>
        <v/>
      </c>
      <c r="V425" s="37" t="str">
        <f t="shared" si="151"/>
        <v/>
      </c>
      <c r="W425" s="37" t="str">
        <f t="shared" si="152"/>
        <v/>
      </c>
      <c r="X425" s="37" t="str">
        <f t="shared" si="153"/>
        <v/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 t="str">
        <f t="shared" si="157"/>
        <v xml:space="preserve"> 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 t="str">
        <f t="shared" si="160"/>
        <v xml:space="preserve"> </v>
      </c>
      <c r="AM425" t="str">
        <f t="shared" si="144"/>
        <v xml:space="preserve"> </v>
      </c>
      <c r="AN425" t="str">
        <f t="shared" si="145"/>
        <v xml:space="preserve"> </v>
      </c>
      <c r="AO425" t="s">
        <v>377</v>
      </c>
      <c r="AP425" t="s">
        <v>1248</v>
      </c>
      <c r="AQ425">
        <v>-46.043038730910091</v>
      </c>
      <c r="AR425">
        <v>-65.08828036607639</v>
      </c>
      <c r="AS425">
        <v>3.585772486925376</v>
      </c>
      <c r="AT425">
        <v>46.043038730910091</v>
      </c>
      <c r="AU425">
        <v>65.08828036607639</v>
      </c>
      <c r="AV425" t="s">
        <v>1766</v>
      </c>
    </row>
    <row r="426" spans="1:48" x14ac:dyDescent="0.25">
      <c r="A426">
        <v>4.2900000000000139E-9</v>
      </c>
      <c r="B426" t="s">
        <v>578</v>
      </c>
      <c r="C426">
        <v>11</v>
      </c>
      <c r="D426" s="2">
        <v>0</v>
      </c>
      <c r="E426">
        <v>8</v>
      </c>
      <c r="F426">
        <v>19</v>
      </c>
      <c r="G426">
        <v>139</v>
      </c>
      <c r="H426">
        <v>120.17</v>
      </c>
      <c r="I426">
        <v>35155.169061510001</v>
      </c>
      <c r="J426">
        <v>19.26109953518192</v>
      </c>
      <c r="K426">
        <v>16.300868149755832</v>
      </c>
      <c r="L426">
        <v>15.443340789090405</v>
      </c>
      <c r="M426">
        <v>13.880578169520412</v>
      </c>
      <c r="N426">
        <v>7.3719999999999999</v>
      </c>
      <c r="O426">
        <v>8.731563421828902</v>
      </c>
      <c r="P426">
        <v>3.4792377465257553</v>
      </c>
      <c r="Q426" s="36" t="str">
        <f t="shared" si="146"/>
        <v xml:space="preserve"> </v>
      </c>
      <c r="R426" t="str">
        <f t="shared" si="147"/>
        <v xml:space="preserve"> </v>
      </c>
      <c r="S426" s="37">
        <f t="shared" si="148"/>
        <v>0.15669468682307816</v>
      </c>
      <c r="T426" s="37" t="str">
        <f t="shared" si="149"/>
        <v/>
      </c>
      <c r="U426" s="37" t="str">
        <f t="shared" si="150"/>
        <v/>
      </c>
      <c r="V426" s="37" t="str">
        <f t="shared" si="151"/>
        <v/>
      </c>
      <c r="W426" s="37" t="str">
        <f t="shared" si="152"/>
        <v/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>
        <f t="shared" si="157"/>
        <v>3.4792377508157553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578</v>
      </c>
      <c r="AP426" t="s">
        <v>1252</v>
      </c>
      <c r="AQ426">
        <v>23.484912467881724</v>
      </c>
      <c r="AR426">
        <v>0.60977424021144699</v>
      </c>
      <c r="AS426">
        <v>15.669468253307816</v>
      </c>
      <c r="AT426">
        <v>-23.484912467881724</v>
      </c>
      <c r="AU426">
        <v>-0.60977424021144699</v>
      </c>
      <c r="AV426" t="s">
        <v>1767</v>
      </c>
    </row>
    <row r="427" spans="1:48" x14ac:dyDescent="0.25">
      <c r="A427">
        <v>4.3000000000000137E-9</v>
      </c>
      <c r="B427" t="s">
        <v>423</v>
      </c>
      <c r="C427">
        <v>0</v>
      </c>
      <c r="D427" s="2">
        <v>0</v>
      </c>
      <c r="E427">
        <v>0</v>
      </c>
      <c r="F427">
        <v>0</v>
      </c>
      <c r="G427" t="s">
        <v>132</v>
      </c>
      <c r="H427" t="s">
        <v>132</v>
      </c>
      <c r="I427" t="s">
        <v>132</v>
      </c>
      <c r="J427" t="s">
        <v>1240</v>
      </c>
      <c r="K427" t="s">
        <v>1240</v>
      </c>
      <c r="L427" t="s">
        <v>1240</v>
      </c>
      <c r="M427" t="s">
        <v>1240</v>
      </c>
      <c r="N427">
        <v>5.4889999999999999</v>
      </c>
      <c r="O427">
        <v>-3.7017543859649171</v>
      </c>
      <c r="P427" t="s">
        <v>137</v>
      </c>
      <c r="Q427" s="36" t="str">
        <f t="shared" si="146"/>
        <v xml:space="preserve"> </v>
      </c>
      <c r="R427" t="str">
        <f t="shared" si="147"/>
        <v xml:space="preserve"> </v>
      </c>
      <c r="S427" s="37" t="str">
        <f t="shared" si="148"/>
        <v xml:space="preserve"> </v>
      </c>
      <c r="T427" s="37" t="str">
        <f t="shared" si="149"/>
        <v xml:space="preserve"> </v>
      </c>
      <c r="U427" s="37" t="str">
        <f t="shared" si="150"/>
        <v xml:space="preserve"> </v>
      </c>
      <c r="V427" s="37" t="str">
        <f t="shared" si="151"/>
        <v xml:space="preserve"> </v>
      </c>
      <c r="W427" s="37" t="str">
        <f t="shared" si="152"/>
        <v xml:space="preserve"> </v>
      </c>
      <c r="X427" s="37" t="str">
        <f t="shared" si="153"/>
        <v xml:space="preserve"> </v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 t="str">
        <f t="shared" si="157"/>
        <v xml:space="preserve"> 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423</v>
      </c>
      <c r="AP427" t="s">
        <v>1248</v>
      </c>
      <c r="AQ427" t="e">
        <v>#VALUE!</v>
      </c>
      <c r="AR427" t="e">
        <v>#VALUE!</v>
      </c>
      <c r="AS427" t="s">
        <v>137</v>
      </c>
      <c r="AT427" t="e">
        <v>#VALUE!</v>
      </c>
      <c r="AU427" t="e">
        <v>#VALUE!</v>
      </c>
      <c r="AV427" t="s">
        <v>1768</v>
      </c>
    </row>
    <row r="428" spans="1:48" x14ac:dyDescent="0.25">
      <c r="A428">
        <v>4.3100000000000134E-9</v>
      </c>
      <c r="B428" t="s">
        <v>492</v>
      </c>
      <c r="C428">
        <v>7</v>
      </c>
      <c r="D428" s="2">
        <v>1</v>
      </c>
      <c r="E428">
        <v>11</v>
      </c>
      <c r="F428">
        <v>19</v>
      </c>
      <c r="G428">
        <v>70</v>
      </c>
      <c r="H428">
        <v>64.59</v>
      </c>
      <c r="I428">
        <v>22732.8632301</v>
      </c>
      <c r="J428">
        <v>11.054252952250557</v>
      </c>
      <c r="K428">
        <v>10.427833387148855</v>
      </c>
      <c r="L428" t="s">
        <v>1240</v>
      </c>
      <c r="M428" t="s">
        <v>1240</v>
      </c>
      <c r="N428">
        <v>6.194</v>
      </c>
      <c r="O428">
        <v>0.38897893030794201</v>
      </c>
      <c r="P428">
        <v>3.2203127419105124</v>
      </c>
      <c r="Q428" s="36" t="str">
        <f t="shared" si="146"/>
        <v xml:space="preserve"> </v>
      </c>
      <c r="R428" t="str">
        <f t="shared" si="147"/>
        <v xml:space="preserve"> </v>
      </c>
      <c r="S428" s="37" t="str">
        <f t="shared" si="148"/>
        <v/>
      </c>
      <c r="T428" s="37" t="str">
        <f t="shared" si="149"/>
        <v/>
      </c>
      <c r="U428" s="37" t="str">
        <f t="shared" si="150"/>
        <v/>
      </c>
      <c r="V428" s="37">
        <f t="shared" si="151"/>
        <v>-0.56086768011417187</v>
      </c>
      <c r="W428" s="37" t="str">
        <f t="shared" si="152"/>
        <v xml:space="preserve"> </v>
      </c>
      <c r="X428" s="37" t="str">
        <f t="shared" si="153"/>
        <v xml:space="preserve"> </v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>
        <f t="shared" si="157"/>
        <v>3.2203127462205123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492</v>
      </c>
      <c r="AP428" t="s">
        <v>1248</v>
      </c>
      <c r="AQ428">
        <v>56.086768011417185</v>
      </c>
      <c r="AR428" t="e">
        <v>#VALUE!</v>
      </c>
      <c r="AS428">
        <v>8.3759095835268518</v>
      </c>
      <c r="AT428">
        <v>-56.086768011417185</v>
      </c>
      <c r="AU428" t="e">
        <v>#VALUE!</v>
      </c>
      <c r="AV428" t="s">
        <v>1769</v>
      </c>
    </row>
    <row r="429" spans="1:48" x14ac:dyDescent="0.25">
      <c r="A429">
        <v>4.3200000000000132E-9</v>
      </c>
      <c r="B429" t="s">
        <v>633</v>
      </c>
      <c r="C429">
        <v>10</v>
      </c>
      <c r="D429" s="2">
        <v>5</v>
      </c>
      <c r="E429">
        <v>11</v>
      </c>
      <c r="F429">
        <v>26</v>
      </c>
      <c r="G429">
        <v>55</v>
      </c>
      <c r="H429">
        <v>47.33</v>
      </c>
      <c r="I429">
        <v>12146.057226949999</v>
      </c>
      <c r="J429">
        <v>9.9747102212855623</v>
      </c>
      <c r="K429">
        <v>9.4301653715879645</v>
      </c>
      <c r="L429">
        <v>7.1177059845003159</v>
      </c>
      <c r="M429">
        <v>7.6503629949039595</v>
      </c>
      <c r="N429">
        <v>5.0190000000000001</v>
      </c>
      <c r="O429">
        <v>4.1286307053941869</v>
      </c>
      <c r="P429">
        <v>5.4384111557151913</v>
      </c>
      <c r="Q429" s="36" t="str">
        <f t="shared" si="146"/>
        <v xml:space="preserve"> </v>
      </c>
      <c r="R429" t="str">
        <f t="shared" si="147"/>
        <v xml:space="preserve"> </v>
      </c>
      <c r="S429" s="37">
        <f t="shared" si="148"/>
        <v>0.16205367007110935</v>
      </c>
      <c r="T429" s="37" t="str">
        <f t="shared" si="149"/>
        <v/>
      </c>
      <c r="U429" s="37" t="str">
        <f t="shared" si="150"/>
        <v/>
      </c>
      <c r="V429" s="37">
        <f t="shared" si="151"/>
        <v>-0.60375272227055077</v>
      </c>
      <c r="W429" s="37" t="str">
        <f t="shared" si="152"/>
        <v/>
      </c>
      <c r="X429" s="37">
        <f t="shared" si="153"/>
        <v>-0.54191880218622612</v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>
        <f t="shared" si="157"/>
        <v>5.4384111600351916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633</v>
      </c>
      <c r="AP429" t="s">
        <v>1295</v>
      </c>
      <c r="AQ429">
        <v>60.375272227055078</v>
      </c>
      <c r="AR429">
        <v>54.191880218622615</v>
      </c>
      <c r="AS429">
        <v>16.205366575110936</v>
      </c>
      <c r="AT429">
        <v>-60.375272227055078</v>
      </c>
      <c r="AU429">
        <v>-54.191880218622615</v>
      </c>
      <c r="AV429" t="s">
        <v>1770</v>
      </c>
    </row>
    <row r="430" spans="1:48" x14ac:dyDescent="0.25">
      <c r="A430">
        <v>4.330000000000013E-9</v>
      </c>
      <c r="B430" t="s">
        <v>500</v>
      </c>
      <c r="C430">
        <v>15</v>
      </c>
      <c r="D430" s="2">
        <v>1</v>
      </c>
      <c r="E430">
        <v>5</v>
      </c>
      <c r="F430">
        <v>21</v>
      </c>
      <c r="G430">
        <v>215</v>
      </c>
      <c r="H430">
        <v>179.69</v>
      </c>
      <c r="I430">
        <v>34772.253436539999</v>
      </c>
      <c r="J430">
        <v>19.531521739130433</v>
      </c>
      <c r="K430">
        <v>20.396140749148692</v>
      </c>
      <c r="L430">
        <v>15.866206016142254</v>
      </c>
      <c r="M430">
        <v>16.091943824425798</v>
      </c>
      <c r="N430">
        <v>8.9260000000000002</v>
      </c>
      <c r="O430">
        <v>-2.1271929824561493</v>
      </c>
      <c r="P430">
        <v>1.667315932995715</v>
      </c>
      <c r="Q430" s="36">
        <f t="shared" si="146"/>
        <v>71.428571432901435</v>
      </c>
      <c r="R430" t="str">
        <f t="shared" si="147"/>
        <v xml:space="preserve"> </v>
      </c>
      <c r="S430" s="37">
        <f t="shared" si="148"/>
        <v>0.19650509643306643</v>
      </c>
      <c r="T430" s="37" t="str">
        <f t="shared" si="149"/>
        <v/>
      </c>
      <c r="U430" s="37" t="str">
        <f t="shared" si="150"/>
        <v/>
      </c>
      <c r="V430" s="37" t="str">
        <f t="shared" si="151"/>
        <v/>
      </c>
      <c r="W430" s="37" t="str">
        <f t="shared" si="152"/>
        <v/>
      </c>
      <c r="X430" s="37" t="str">
        <f t="shared" si="153"/>
        <v/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 t="str">
        <f t="shared" si="157"/>
        <v xml:space="preserve"> 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500</v>
      </c>
      <c r="AP430" t="s">
        <v>1241</v>
      </c>
      <c r="AQ430">
        <v>22.41065507318033</v>
      </c>
      <c r="AR430">
        <v>-2.1117010517369028</v>
      </c>
      <c r="AS430">
        <v>19.650509210306645</v>
      </c>
      <c r="AT430">
        <v>-22.41065507318033</v>
      </c>
      <c r="AU430">
        <v>2.1117010517369028</v>
      </c>
      <c r="AV430" t="s">
        <v>1771</v>
      </c>
    </row>
    <row r="431" spans="1:48" x14ac:dyDescent="0.25">
      <c r="A431">
        <v>4.3400000000000127E-9</v>
      </c>
      <c r="B431" t="s">
        <v>421</v>
      </c>
      <c r="C431">
        <v>14</v>
      </c>
      <c r="D431" s="2">
        <v>0</v>
      </c>
      <c r="E431">
        <v>6</v>
      </c>
      <c r="F431">
        <v>20</v>
      </c>
      <c r="G431">
        <v>145</v>
      </c>
      <c r="H431">
        <v>142.04</v>
      </c>
      <c r="I431">
        <v>21892.211721560001</v>
      </c>
      <c r="J431">
        <v>16.905498690787905</v>
      </c>
      <c r="K431">
        <v>24.280341880341876</v>
      </c>
      <c r="L431">
        <v>12.334024882024883</v>
      </c>
      <c r="M431">
        <v>12.58094825511432</v>
      </c>
      <c r="N431">
        <v>5.8500000000000005</v>
      </c>
      <c r="O431">
        <v>-30.357142857142854</v>
      </c>
      <c r="P431">
        <v>1.894536750211208</v>
      </c>
      <c r="Q431" s="36" t="str">
        <f t="shared" si="146"/>
        <v xml:space="preserve"> </v>
      </c>
      <c r="R431" t="str">
        <f t="shared" si="147"/>
        <v xml:space="preserve"> </v>
      </c>
      <c r="S431" s="37" t="str">
        <f t="shared" si="148"/>
        <v/>
      </c>
      <c r="T431" s="37" t="str">
        <f t="shared" si="149"/>
        <v/>
      </c>
      <c r="U431" s="37" t="str">
        <f t="shared" si="150"/>
        <v/>
      </c>
      <c r="V431" s="37">
        <f t="shared" si="151"/>
        <v>-0.32842582027208744</v>
      </c>
      <c r="W431" s="37" t="str">
        <f t="shared" si="152"/>
        <v/>
      </c>
      <c r="X431" s="37" t="str">
        <f t="shared" si="153"/>
        <v/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 t="str">
        <f t="shared" si="157"/>
        <v xml:space="preserve"> 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421</v>
      </c>
      <c r="AP431" t="s">
        <v>1246</v>
      </c>
      <c r="AQ431">
        <v>32.842582027208742</v>
      </c>
      <c r="AR431">
        <v>20.620704140823054</v>
      </c>
      <c r="AS431">
        <v>2.0839200225288623</v>
      </c>
      <c r="AT431">
        <v>-32.842582027208742</v>
      </c>
      <c r="AU431">
        <v>-20.620704140823054</v>
      </c>
      <c r="AV431" t="s">
        <v>1772</v>
      </c>
    </row>
    <row r="432" spans="1:48" x14ac:dyDescent="0.25">
      <c r="A432">
        <v>4.3500000000000125E-9</v>
      </c>
      <c r="B432" t="s">
        <v>542</v>
      </c>
      <c r="C432">
        <v>18</v>
      </c>
      <c r="D432" s="2">
        <v>1</v>
      </c>
      <c r="E432">
        <v>9</v>
      </c>
      <c r="F432">
        <v>28</v>
      </c>
      <c r="G432">
        <v>124</v>
      </c>
      <c r="H432">
        <v>129.47</v>
      </c>
      <c r="I432">
        <v>21600.244361410001</v>
      </c>
      <c r="J432">
        <v>21.069161920260374</v>
      </c>
      <c r="K432">
        <v>23.078431372549019</v>
      </c>
      <c r="L432">
        <v>13.874234258632361</v>
      </c>
      <c r="M432">
        <v>15.26310442425145</v>
      </c>
      <c r="N432">
        <v>5.61</v>
      </c>
      <c r="O432">
        <v>-9.0761750405186312</v>
      </c>
      <c r="P432">
        <v>1.3655673128910173</v>
      </c>
      <c r="Q432" s="36" t="str">
        <f t="shared" si="146"/>
        <v xml:space="preserve"> </v>
      </c>
      <c r="R432" t="str">
        <f t="shared" si="147"/>
        <v xml:space="preserve"> </v>
      </c>
      <c r="S432" s="37" t="str">
        <f t="shared" si="148"/>
        <v/>
      </c>
      <c r="T432" s="37" t="str">
        <f t="shared" si="149"/>
        <v/>
      </c>
      <c r="U432" s="37" t="str">
        <f t="shared" si="150"/>
        <v/>
      </c>
      <c r="V432" s="37" t="str">
        <f t="shared" si="151"/>
        <v/>
      </c>
      <c r="W432" s="37" t="str">
        <f t="shared" si="152"/>
        <v/>
      </c>
      <c r="X432" s="37" t="str">
        <f t="shared" si="153"/>
        <v/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 t="str">
        <f t="shared" si="157"/>
        <v xml:space="preserve"> 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542</v>
      </c>
      <c r="AP432" t="s">
        <v>1295</v>
      </c>
      <c r="AQ432">
        <v>16.302349945679286</v>
      </c>
      <c r="AR432">
        <v>10.708227316734465</v>
      </c>
      <c r="AS432">
        <v>-4.224916969182047</v>
      </c>
      <c r="AT432">
        <v>-16.302349945679286</v>
      </c>
      <c r="AU432">
        <v>-10.708227316734465</v>
      </c>
      <c r="AV432" t="s">
        <v>1773</v>
      </c>
    </row>
    <row r="433" spans="1:48" x14ac:dyDescent="0.25">
      <c r="A433">
        <v>4.3600000000000122E-9</v>
      </c>
      <c r="B433" t="s">
        <v>345</v>
      </c>
      <c r="C433">
        <v>16</v>
      </c>
      <c r="D433" s="2">
        <v>0</v>
      </c>
      <c r="E433">
        <v>5</v>
      </c>
      <c r="F433">
        <v>21</v>
      </c>
      <c r="G433">
        <v>27</v>
      </c>
      <c r="H433">
        <v>22.69</v>
      </c>
      <c r="I433">
        <v>13244.33057194</v>
      </c>
      <c r="J433">
        <v>5.320046893317703</v>
      </c>
      <c r="K433">
        <v>13.693421846710924</v>
      </c>
      <c r="L433" t="s">
        <v>1240</v>
      </c>
      <c r="M433" t="s">
        <v>1240</v>
      </c>
      <c r="N433">
        <v>1.657</v>
      </c>
      <c r="O433">
        <v>-61.465116279069761</v>
      </c>
      <c r="P433">
        <v>3.8959894226531513</v>
      </c>
      <c r="Q433" s="36">
        <f t="shared" si="146"/>
        <v>76.190476194836194</v>
      </c>
      <c r="R433" t="str">
        <f t="shared" si="147"/>
        <v xml:space="preserve"> </v>
      </c>
      <c r="S433" s="37">
        <f t="shared" si="148"/>
        <v>0.18995152485360953</v>
      </c>
      <c r="T433" s="37" t="str">
        <f t="shared" si="149"/>
        <v/>
      </c>
      <c r="U433" s="37" t="str">
        <f t="shared" si="150"/>
        <v/>
      </c>
      <c r="V433" s="37">
        <f t="shared" si="151"/>
        <v>-0.78866011622356047</v>
      </c>
      <c r="W433" s="37" t="str">
        <f t="shared" si="152"/>
        <v xml:space="preserve"> </v>
      </c>
      <c r="X433" s="37" t="str">
        <f t="shared" si="153"/>
        <v xml:space="preserve"> </v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>
        <f t="shared" si="157"/>
        <v>3.8959894270131512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>
        <f t="shared" si="160"/>
        <v>-61.465116274709764</v>
      </c>
      <c r="AM433" t="str">
        <f t="shared" si="168"/>
        <v xml:space="preserve"> </v>
      </c>
      <c r="AN433" t="str">
        <f t="shared" si="169"/>
        <v xml:space="preserve"> </v>
      </c>
      <c r="AO433" t="s">
        <v>345</v>
      </c>
      <c r="AP433" t="s">
        <v>1248</v>
      </c>
      <c r="AQ433">
        <v>78.866011622356041</v>
      </c>
      <c r="AR433" t="e">
        <v>#VALUE!</v>
      </c>
      <c r="AS433">
        <v>18.995152049360954</v>
      </c>
      <c r="AT433">
        <v>-78.866011622356041</v>
      </c>
      <c r="AU433" t="e">
        <v>#VALUE!</v>
      </c>
      <c r="AV433" t="s">
        <v>1774</v>
      </c>
    </row>
    <row r="434" spans="1:48" x14ac:dyDescent="0.25">
      <c r="A434">
        <v>4.370000000000012E-9</v>
      </c>
      <c r="B434" t="s">
        <v>462</v>
      </c>
      <c r="C434">
        <v>15</v>
      </c>
      <c r="D434" s="2">
        <v>3</v>
      </c>
      <c r="E434">
        <v>9</v>
      </c>
      <c r="F434">
        <v>27</v>
      </c>
      <c r="G434">
        <v>205</v>
      </c>
      <c r="H434">
        <v>177.86</v>
      </c>
      <c r="I434">
        <v>66764.815919219996</v>
      </c>
      <c r="J434">
        <v>21.616431696645602</v>
      </c>
      <c r="K434">
        <v>27.974205725070778</v>
      </c>
      <c r="L434">
        <v>17.322564978116084</v>
      </c>
      <c r="M434">
        <v>21.914984944333991</v>
      </c>
      <c r="N434">
        <v>6.3580000000000005</v>
      </c>
      <c r="O434">
        <v>-23.026634382566577</v>
      </c>
      <c r="P434">
        <v>1.279658158101878</v>
      </c>
      <c r="Q434" s="36" t="str">
        <f t="shared" si="146"/>
        <v xml:space="preserve"> </v>
      </c>
      <c r="R434" t="str">
        <f t="shared" si="147"/>
        <v xml:space="preserve"> </v>
      </c>
      <c r="S434" s="37">
        <f t="shared" si="148"/>
        <v>0.15259193060411666</v>
      </c>
      <c r="T434" s="37" t="str">
        <f t="shared" si="149"/>
        <v/>
      </c>
      <c r="U434" s="37" t="str">
        <f t="shared" si="150"/>
        <v/>
      </c>
      <c r="V434" s="37" t="str">
        <f t="shared" si="151"/>
        <v/>
      </c>
      <c r="W434" s="37" t="str">
        <f t="shared" si="152"/>
        <v/>
      </c>
      <c r="X434" s="37" t="str">
        <f t="shared" si="153"/>
        <v/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 t="str">
        <f t="shared" si="157"/>
        <v xml:space="preserve"> 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 t="str">
        <f t="shared" si="159"/>
        <v xml:space="preserve"> 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462</v>
      </c>
      <c r="AP434" t="s">
        <v>1315</v>
      </c>
      <c r="AQ434">
        <v>14.128310256651577</v>
      </c>
      <c r="AR434">
        <v>-11.484533523330342</v>
      </c>
      <c r="AS434">
        <v>15.259192623411666</v>
      </c>
      <c r="AT434">
        <v>-14.128310256651577</v>
      </c>
      <c r="AU434">
        <v>11.484533523330342</v>
      </c>
      <c r="AV434" t="s">
        <v>1775</v>
      </c>
    </row>
    <row r="435" spans="1:48" x14ac:dyDescent="0.25">
      <c r="A435">
        <v>4.3800000000000118E-9</v>
      </c>
      <c r="B435" t="s">
        <v>495</v>
      </c>
      <c r="C435">
        <v>5</v>
      </c>
      <c r="D435" s="2">
        <v>3</v>
      </c>
      <c r="E435">
        <v>12</v>
      </c>
      <c r="F435">
        <v>20</v>
      </c>
      <c r="G435">
        <v>21.5</v>
      </c>
      <c r="H435" t="s">
        <v>132</v>
      </c>
      <c r="I435" t="s">
        <v>132</v>
      </c>
      <c r="J435" t="s">
        <v>1240</v>
      </c>
      <c r="K435" t="s">
        <v>1240</v>
      </c>
      <c r="L435" t="s">
        <v>1240</v>
      </c>
      <c r="M435" t="s">
        <v>1240</v>
      </c>
      <c r="N435">
        <v>1.157</v>
      </c>
      <c r="O435">
        <v>28.555555555555557</v>
      </c>
      <c r="P435" t="s">
        <v>137</v>
      </c>
      <c r="Q435" s="36" t="str">
        <f t="shared" si="146"/>
        <v xml:space="preserve"> </v>
      </c>
      <c r="R435" t="str">
        <f t="shared" si="147"/>
        <v xml:space="preserve"> </v>
      </c>
      <c r="S435" s="37" t="str">
        <f t="shared" si="148"/>
        <v xml:space="preserve"> </v>
      </c>
      <c r="T435" s="37" t="str">
        <f t="shared" si="149"/>
        <v xml:space="preserve"> </v>
      </c>
      <c r="U435" s="37" t="str">
        <f t="shared" si="150"/>
        <v xml:space="preserve"> </v>
      </c>
      <c r="V435" s="37" t="str">
        <f t="shared" si="151"/>
        <v xml:space="preserve"> </v>
      </c>
      <c r="W435" s="37" t="str">
        <f t="shared" si="152"/>
        <v xml:space="preserve"> </v>
      </c>
      <c r="X435" s="37" t="str">
        <f t="shared" si="153"/>
        <v xml:space="preserve"> </v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 t="str">
        <f t="shared" si="157"/>
        <v xml:space="preserve"> 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495</v>
      </c>
      <c r="AP435" t="s">
        <v>1295</v>
      </c>
      <c r="AQ435" t="e">
        <v>#VALUE!</v>
      </c>
      <c r="AR435" t="e">
        <v>#VALUE!</v>
      </c>
      <c r="AS435" t="s">
        <v>137</v>
      </c>
      <c r="AT435" t="e">
        <v>#VALUE!</v>
      </c>
      <c r="AU435" t="e">
        <v>#VALUE!</v>
      </c>
      <c r="AV435" t="s">
        <v>1776</v>
      </c>
    </row>
    <row r="436" spans="1:48" x14ac:dyDescent="0.25">
      <c r="A436">
        <v>4.3900000000000115E-9</v>
      </c>
      <c r="B436" t="s">
        <v>424</v>
      </c>
      <c r="C436">
        <v>5</v>
      </c>
      <c r="D436" s="2">
        <v>1</v>
      </c>
      <c r="E436">
        <v>5</v>
      </c>
      <c r="F436">
        <v>11</v>
      </c>
      <c r="G436">
        <v>57</v>
      </c>
      <c r="H436">
        <v>52.44</v>
      </c>
      <c r="I436">
        <v>26619.485979719997</v>
      </c>
      <c r="J436">
        <v>14.935915693534604</v>
      </c>
      <c r="K436">
        <v>25.443959243085882</v>
      </c>
      <c r="L436">
        <v>10.058009525982545</v>
      </c>
      <c r="M436">
        <v>14.74393870536575</v>
      </c>
      <c r="N436">
        <v>2.0609999999999999</v>
      </c>
      <c r="O436">
        <v>-41.943661971830991</v>
      </c>
      <c r="P436">
        <v>3.2951945080091538</v>
      </c>
      <c r="Q436" s="36" t="str">
        <f t="shared" si="146"/>
        <v xml:space="preserve"> </v>
      </c>
      <c r="R436" t="str">
        <f t="shared" si="147"/>
        <v xml:space="preserve"> </v>
      </c>
      <c r="S436" s="37" t="str">
        <f t="shared" si="148"/>
        <v/>
      </c>
      <c r="T436" s="37" t="str">
        <f t="shared" si="149"/>
        <v/>
      </c>
      <c r="U436" s="37" t="str">
        <f t="shared" si="150"/>
        <v/>
      </c>
      <c r="V436" s="37">
        <f t="shared" si="151"/>
        <v>-0.40666788280924304</v>
      </c>
      <c r="W436" s="37" t="str">
        <f t="shared" si="152"/>
        <v/>
      </c>
      <c r="X436" s="37">
        <f t="shared" si="153"/>
        <v>-0.35268679806140035</v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>
        <f t="shared" si="157"/>
        <v>3.2951945123991537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424</v>
      </c>
      <c r="AP436" t="s">
        <v>1241</v>
      </c>
      <c r="AQ436">
        <v>40.666788280924301</v>
      </c>
      <c r="AR436">
        <v>35.268679806140035</v>
      </c>
      <c r="AS436">
        <v>8.6956521739130377</v>
      </c>
      <c r="AT436">
        <v>-40.666788280924301</v>
      </c>
      <c r="AU436">
        <v>-35.268679806140035</v>
      </c>
      <c r="AV436" t="s">
        <v>1777</v>
      </c>
    </row>
    <row r="437" spans="1:48" x14ac:dyDescent="0.25">
      <c r="A437">
        <v>4.4000000000000113E-9</v>
      </c>
      <c r="B437" t="s">
        <v>251</v>
      </c>
      <c r="C437">
        <v>11</v>
      </c>
      <c r="D437" s="2">
        <v>3</v>
      </c>
      <c r="E437">
        <v>18</v>
      </c>
      <c r="F437">
        <v>32</v>
      </c>
      <c r="G437">
        <v>34.5</v>
      </c>
      <c r="H437">
        <v>29.76</v>
      </c>
      <c r="I437">
        <v>212040</v>
      </c>
      <c r="J437">
        <v>8.3713080168776379</v>
      </c>
      <c r="K437">
        <v>9.3058161350844291</v>
      </c>
      <c r="L437">
        <v>6.4451047504065953</v>
      </c>
      <c r="M437">
        <v>6.839333247288975</v>
      </c>
      <c r="N437">
        <v>3.198</v>
      </c>
      <c r="O437">
        <v>-10.4201680672269</v>
      </c>
      <c r="P437">
        <v>7.006048387096774</v>
      </c>
      <c r="Q437" s="36" t="str">
        <f t="shared" si="146"/>
        <v xml:space="preserve"> </v>
      </c>
      <c r="R437" t="str">
        <f t="shared" si="147"/>
        <v xml:space="preserve"> </v>
      </c>
      <c r="S437" s="37">
        <f t="shared" si="148"/>
        <v>0.15927419794838701</v>
      </c>
      <c r="T437" s="37" t="str">
        <f t="shared" si="149"/>
        <v/>
      </c>
      <c r="U437" s="37" t="str">
        <f t="shared" si="150"/>
        <v/>
      </c>
      <c r="V437" s="37">
        <f t="shared" si="151"/>
        <v>-0.66744818254028804</v>
      </c>
      <c r="W437" s="37" t="str">
        <f t="shared" si="152"/>
        <v/>
      </c>
      <c r="X437" s="37">
        <f t="shared" si="153"/>
        <v>-0.58520606069839465</v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>
        <f t="shared" si="157"/>
        <v>7.0060483914967744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251</v>
      </c>
      <c r="AP437" t="s">
        <v>1264</v>
      </c>
      <c r="AQ437">
        <v>66.7448182540288</v>
      </c>
      <c r="AR437">
        <v>58.520606069839467</v>
      </c>
      <c r="AS437">
        <v>15.927419354838701</v>
      </c>
      <c r="AT437">
        <v>-66.7448182540288</v>
      </c>
      <c r="AU437">
        <v>-58.520606069839467</v>
      </c>
      <c r="AV437" t="s">
        <v>1778</v>
      </c>
    </row>
    <row r="438" spans="1:48" x14ac:dyDescent="0.25">
      <c r="A438">
        <v>4.410000000000011E-9</v>
      </c>
      <c r="B438" t="s">
        <v>455</v>
      </c>
      <c r="C438">
        <v>6</v>
      </c>
      <c r="D438" s="2">
        <v>5</v>
      </c>
      <c r="E438">
        <v>8</v>
      </c>
      <c r="F438">
        <v>19</v>
      </c>
      <c r="G438">
        <v>45</v>
      </c>
      <c r="H438">
        <v>34.32</v>
      </c>
      <c r="I438">
        <v>7673.3741853200499</v>
      </c>
      <c r="J438">
        <v>7.9518072289156629</v>
      </c>
      <c r="K438">
        <v>11.142857142857142</v>
      </c>
      <c r="L438">
        <v>7.3235244718540873</v>
      </c>
      <c r="M438">
        <v>8.6324310334516383</v>
      </c>
      <c r="N438">
        <v>3.08</v>
      </c>
      <c r="O438">
        <v>-32.158590308370044</v>
      </c>
      <c r="P438">
        <v>3.4178321678321679</v>
      </c>
      <c r="Q438" s="36" t="str">
        <f t="shared" si="146"/>
        <v xml:space="preserve"> </v>
      </c>
      <c r="R438" t="str">
        <f t="shared" si="147"/>
        <v xml:space="preserve"> </v>
      </c>
      <c r="S438" s="37">
        <f t="shared" si="148"/>
        <v>0.31118881559881123</v>
      </c>
      <c r="T438" s="37" t="str">
        <f t="shared" si="149"/>
        <v/>
      </c>
      <c r="U438" s="37" t="str">
        <f t="shared" si="150"/>
        <v/>
      </c>
      <c r="V438" s="37">
        <f t="shared" si="151"/>
        <v>-0.6841129318460446</v>
      </c>
      <c r="W438" s="37" t="str">
        <f t="shared" si="152"/>
        <v/>
      </c>
      <c r="X438" s="37">
        <f t="shared" si="153"/>
        <v>-0.52867273956091609</v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>
        <f t="shared" si="157"/>
        <v>3.4178321722421678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455</v>
      </c>
      <c r="AP438" t="s">
        <v>1241</v>
      </c>
      <c r="AQ438">
        <v>68.41129318460446</v>
      </c>
      <c r="AR438">
        <v>52.867273956091609</v>
      </c>
      <c r="AS438">
        <v>31.118881118881127</v>
      </c>
      <c r="AT438">
        <v>-68.41129318460446</v>
      </c>
      <c r="AU438">
        <v>-52.867273956091609</v>
      </c>
      <c r="AV438" t="s">
        <v>1779</v>
      </c>
    </row>
    <row r="439" spans="1:48" x14ac:dyDescent="0.25">
      <c r="A439">
        <v>4.4200000000000108E-9</v>
      </c>
      <c r="B439" t="s">
        <v>561</v>
      </c>
      <c r="C439">
        <v>8</v>
      </c>
      <c r="D439" s="2">
        <v>1</v>
      </c>
      <c r="E439">
        <v>8</v>
      </c>
      <c r="F439">
        <v>17</v>
      </c>
      <c r="G439">
        <v>427.5</v>
      </c>
      <c r="H439">
        <v>414.37</v>
      </c>
      <c r="I439">
        <v>22405.946824030001</v>
      </c>
      <c r="J439">
        <v>22.919962387300181</v>
      </c>
      <c r="K439">
        <v>32.45379072681704</v>
      </c>
      <c r="L439">
        <v>16.059295394406071</v>
      </c>
      <c r="M439">
        <v>17.381942455822383</v>
      </c>
      <c r="N439">
        <v>12.768000000000001</v>
      </c>
      <c r="O439">
        <v>-30.114942528735629</v>
      </c>
      <c r="P439">
        <v>7.8432318942008346</v>
      </c>
      <c r="Q439" s="36" t="str">
        <f t="shared" si="146"/>
        <v xml:space="preserve"> </v>
      </c>
      <c r="R439" t="str">
        <f t="shared" si="147"/>
        <v xml:space="preserve"> </v>
      </c>
      <c r="S439" s="37" t="str">
        <f t="shared" si="148"/>
        <v/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 t="str">
        <f t="shared" si="152"/>
        <v/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>
        <f t="shared" si="157"/>
        <v>7.8432318986208349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561</v>
      </c>
      <c r="AP439" t="s">
        <v>1246</v>
      </c>
      <c r="AQ439">
        <v>8.9500095727235838</v>
      </c>
      <c r="AR439">
        <v>-3.3543853361512666</v>
      </c>
      <c r="AS439">
        <v>3.1686656852571327</v>
      </c>
      <c r="AT439">
        <v>-8.9500095727235838</v>
      </c>
      <c r="AU439">
        <v>3.3543853361512666</v>
      </c>
      <c r="AV439" t="s">
        <v>1780</v>
      </c>
    </row>
    <row r="440" spans="1:48" x14ac:dyDescent="0.25">
      <c r="A440">
        <v>4.4300000000000106E-9</v>
      </c>
      <c r="B440" t="s">
        <v>619</v>
      </c>
      <c r="C440">
        <v>10</v>
      </c>
      <c r="D440" s="2">
        <v>0</v>
      </c>
      <c r="E440">
        <v>8</v>
      </c>
      <c r="F440">
        <v>18</v>
      </c>
      <c r="G440">
        <v>85</v>
      </c>
      <c r="H440">
        <v>79.790000000000006</v>
      </c>
      <c r="I440">
        <v>26318.561786670001</v>
      </c>
      <c r="J440">
        <v>14.462570237447888</v>
      </c>
      <c r="K440">
        <v>21.570694782373614</v>
      </c>
      <c r="L440">
        <v>10.076238140511519</v>
      </c>
      <c r="M440">
        <v>13.954821518748735</v>
      </c>
      <c r="N440">
        <v>3.6990000000000003</v>
      </c>
      <c r="O440">
        <v>-33.35135135135134</v>
      </c>
      <c r="P440">
        <v>2.3085599699210428</v>
      </c>
      <c r="Q440" s="36" t="str">
        <f t="shared" si="146"/>
        <v xml:space="preserve"> </v>
      </c>
      <c r="R440" t="str">
        <f t="shared" si="147"/>
        <v xml:space="preserve"> </v>
      </c>
      <c r="S440" s="37" t="str">
        <f t="shared" si="148"/>
        <v/>
      </c>
      <c r="T440" s="37" t="str">
        <f t="shared" si="149"/>
        <v/>
      </c>
      <c r="U440" s="37" t="str">
        <f t="shared" si="150"/>
        <v/>
      </c>
      <c r="V440" s="37">
        <f t="shared" si="151"/>
        <v>-0.42547162188927345</v>
      </c>
      <c r="W440" s="37" t="str">
        <f t="shared" si="152"/>
        <v/>
      </c>
      <c r="X440" s="37">
        <f t="shared" si="153"/>
        <v>-0.35151364120494943</v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>
        <f t="shared" si="157"/>
        <v>2.3085599743510428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619</v>
      </c>
      <c r="AP440" t="s">
        <v>1295</v>
      </c>
      <c r="AQ440">
        <v>42.547162188927345</v>
      </c>
      <c r="AR440">
        <v>35.151364120494947</v>
      </c>
      <c r="AS440">
        <v>6.5296403058027197</v>
      </c>
      <c r="AT440">
        <v>-42.547162188927345</v>
      </c>
      <c r="AU440">
        <v>-35.151364120494947</v>
      </c>
      <c r="AV440" t="s">
        <v>1781</v>
      </c>
    </row>
    <row r="441" spans="1:48" x14ac:dyDescent="0.25">
      <c r="A441">
        <v>4.4400000000000103E-9</v>
      </c>
      <c r="B441" t="s">
        <v>1219</v>
      </c>
      <c r="C441">
        <v>11</v>
      </c>
      <c r="D441" s="2">
        <v>0</v>
      </c>
      <c r="E441">
        <v>2</v>
      </c>
      <c r="F441">
        <v>13</v>
      </c>
      <c r="G441">
        <v>390</v>
      </c>
      <c r="H441">
        <v>350.24</v>
      </c>
      <c r="I441">
        <v>16260.039100800001</v>
      </c>
      <c r="J441">
        <v>31.595850248082993</v>
      </c>
      <c r="K441">
        <v>34.660069272637308</v>
      </c>
      <c r="L441">
        <v>23.817364882590873</v>
      </c>
      <c r="M441">
        <v>27.590080133051107</v>
      </c>
      <c r="N441">
        <v>10.105</v>
      </c>
      <c r="O441">
        <v>-9.3721973094170394</v>
      </c>
      <c r="P441">
        <v>0.38544997715851986</v>
      </c>
      <c r="Q441" s="36">
        <f t="shared" si="146"/>
        <v>84.61538461982461</v>
      </c>
      <c r="R441" t="str">
        <f t="shared" si="147"/>
        <v xml:space="preserve"> </v>
      </c>
      <c r="S441" s="37" t="str">
        <f t="shared" si="148"/>
        <v/>
      </c>
      <c r="T441" s="37" t="str">
        <f t="shared" si="149"/>
        <v/>
      </c>
      <c r="U441" s="37" t="str">
        <f t="shared" si="150"/>
        <v/>
      </c>
      <c r="V441" s="37" t="str">
        <f t="shared" si="151"/>
        <v/>
      </c>
      <c r="W441" s="37" t="str">
        <f t="shared" si="152"/>
        <v/>
      </c>
      <c r="X441" s="37" t="str">
        <f t="shared" si="153"/>
        <v/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 t="str">
        <f t="shared" si="157"/>
        <v xml:space="preserve"> 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1219</v>
      </c>
      <c r="AP441" t="s">
        <v>1315</v>
      </c>
      <c r="AQ441">
        <v>-25.515121448176316</v>
      </c>
      <c r="AR441">
        <v>-53.283755439511538</v>
      </c>
      <c r="AS441">
        <v>11.352215623572404</v>
      </c>
      <c r="AT441">
        <v>25.515121448176316</v>
      </c>
      <c r="AU441">
        <v>53.283755439511538</v>
      </c>
      <c r="AV441" t="s">
        <v>1782</v>
      </c>
    </row>
    <row r="442" spans="1:48" x14ac:dyDescent="0.25">
      <c r="A442">
        <v>4.4500000000000101E-9</v>
      </c>
      <c r="B442" t="s">
        <v>314</v>
      </c>
      <c r="C442">
        <v>19</v>
      </c>
      <c r="D442" s="2">
        <v>1</v>
      </c>
      <c r="E442">
        <v>8</v>
      </c>
      <c r="F442">
        <v>28</v>
      </c>
      <c r="G442">
        <v>132</v>
      </c>
      <c r="H442">
        <v>118.73</v>
      </c>
      <c r="I442">
        <v>59366.837940400008</v>
      </c>
      <c r="J442">
        <v>21.85348794404565</v>
      </c>
      <c r="K442">
        <v>18.653574234092694</v>
      </c>
      <c r="L442">
        <v>10.696065086859837</v>
      </c>
      <c r="M442">
        <v>9.9037448757661064</v>
      </c>
      <c r="N442">
        <v>5.0460000000000003</v>
      </c>
      <c r="O442">
        <v>-21.03286384976526</v>
      </c>
      <c r="P442">
        <v>2.2302703613240125</v>
      </c>
      <c r="Q442" s="36" t="str">
        <f t="shared" si="146"/>
        <v xml:space="preserve"> </v>
      </c>
      <c r="R442" t="str">
        <f t="shared" si="147"/>
        <v xml:space="preserve"> </v>
      </c>
      <c r="S442" s="37" t="str">
        <f t="shared" si="148"/>
        <v/>
      </c>
      <c r="T442" s="37" t="str">
        <f t="shared" si="149"/>
        <v/>
      </c>
      <c r="U442" s="37" t="str">
        <f t="shared" si="150"/>
        <v/>
      </c>
      <c r="V442" s="37" t="str">
        <f t="shared" si="151"/>
        <v/>
      </c>
      <c r="W442" s="37" t="str">
        <f t="shared" si="152"/>
        <v/>
      </c>
      <c r="X442" s="37">
        <f t="shared" si="153"/>
        <v>-0.31162282938456998</v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>
        <f t="shared" si="157"/>
        <v>2.2302703657740124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314</v>
      </c>
      <c r="AP442" t="s">
        <v>1250</v>
      </c>
      <c r="AQ442">
        <v>13.186599764645713</v>
      </c>
      <c r="AR442">
        <v>31.162282938456997</v>
      </c>
      <c r="AS442">
        <v>11.176619220079175</v>
      </c>
      <c r="AT442">
        <v>-13.186599764645713</v>
      </c>
      <c r="AU442">
        <v>-31.162282938456997</v>
      </c>
      <c r="AV442" t="s">
        <v>1783</v>
      </c>
    </row>
    <row r="443" spans="1:48" x14ac:dyDescent="0.25">
      <c r="A443">
        <v>4.4600000000000098E-9</v>
      </c>
      <c r="B443" t="s">
        <v>428</v>
      </c>
      <c r="C443">
        <v>0</v>
      </c>
      <c r="D443" s="2">
        <v>1</v>
      </c>
      <c r="E443">
        <v>16</v>
      </c>
      <c r="F443">
        <v>17</v>
      </c>
      <c r="G443">
        <v>135</v>
      </c>
      <c r="H443">
        <v>121.17</v>
      </c>
      <c r="I443">
        <v>14703.57648858</v>
      </c>
      <c r="J443">
        <v>25.87996582656984</v>
      </c>
      <c r="K443">
        <v>26.306990881458969</v>
      </c>
      <c r="L443">
        <v>14.916242269559241</v>
      </c>
      <c r="M443">
        <v>14.985380670611439</v>
      </c>
      <c r="N443">
        <v>1.73</v>
      </c>
      <c r="O443">
        <v>-62.309368191721134</v>
      </c>
      <c r="P443">
        <v>1.9245687876537096</v>
      </c>
      <c r="Q443" s="36" t="str">
        <f t="shared" si="146"/>
        <v xml:space="preserve"> </v>
      </c>
      <c r="R443" t="str">
        <f t="shared" si="147"/>
        <v xml:space="preserve"> </v>
      </c>
      <c r="S443" s="37" t="str">
        <f t="shared" si="148"/>
        <v/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 t="str">
        <f t="shared" si="153"/>
        <v/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 t="str">
        <f t="shared" si="157"/>
        <v xml:space="preserve"> 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>
        <f t="shared" si="160"/>
        <v>-62.309368187261136</v>
      </c>
      <c r="AM443" t="str">
        <f t="shared" si="168"/>
        <v xml:space="preserve"> </v>
      </c>
      <c r="AN443" t="str">
        <f t="shared" si="169"/>
        <v xml:space="preserve"> </v>
      </c>
      <c r="AO443" t="s">
        <v>428</v>
      </c>
      <c r="AP443" t="s">
        <v>1250</v>
      </c>
      <c r="AQ443">
        <v>-2.8086608934871471</v>
      </c>
      <c r="AR443">
        <v>4.0020739744024647</v>
      </c>
      <c r="AS443">
        <v>11.413716266402574</v>
      </c>
      <c r="AT443">
        <v>2.8086608934871471</v>
      </c>
      <c r="AU443">
        <v>-4.0020739744024647</v>
      </c>
      <c r="AV443" t="s">
        <v>1784</v>
      </c>
    </row>
    <row r="444" spans="1:48" x14ac:dyDescent="0.25">
      <c r="A444">
        <v>4.4700000000000096E-9</v>
      </c>
      <c r="B444" t="s">
        <v>429</v>
      </c>
      <c r="C444">
        <v>27</v>
      </c>
      <c r="D444" s="2">
        <v>0</v>
      </c>
      <c r="E444">
        <v>3</v>
      </c>
      <c r="F444">
        <v>30</v>
      </c>
      <c r="G444">
        <v>63.5</v>
      </c>
      <c r="H444">
        <v>50.37</v>
      </c>
      <c r="I444">
        <v>60337.069224779996</v>
      </c>
      <c r="J444">
        <v>20.542414355628058</v>
      </c>
      <c r="K444">
        <v>19.15937618866489</v>
      </c>
      <c r="L444">
        <v>12.714283474093513</v>
      </c>
      <c r="M444">
        <v>12.128166876468518</v>
      </c>
      <c r="N444">
        <v>0.45300000000000001</v>
      </c>
      <c r="O444">
        <v>-83.033707865168552</v>
      </c>
      <c r="P444">
        <v>1.8264840182648403</v>
      </c>
      <c r="Q444" s="36">
        <f t="shared" si="146"/>
        <v>90.000000004469996</v>
      </c>
      <c r="R444" t="str">
        <f t="shared" si="147"/>
        <v xml:space="preserve"> </v>
      </c>
      <c r="S444" s="37">
        <f t="shared" si="148"/>
        <v>0.26067103881584092</v>
      </c>
      <c r="T444" s="37" t="str">
        <f t="shared" si="149"/>
        <v/>
      </c>
      <c r="U444" s="37" t="str">
        <f t="shared" si="150"/>
        <v/>
      </c>
      <c r="V444" s="37" t="str">
        <f t="shared" si="151"/>
        <v/>
      </c>
      <c r="W444" s="37" t="str">
        <f t="shared" si="152"/>
        <v/>
      </c>
      <c r="X444" s="37" t="str">
        <f t="shared" si="153"/>
        <v/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 t="str">
        <f t="shared" si="157"/>
        <v xml:space="preserve"> 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>
        <f t="shared" si="160"/>
        <v>-83.033707860698556</v>
      </c>
      <c r="AM444" t="str">
        <f t="shared" si="168"/>
        <v xml:space="preserve"> </v>
      </c>
      <c r="AN444" t="str">
        <f t="shared" si="169"/>
        <v xml:space="preserve"> </v>
      </c>
      <c r="AO444" t="s">
        <v>429</v>
      </c>
      <c r="AP444" t="s">
        <v>1250</v>
      </c>
      <c r="AQ444">
        <v>18.394864754688665</v>
      </c>
      <c r="AR444">
        <v>18.17343655611112</v>
      </c>
      <c r="AS444">
        <v>26.067103434584094</v>
      </c>
      <c r="AT444">
        <v>-18.394864754688665</v>
      </c>
      <c r="AU444">
        <v>-18.17343655611112</v>
      </c>
      <c r="AV444" t="s">
        <v>1785</v>
      </c>
    </row>
    <row r="445" spans="1:48" x14ac:dyDescent="0.25">
      <c r="A445">
        <v>4.4800000000000093E-9</v>
      </c>
      <c r="B445" t="s">
        <v>430</v>
      </c>
      <c r="C445">
        <v>3</v>
      </c>
      <c r="D445" s="2">
        <v>4</v>
      </c>
      <c r="E445">
        <v>3</v>
      </c>
      <c r="F445">
        <v>10</v>
      </c>
      <c r="G445">
        <v>79</v>
      </c>
      <c r="H445" t="s">
        <v>132</v>
      </c>
      <c r="I445" t="s">
        <v>132</v>
      </c>
      <c r="J445" t="s">
        <v>1240</v>
      </c>
      <c r="K445" t="s">
        <v>1240</v>
      </c>
      <c r="L445" t="s">
        <v>1240</v>
      </c>
      <c r="M445" t="s">
        <v>1240</v>
      </c>
      <c r="N445">
        <v>6.7350000000000003</v>
      </c>
      <c r="O445">
        <v>-0.22222222222221749</v>
      </c>
      <c r="P445" t="s">
        <v>137</v>
      </c>
      <c r="Q445" s="36" t="str">
        <f t="shared" si="146"/>
        <v xml:space="preserve"> </v>
      </c>
      <c r="R445" t="str">
        <f t="shared" si="147"/>
        <v xml:space="preserve"> </v>
      </c>
      <c r="S445" s="37" t="str">
        <f t="shared" si="148"/>
        <v xml:space="preserve"> </v>
      </c>
      <c r="T445" s="37" t="str">
        <f t="shared" si="149"/>
        <v xml:space="preserve"> </v>
      </c>
      <c r="U445" s="37" t="str">
        <f t="shared" si="150"/>
        <v xml:space="preserve"> </v>
      </c>
      <c r="V445" s="37" t="str">
        <f t="shared" si="151"/>
        <v xml:space="preserve"> </v>
      </c>
      <c r="W445" s="37" t="str">
        <f t="shared" si="152"/>
        <v xml:space="preserve"> </v>
      </c>
      <c r="X445" s="37" t="str">
        <f t="shared" si="153"/>
        <v xml:space="preserve"> </v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 t="str">
        <f t="shared" si="157"/>
        <v xml:space="preserve"> 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430</v>
      </c>
      <c r="AP445" t="s">
        <v>1248</v>
      </c>
      <c r="AQ445" t="e">
        <v>#VALUE!</v>
      </c>
      <c r="AR445" t="e">
        <v>#VALUE!</v>
      </c>
      <c r="AS445" t="s">
        <v>137</v>
      </c>
      <c r="AT445" t="e">
        <v>#VALUE!</v>
      </c>
      <c r="AU445" t="e">
        <v>#VALUE!</v>
      </c>
      <c r="AV445" t="s">
        <v>1786</v>
      </c>
    </row>
    <row r="446" spans="1:48" x14ac:dyDescent="0.25">
      <c r="A446">
        <v>4.4900000000000091E-9</v>
      </c>
      <c r="B446" t="s">
        <v>427</v>
      </c>
      <c r="C446">
        <v>14</v>
      </c>
      <c r="D446" s="2">
        <v>1</v>
      </c>
      <c r="E446">
        <v>3</v>
      </c>
      <c r="F446">
        <v>18</v>
      </c>
      <c r="G446">
        <v>380</v>
      </c>
      <c r="H446">
        <v>378.93</v>
      </c>
      <c r="I446">
        <v>149658.82183872</v>
      </c>
      <c r="J446">
        <v>30.74233327924712</v>
      </c>
      <c r="K446">
        <v>29.55311183902667</v>
      </c>
      <c r="L446">
        <v>25.605276646743391</v>
      </c>
      <c r="M446">
        <v>25.216309369539392</v>
      </c>
      <c r="N446">
        <v>12.822000000000001</v>
      </c>
      <c r="O446">
        <v>3.8218623481781484</v>
      </c>
      <c r="P446">
        <v>0.22194072783891483</v>
      </c>
      <c r="Q446" s="36">
        <f t="shared" si="146"/>
        <v>77.777777782267776</v>
      </c>
      <c r="R446" t="str">
        <f t="shared" si="147"/>
        <v xml:space="preserve"> </v>
      </c>
      <c r="S446" s="37" t="str">
        <f t="shared" si="148"/>
        <v/>
      </c>
      <c r="T446" s="37" t="str">
        <f t="shared" si="149"/>
        <v/>
      </c>
      <c r="U446" s="37" t="str">
        <f t="shared" si="150"/>
        <v/>
      </c>
      <c r="V446" s="37" t="str">
        <f t="shared" si="151"/>
        <v/>
      </c>
      <c r="W446" s="37" t="str">
        <f t="shared" si="152"/>
        <v/>
      </c>
      <c r="X446" s="37" t="str">
        <f t="shared" si="153"/>
        <v/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 t="str">
        <f t="shared" si="157"/>
        <v xml:space="preserve"> 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427</v>
      </c>
      <c r="AP446" t="s">
        <v>1315</v>
      </c>
      <c r="AQ446">
        <v>-22.124508910125897</v>
      </c>
      <c r="AR446">
        <v>-64.79039485805194</v>
      </c>
      <c r="AS446">
        <v>0.2823740532552188</v>
      </c>
      <c r="AT446">
        <v>22.124508910125897</v>
      </c>
      <c r="AU446">
        <v>64.79039485805194</v>
      </c>
      <c r="AV446" t="s">
        <v>1787</v>
      </c>
    </row>
    <row r="447" spans="1:48" x14ac:dyDescent="0.25">
      <c r="A447">
        <v>4.5000000000000089E-9</v>
      </c>
      <c r="B447" t="s">
        <v>1220</v>
      </c>
      <c r="C447">
        <v>20</v>
      </c>
      <c r="D447" s="2">
        <v>1</v>
      </c>
      <c r="E447">
        <v>5</v>
      </c>
      <c r="F447">
        <v>26</v>
      </c>
      <c r="G447">
        <v>115</v>
      </c>
      <c r="H447">
        <v>104.52</v>
      </c>
      <c r="I447">
        <v>129663.44226854968</v>
      </c>
      <c r="J447">
        <v>26.340725806451612</v>
      </c>
      <c r="K447" t="s">
        <v>1240</v>
      </c>
      <c r="L447">
        <v>11.957495097259766</v>
      </c>
      <c r="M447">
        <v>8.1695210843057176</v>
      </c>
      <c r="N447">
        <v>2.3850000000000002</v>
      </c>
      <c r="O447">
        <v>-48.039215686274503</v>
      </c>
      <c r="P447">
        <v>0</v>
      </c>
      <c r="Q447" s="36">
        <f t="shared" si="146"/>
        <v>76.923076927576915</v>
      </c>
      <c r="R447" t="str">
        <f t="shared" si="147"/>
        <v xml:space="preserve"> </v>
      </c>
      <c r="S447" s="37" t="str">
        <f t="shared" si="148"/>
        <v/>
      </c>
      <c r="T447" s="37" t="str">
        <f t="shared" si="149"/>
        <v/>
      </c>
      <c r="U447" s="37" t="str">
        <f t="shared" si="150"/>
        <v/>
      </c>
      <c r="V447" s="37" t="str">
        <f t="shared" si="151"/>
        <v/>
      </c>
      <c r="W447" s="37" t="str">
        <f t="shared" si="152"/>
        <v/>
      </c>
      <c r="X447" s="37" t="str">
        <f t="shared" si="153"/>
        <v/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 t="str">
        <f t="shared" si="157"/>
        <v xml:space="preserve"> 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1220</v>
      </c>
      <c r="AP447" t="s">
        <v>1264</v>
      </c>
      <c r="AQ447">
        <v>-4.6390387557454726</v>
      </c>
      <c r="AR447">
        <v>23.043973873983791</v>
      </c>
      <c r="AS447">
        <v>10.026789131266757</v>
      </c>
      <c r="AT447">
        <v>4.6390387557454726</v>
      </c>
      <c r="AU447">
        <v>-23.043973873983791</v>
      </c>
      <c r="AV447" t="s">
        <v>1788</v>
      </c>
    </row>
    <row r="448" spans="1:48" x14ac:dyDescent="0.25">
      <c r="A448">
        <v>4.5100000000000086E-9</v>
      </c>
      <c r="B448" t="s">
        <v>928</v>
      </c>
      <c r="C448">
        <v>11</v>
      </c>
      <c r="D448" s="2">
        <v>0</v>
      </c>
      <c r="E448">
        <v>18</v>
      </c>
      <c r="F448">
        <v>29</v>
      </c>
      <c r="G448">
        <v>18</v>
      </c>
      <c r="H448">
        <v>12.9</v>
      </c>
      <c r="I448">
        <v>3561.6705080999996</v>
      </c>
      <c r="J448">
        <v>4.9980627663696247</v>
      </c>
      <c r="K448">
        <v>21.217105263157897</v>
      </c>
      <c r="L448">
        <v>3.4739500865844968</v>
      </c>
      <c r="M448">
        <v>7.733673547137089</v>
      </c>
      <c r="N448">
        <v>0.60799999999999998</v>
      </c>
      <c r="O448">
        <v>-76.342412451361866</v>
      </c>
      <c r="P448">
        <v>8.3565891472868223</v>
      </c>
      <c r="Q448" s="36" t="str">
        <f t="shared" si="146"/>
        <v xml:space="preserve"> </v>
      </c>
      <c r="R448" t="str">
        <f t="shared" si="147"/>
        <v xml:space="preserve"> </v>
      </c>
      <c r="S448" s="37">
        <f t="shared" si="148"/>
        <v>0.39534884171930235</v>
      </c>
      <c r="T448" s="37" t="str">
        <f t="shared" si="149"/>
        <v/>
      </c>
      <c r="U448" s="37" t="str">
        <f t="shared" si="150"/>
        <v/>
      </c>
      <c r="V448" s="37">
        <f t="shared" si="151"/>
        <v>-0.80145099745668236</v>
      </c>
      <c r="W448" s="37" t="str">
        <f t="shared" si="152"/>
        <v/>
      </c>
      <c r="X448" s="37">
        <f t="shared" si="153"/>
        <v>-0.77642358081757612</v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>
        <f t="shared" si="157"/>
        <v>8.3565891517968218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 t="str">
        <f t="shared" si="159"/>
        <v xml:space="preserve"> </v>
      </c>
      <c r="AL448">
        <f t="shared" si="160"/>
        <v>-76.342412446851867</v>
      </c>
      <c r="AM448" t="str">
        <f t="shared" si="168"/>
        <v xml:space="preserve"> </v>
      </c>
      <c r="AN448" t="str">
        <f t="shared" si="169"/>
        <v xml:space="preserve"> </v>
      </c>
      <c r="AO448" t="s">
        <v>928</v>
      </c>
      <c r="AP448" t="s">
        <v>1250</v>
      </c>
      <c r="AQ448">
        <v>80.145099745668233</v>
      </c>
      <c r="AR448">
        <v>77.642358081757607</v>
      </c>
      <c r="AS448">
        <v>39.534883720930239</v>
      </c>
      <c r="AT448">
        <v>-80.145099745668233</v>
      </c>
      <c r="AU448">
        <v>-77.642358081757607</v>
      </c>
      <c r="AV448" t="s">
        <v>1789</v>
      </c>
    </row>
    <row r="449" spans="1:48" x14ac:dyDescent="0.25">
      <c r="A449">
        <v>4.5200000000000084E-9</v>
      </c>
      <c r="B449" t="s">
        <v>622</v>
      </c>
      <c r="C449">
        <v>6</v>
      </c>
      <c r="D449" s="2">
        <v>4</v>
      </c>
      <c r="E449">
        <v>13</v>
      </c>
      <c r="F449">
        <v>23</v>
      </c>
      <c r="G449">
        <v>19.5</v>
      </c>
      <c r="H449">
        <v>18.87</v>
      </c>
      <c r="I449">
        <v>2532.1994169599998</v>
      </c>
      <c r="J449">
        <v>10.826161790017212</v>
      </c>
      <c r="K449" t="s">
        <v>1240</v>
      </c>
      <c r="L449">
        <v>5.6084757181321319</v>
      </c>
      <c r="M449" t="s">
        <v>1240</v>
      </c>
      <c r="N449">
        <v>-0.81500000000000006</v>
      </c>
      <c r="O449" t="s">
        <v>132</v>
      </c>
      <c r="P449">
        <v>0</v>
      </c>
      <c r="Q449" s="36" t="str">
        <f t="shared" si="146"/>
        <v xml:space="preserve"> </v>
      </c>
      <c r="R449" t="str">
        <f t="shared" si="147"/>
        <v xml:space="preserve"> </v>
      </c>
      <c r="S449" s="37" t="str">
        <f t="shared" si="148"/>
        <v/>
      </c>
      <c r="T449" s="37" t="str">
        <f t="shared" si="149"/>
        <v/>
      </c>
      <c r="U449" s="37" t="str">
        <f t="shared" si="150"/>
        <v/>
      </c>
      <c r="V449" s="37">
        <f t="shared" si="151"/>
        <v>-0.56992864530554566</v>
      </c>
      <c r="W449" s="37" t="str">
        <f t="shared" si="152"/>
        <v/>
      </c>
      <c r="X449" s="37">
        <f t="shared" si="153"/>
        <v>-0.63904981738975364</v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 t="str">
        <f t="shared" si="157"/>
        <v xml:space="preserve"> 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 t="str">
        <f t="shared" si="159"/>
        <v xml:space="preserve"> 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622</v>
      </c>
      <c r="AP449" t="s">
        <v>1264</v>
      </c>
      <c r="AQ449">
        <v>56.992864530554563</v>
      </c>
      <c r="AR449">
        <v>63.904981738975366</v>
      </c>
      <c r="AS449">
        <v>3.3386327503974522</v>
      </c>
      <c r="AT449">
        <v>-56.992864530554563</v>
      </c>
      <c r="AU449">
        <v>-63.904981738975366</v>
      </c>
      <c r="AV449" t="s">
        <v>1790</v>
      </c>
    </row>
    <row r="450" spans="1:48" x14ac:dyDescent="0.25">
      <c r="A450">
        <v>4.5300000000000081E-9</v>
      </c>
      <c r="B450" t="s">
        <v>496</v>
      </c>
      <c r="C450">
        <v>6</v>
      </c>
      <c r="D450" s="2">
        <v>4</v>
      </c>
      <c r="E450">
        <v>7</v>
      </c>
      <c r="F450">
        <v>17</v>
      </c>
      <c r="G450">
        <v>134</v>
      </c>
      <c r="H450">
        <v>128.13</v>
      </c>
      <c r="I450">
        <v>29155.838378789998</v>
      </c>
      <c r="J450">
        <v>15.638960087879898</v>
      </c>
      <c r="K450">
        <v>16.328533197400279</v>
      </c>
      <c r="L450">
        <v>10.602983667409058</v>
      </c>
      <c r="M450">
        <v>11.474735601866042</v>
      </c>
      <c r="N450">
        <v>7.8470000000000004</v>
      </c>
      <c r="O450">
        <v>-2.7633209417596016</v>
      </c>
      <c r="P450">
        <v>2.7987200499492699</v>
      </c>
      <c r="Q450" s="36" t="str">
        <f t="shared" si="146"/>
        <v xml:space="preserve"> </v>
      </c>
      <c r="R450" t="str">
        <f t="shared" si="147"/>
        <v xml:space="preserve"> </v>
      </c>
      <c r="S450" s="37" t="str">
        <f t="shared" si="148"/>
        <v/>
      </c>
      <c r="T450" s="37" t="str">
        <f t="shared" si="149"/>
        <v/>
      </c>
      <c r="U450" s="37" t="str">
        <f t="shared" si="150"/>
        <v/>
      </c>
      <c r="V450" s="37">
        <f t="shared" si="151"/>
        <v>-0.37873930932669753</v>
      </c>
      <c r="W450" s="37" t="str">
        <f t="shared" si="152"/>
        <v/>
      </c>
      <c r="X450" s="37">
        <f t="shared" si="153"/>
        <v>-0.31761336175680766</v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>
        <f t="shared" si="157"/>
        <v>2.7987200544792699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496</v>
      </c>
      <c r="AP450" t="s">
        <v>1248</v>
      </c>
      <c r="AQ450">
        <v>37.873930932669751</v>
      </c>
      <c r="AR450">
        <v>31.761336175680764</v>
      </c>
      <c r="AS450">
        <v>4.5812846327948131</v>
      </c>
      <c r="AT450">
        <v>-37.873930932669751</v>
      </c>
      <c r="AU450">
        <v>-31.761336175680764</v>
      </c>
      <c r="AV450" t="s">
        <v>1791</v>
      </c>
    </row>
    <row r="451" spans="1:48" x14ac:dyDescent="0.25">
      <c r="A451">
        <v>4.5400000000000079E-9</v>
      </c>
      <c r="B451" t="s">
        <v>252</v>
      </c>
      <c r="C451">
        <v>6</v>
      </c>
      <c r="D451" s="2">
        <v>5</v>
      </c>
      <c r="E451">
        <v>10</v>
      </c>
      <c r="F451">
        <v>21</v>
      </c>
      <c r="G451">
        <v>118</v>
      </c>
      <c r="H451">
        <v>114.24</v>
      </c>
      <c r="I451">
        <v>28883.965561919998</v>
      </c>
      <c r="J451">
        <v>11.908683414990097</v>
      </c>
      <c r="K451">
        <v>12.876465284039675</v>
      </c>
      <c r="L451" t="s">
        <v>1240</v>
      </c>
      <c r="M451" t="s">
        <v>1240</v>
      </c>
      <c r="N451">
        <v>8.8719999999999999</v>
      </c>
      <c r="O451">
        <v>-7.5833333333333304</v>
      </c>
      <c r="P451">
        <v>2.9691876750700281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 t="str">
        <f t="shared" si="150"/>
        <v/>
      </c>
      <c r="V451" s="37">
        <f t="shared" si="151"/>
        <v>-0.52692526601304102</v>
      </c>
      <c r="W451" s="37" t="str">
        <f t="shared" si="152"/>
        <v xml:space="preserve"> </v>
      </c>
      <c r="X451" s="37" t="str">
        <f t="shared" si="153"/>
        <v xml:space="preserve"> </v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>
        <f t="shared" si="157"/>
        <v>2.9691876796100281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252</v>
      </c>
      <c r="AP451" t="s">
        <v>1248</v>
      </c>
      <c r="AQ451">
        <v>52.692526601304102</v>
      </c>
      <c r="AR451" t="e">
        <v>#VALUE!</v>
      </c>
      <c r="AS451">
        <v>3.2913165266106548</v>
      </c>
      <c r="AT451">
        <v>-52.692526601304102</v>
      </c>
      <c r="AU451" t="e">
        <v>#VALUE!</v>
      </c>
      <c r="AV451" t="s">
        <v>1792</v>
      </c>
    </row>
    <row r="452" spans="1:48" x14ac:dyDescent="0.25">
      <c r="A452">
        <v>4.5500000000000077E-9</v>
      </c>
      <c r="B452" t="s">
        <v>627</v>
      </c>
      <c r="C452">
        <v>15</v>
      </c>
      <c r="D452" s="2">
        <v>1</v>
      </c>
      <c r="E452">
        <v>13</v>
      </c>
      <c r="F452">
        <v>29</v>
      </c>
      <c r="G452">
        <v>125</v>
      </c>
      <c r="H452">
        <v>135.58000000000001</v>
      </c>
      <c r="I452">
        <v>15677.131669600001</v>
      </c>
      <c r="J452">
        <v>28.852947435624603</v>
      </c>
      <c r="K452">
        <v>24.085983300763903</v>
      </c>
      <c r="L452">
        <v>17.186679159620013</v>
      </c>
      <c r="M452">
        <v>15.143393521965747</v>
      </c>
      <c r="N452">
        <v>5.6290000000000004</v>
      </c>
      <c r="O452">
        <v>20.277777777777793</v>
      </c>
      <c r="P452">
        <v>1.0665289865761911</v>
      </c>
      <c r="Q452" s="36" t="str">
        <f t="shared" si="146"/>
        <v xml:space="preserve"> </v>
      </c>
      <c r="R452" t="str">
        <f t="shared" si="147"/>
        <v xml:space="preserve"> </v>
      </c>
      <c r="S452" s="37" t="str">
        <f t="shared" si="148"/>
        <v/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/>
      </c>
      <c r="X452" s="37" t="str">
        <f t="shared" si="153"/>
        <v/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 t="str">
        <f t="shared" si="157"/>
        <v xml:space="preserve"> 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627</v>
      </c>
      <c r="AP452" t="s">
        <v>1250</v>
      </c>
      <c r="AQ452">
        <v>-14.618887388225765</v>
      </c>
      <c r="AR452">
        <v>-10.609999809263826</v>
      </c>
      <c r="AS452">
        <v>-7.8035108423071371</v>
      </c>
      <c r="AT452">
        <v>14.618887388225765</v>
      </c>
      <c r="AU452">
        <v>10.609999809263826</v>
      </c>
      <c r="AV452" t="s">
        <v>1793</v>
      </c>
    </row>
    <row r="453" spans="1:48" x14ac:dyDescent="0.25">
      <c r="A453">
        <v>4.5600000000000074E-9</v>
      </c>
      <c r="B453" t="s">
        <v>463</v>
      </c>
      <c r="C453">
        <v>9</v>
      </c>
      <c r="D453" s="2">
        <v>0</v>
      </c>
      <c r="E453">
        <v>4</v>
      </c>
      <c r="F453">
        <v>13</v>
      </c>
      <c r="G453">
        <v>77</v>
      </c>
      <c r="H453">
        <v>58.02</v>
      </c>
      <c r="I453">
        <v>21137.854290720003</v>
      </c>
      <c r="J453">
        <v>10.537595350526699</v>
      </c>
      <c r="K453">
        <v>12.910547396528706</v>
      </c>
      <c r="L453">
        <v>8.0812526658985604</v>
      </c>
      <c r="M453">
        <v>8.5971714695527446</v>
      </c>
      <c r="N453">
        <v>4.4939999999999998</v>
      </c>
      <c r="O453">
        <v>-17.692307692307697</v>
      </c>
      <c r="P453">
        <v>2.9283005860048257</v>
      </c>
      <c r="Q453" s="36" t="str">
        <f t="shared" si="146"/>
        <v xml:space="preserve"> </v>
      </c>
      <c r="R453" t="str">
        <f t="shared" si="147"/>
        <v xml:space="preserve"> </v>
      </c>
      <c r="S453" s="37">
        <f t="shared" si="148"/>
        <v>0.32712858091298164</v>
      </c>
      <c r="T453" s="37" t="str">
        <f t="shared" si="149"/>
        <v/>
      </c>
      <c r="U453" s="37" t="str">
        <f t="shared" si="150"/>
        <v/>
      </c>
      <c r="V453" s="37">
        <f t="shared" si="151"/>
        <v>-0.58139200249142076</v>
      </c>
      <c r="W453" s="37" t="str">
        <f t="shared" si="152"/>
        <v/>
      </c>
      <c r="X453" s="37">
        <f t="shared" si="153"/>
        <v>-0.47990688164250606</v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>
        <f t="shared" si="157"/>
        <v>2.9283005905648256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463</v>
      </c>
      <c r="AP453" t="s">
        <v>1241</v>
      </c>
      <c r="AQ453">
        <v>58.139200249142078</v>
      </c>
      <c r="AR453">
        <v>47.990688164250606</v>
      </c>
      <c r="AS453">
        <v>32.712857635298164</v>
      </c>
      <c r="AT453">
        <v>-58.139200249142078</v>
      </c>
      <c r="AU453">
        <v>-47.990688164250606</v>
      </c>
      <c r="AV453" t="s">
        <v>1794</v>
      </c>
    </row>
    <row r="454" spans="1:48" x14ac:dyDescent="0.25">
      <c r="A454">
        <v>4.5700000000000072E-9</v>
      </c>
      <c r="B454" t="s">
        <v>431</v>
      </c>
      <c r="C454">
        <v>1</v>
      </c>
      <c r="D454" s="2">
        <v>0</v>
      </c>
      <c r="E454">
        <v>0</v>
      </c>
      <c r="F454">
        <v>1</v>
      </c>
      <c r="G454" t="s">
        <v>132</v>
      </c>
      <c r="H454" t="s">
        <v>132</v>
      </c>
      <c r="I454" t="s">
        <v>132</v>
      </c>
      <c r="J454" t="s">
        <v>1240</v>
      </c>
      <c r="K454" t="s">
        <v>1240</v>
      </c>
      <c r="L454" t="s">
        <v>1240</v>
      </c>
      <c r="M454" t="s">
        <v>1240</v>
      </c>
      <c r="N454">
        <v>4.8710000000000004</v>
      </c>
      <c r="O454">
        <v>8.9709172259507994</v>
      </c>
      <c r="P454" t="s">
        <v>137</v>
      </c>
      <c r="Q454" s="36">
        <f t="shared" si="146"/>
        <v>100.00000000457</v>
      </c>
      <c r="R454" t="str">
        <f t="shared" si="147"/>
        <v xml:space="preserve"> </v>
      </c>
      <c r="S454" s="37" t="str">
        <f t="shared" si="148"/>
        <v xml:space="preserve"> </v>
      </c>
      <c r="T454" s="37" t="str">
        <f t="shared" si="149"/>
        <v xml:space="preserve"> </v>
      </c>
      <c r="U454" s="37" t="str">
        <f t="shared" si="150"/>
        <v xml:space="preserve"> </v>
      </c>
      <c r="V454" s="37" t="str">
        <f t="shared" si="151"/>
        <v xml:space="preserve"> </v>
      </c>
      <c r="W454" s="37" t="str">
        <f t="shared" si="152"/>
        <v xml:space="preserve"> </v>
      </c>
      <c r="X454" s="37" t="str">
        <f t="shared" si="153"/>
        <v xml:space="preserve"> </v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 t="str">
        <f t="shared" si="157"/>
        <v xml:space="preserve"> 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431</v>
      </c>
      <c r="AP454" t="s">
        <v>1295</v>
      </c>
      <c r="AQ454" t="e">
        <v>#VALUE!</v>
      </c>
      <c r="AR454" t="e">
        <v>#VALUE!</v>
      </c>
      <c r="AS454" t="s">
        <v>137</v>
      </c>
      <c r="AT454" t="e">
        <v>#VALUE!</v>
      </c>
      <c r="AU454" t="e">
        <v>#VALUE!</v>
      </c>
      <c r="AV454" t="s">
        <v>1795</v>
      </c>
    </row>
    <row r="455" spans="1:48" x14ac:dyDescent="0.25">
      <c r="A455">
        <v>4.5800000000000069E-9</v>
      </c>
      <c r="B455" t="s">
        <v>929</v>
      </c>
      <c r="C455">
        <v>20</v>
      </c>
      <c r="D455" s="2">
        <v>2</v>
      </c>
      <c r="E455">
        <v>6</v>
      </c>
      <c r="F455">
        <v>28</v>
      </c>
      <c r="G455">
        <v>150</v>
      </c>
      <c r="H455">
        <v>146.82</v>
      </c>
      <c r="I455">
        <v>16729.076023199999</v>
      </c>
      <c r="J455">
        <v>31.046732924508351</v>
      </c>
      <c r="K455">
        <v>31.152132399745383</v>
      </c>
      <c r="L455">
        <v>20.727123672484794</v>
      </c>
      <c r="M455">
        <v>22.119271332406154</v>
      </c>
      <c r="N455">
        <v>3.931</v>
      </c>
      <c r="O455">
        <v>-26.109022556390983</v>
      </c>
      <c r="P455" t="s">
        <v>137</v>
      </c>
      <c r="Q455" s="36">
        <f t="shared" si="146"/>
        <v>71.428571433151433</v>
      </c>
      <c r="R455" t="str">
        <f t="shared" si="147"/>
        <v xml:space="preserve"> </v>
      </c>
      <c r="S455" s="37" t="str">
        <f t="shared" si="148"/>
        <v/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 t="str">
        <f t="shared" si="152"/>
        <v/>
      </c>
      <c r="X455" s="37" t="str">
        <f t="shared" si="153"/>
        <v/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 t="str">
        <f t="shared" si="157"/>
        <v xml:space="preserve"> 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929</v>
      </c>
      <c r="AP455" t="s">
        <v>1264</v>
      </c>
      <c r="AQ455">
        <v>-23.333742342483465</v>
      </c>
      <c r="AR455">
        <v>-33.395586440377791</v>
      </c>
      <c r="AS455">
        <v>2.1659174499387035</v>
      </c>
      <c r="AT455">
        <v>23.333742342483465</v>
      </c>
      <c r="AU455">
        <v>33.395586440377791</v>
      </c>
      <c r="AV455" t="s">
        <v>1796</v>
      </c>
    </row>
    <row r="456" spans="1:48" x14ac:dyDescent="0.25">
      <c r="A456">
        <v>4.5900000000000067E-9</v>
      </c>
      <c r="B456" t="s">
        <v>930</v>
      </c>
      <c r="C456">
        <v>7</v>
      </c>
      <c r="D456" s="2">
        <v>5</v>
      </c>
      <c r="E456">
        <v>28</v>
      </c>
      <c r="F456">
        <v>40</v>
      </c>
      <c r="G456">
        <v>29.5</v>
      </c>
      <c r="H456">
        <v>33.82</v>
      </c>
      <c r="I456">
        <v>26536.156872220003</v>
      </c>
      <c r="J456">
        <v>37.246696035242287</v>
      </c>
      <c r="K456" t="s">
        <v>1240</v>
      </c>
      <c r="L456">
        <v>18.186675472511396</v>
      </c>
      <c r="M456">
        <v>26.43310108994606</v>
      </c>
      <c r="N456">
        <v>0.372</v>
      </c>
      <c r="O456">
        <v>12.72727272727272</v>
      </c>
      <c r="P456">
        <v>0</v>
      </c>
      <c r="Q456" s="36" t="str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 xml:space="preserve"> 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 t="str">
        <f t="shared" ref="S456:S511" si="172">IF(ISERROR((IF((G456/H456-1)&gt;($S$5/100),(G456/H456-1)+A456,"")))=TRUE," ",((IF((G456/H456-1)&gt;($S$5/100),(G456/H456-1)+A456,""))))</f>
        <v/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/>
      </c>
      <c r="V456" s="37" t="str">
        <f t="shared" ref="V456:V511" si="175">IF(ISERROR((IF(((J456/$J$6-1))&lt;($V$5/100),((J456/$J$6-1)),"")))=TRUE," ",((IF(((J456/$J$6-1))&lt;($V$5/100),((J456/$J$6-1)),""))))</f>
        <v/>
      </c>
      <c r="W456" s="37" t="str">
        <f t="shared" ref="W456:W511" si="176">IF(ISERROR((IF(((L456/$L$6-1))&gt;($W$5/100),((L456/$L$6-1)),"")))=TRUE," ",((IF(((L456/$L$6-1))&gt;($W$5/100),((L456/$L$6-1)),""))))</f>
        <v/>
      </c>
      <c r="X456" s="37" t="str">
        <f t="shared" ref="X456:X511" si="177">IF(ISERROR((IF(((L456/$L$6-1))&lt;($X$5/100),((L456/$L$6-1)),"")))=TRUE," ",((IF(((L456/$L$6-1))&lt;($X$5/100),((L456/$L$6-1)),""))))</f>
        <v/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930</v>
      </c>
      <c r="AP456" t="s">
        <v>1264</v>
      </c>
      <c r="AQ456">
        <v>-47.96321477977601</v>
      </c>
      <c r="AR456">
        <v>-17.04577433853165</v>
      </c>
      <c r="AS456">
        <v>-12.773506800709644</v>
      </c>
      <c r="AT456">
        <v>47.96321477977601</v>
      </c>
      <c r="AU456">
        <v>17.04577433853165</v>
      </c>
      <c r="AV456" t="s">
        <v>1797</v>
      </c>
    </row>
    <row r="457" spans="1:48" x14ac:dyDescent="0.25">
      <c r="A457">
        <v>4.6000000000000064E-9</v>
      </c>
      <c r="B457" t="s">
        <v>425</v>
      </c>
      <c r="C457">
        <v>11</v>
      </c>
      <c r="D457" s="2">
        <v>6</v>
      </c>
      <c r="E457">
        <v>15</v>
      </c>
      <c r="F457">
        <v>32</v>
      </c>
      <c r="G457">
        <v>123</v>
      </c>
      <c r="H457">
        <v>128.82</v>
      </c>
      <c r="I457">
        <v>118227.47161362</v>
      </c>
      <c r="J457">
        <v>24.569902727446117</v>
      </c>
      <c r="K457">
        <v>32.172827172827169</v>
      </c>
      <c r="L457">
        <v>18.102470422895031</v>
      </c>
      <c r="M457">
        <v>22.454025780453673</v>
      </c>
      <c r="N457">
        <v>4.0040000000000004</v>
      </c>
      <c r="O457">
        <v>-26.800731261425948</v>
      </c>
      <c r="P457">
        <v>2.7969259431765257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/>
      </c>
      <c r="T457" s="37" t="str">
        <f t="shared" si="173"/>
        <v/>
      </c>
      <c r="U457" s="37" t="str">
        <f t="shared" si="174"/>
        <v/>
      </c>
      <c r="V457" s="37" t="str">
        <f t="shared" si="175"/>
        <v/>
      </c>
      <c r="W457" s="37" t="str">
        <f t="shared" si="176"/>
        <v/>
      </c>
      <c r="X457" s="37" t="str">
        <f t="shared" si="177"/>
        <v/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>
        <f t="shared" si="181"/>
        <v>2.7969259477765256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425</v>
      </c>
      <c r="AP457" t="s">
        <v>1295</v>
      </c>
      <c r="AQ457">
        <v>2.3955899084441845</v>
      </c>
      <c r="AR457">
        <v>-16.503847626832258</v>
      </c>
      <c r="AS457">
        <v>-4.5179319981369259</v>
      </c>
      <c r="AT457">
        <v>-2.3955899084441845</v>
      </c>
      <c r="AU457">
        <v>16.503847626832258</v>
      </c>
      <c r="AV457" t="s">
        <v>1798</v>
      </c>
    </row>
    <row r="458" spans="1:48" x14ac:dyDescent="0.25">
      <c r="A458">
        <v>4.6100000000000062E-9</v>
      </c>
      <c r="B458" t="s">
        <v>426</v>
      </c>
      <c r="C458">
        <v>3</v>
      </c>
      <c r="D458" s="2">
        <v>0</v>
      </c>
      <c r="E458">
        <v>10</v>
      </c>
      <c r="F458">
        <v>13</v>
      </c>
      <c r="G458">
        <v>34.5</v>
      </c>
      <c r="H458">
        <v>32.03</v>
      </c>
      <c r="I458">
        <v>7285.9437586100003</v>
      </c>
      <c r="J458">
        <v>8.7322791712104681</v>
      </c>
      <c r="K458">
        <v>22.196812196812196</v>
      </c>
      <c r="L458">
        <v>5.7270662653521365</v>
      </c>
      <c r="M458">
        <v>9.9780111829843214</v>
      </c>
      <c r="N458">
        <v>1.4430000000000001</v>
      </c>
      <c r="O458">
        <v>-61.417112299465238</v>
      </c>
      <c r="P458">
        <v>0.24976584452076178</v>
      </c>
      <c r="Q458" s="36" t="str">
        <f t="shared" si="170"/>
        <v xml:space="preserve"> </v>
      </c>
      <c r="R458" t="str">
        <f t="shared" si="171"/>
        <v xml:space="preserve"> </v>
      </c>
      <c r="S458" s="37" t="str">
        <f t="shared" si="172"/>
        <v/>
      </c>
      <c r="T458" s="37" t="str">
        <f t="shared" si="173"/>
        <v/>
      </c>
      <c r="U458" s="37" t="str">
        <f t="shared" si="174"/>
        <v/>
      </c>
      <c r="V458" s="37">
        <f t="shared" si="175"/>
        <v>-0.65310853416253245</v>
      </c>
      <c r="W458" s="37" t="str">
        <f t="shared" si="176"/>
        <v/>
      </c>
      <c r="X458" s="37">
        <f t="shared" si="177"/>
        <v>-0.63141756901672053</v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 t="str">
        <f t="shared" si="181"/>
        <v xml:space="preserve"> 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>
        <f t="shared" si="184"/>
        <v>-61.417112294855237</v>
      </c>
      <c r="AM458" t="str">
        <f t="shared" si="168"/>
        <v xml:space="preserve"> </v>
      </c>
      <c r="AN458" t="str">
        <f t="shared" si="169"/>
        <v xml:space="preserve"> </v>
      </c>
      <c r="AO458" t="s">
        <v>426</v>
      </c>
      <c r="AP458" t="s">
        <v>1246</v>
      </c>
      <c r="AQ458">
        <v>65.310853416253252</v>
      </c>
      <c r="AR458">
        <v>63.141756901672053</v>
      </c>
      <c r="AS458">
        <v>7.7115204495785239</v>
      </c>
      <c r="AT458">
        <v>-65.310853416253252</v>
      </c>
      <c r="AU458">
        <v>-63.141756901672053</v>
      </c>
      <c r="AV458" t="s">
        <v>1799</v>
      </c>
    </row>
    <row r="459" spans="1:48" x14ac:dyDescent="0.25">
      <c r="A459">
        <v>4.620000000000006E-9</v>
      </c>
      <c r="B459" t="s">
        <v>597</v>
      </c>
      <c r="C459">
        <v>2</v>
      </c>
      <c r="D459" s="2">
        <v>1</v>
      </c>
      <c r="E459">
        <v>0</v>
      </c>
      <c r="F459">
        <v>3</v>
      </c>
      <c r="G459">
        <v>9.1499996185302734</v>
      </c>
      <c r="H459">
        <v>8.4600000000000009</v>
      </c>
      <c r="I459">
        <v>4032.9138073500003</v>
      </c>
      <c r="J459">
        <v>26.191950464396285</v>
      </c>
      <c r="K459" t="s">
        <v>1240</v>
      </c>
      <c r="L459">
        <v>10.039710588235295</v>
      </c>
      <c r="M459" t="s">
        <v>1240</v>
      </c>
      <c r="N459">
        <v>-1.27</v>
      </c>
      <c r="O459" t="s">
        <v>132</v>
      </c>
      <c r="P459" t="s">
        <v>137</v>
      </c>
      <c r="Q459" s="36" t="str">
        <f t="shared" si="170"/>
        <v xml:space="preserve"> </v>
      </c>
      <c r="R459" t="str">
        <f t="shared" si="171"/>
        <v xml:space="preserve"> </v>
      </c>
      <c r="S459" s="37" t="str">
        <f t="shared" si="172"/>
        <v/>
      </c>
      <c r="T459" s="37" t="str">
        <f t="shared" si="173"/>
        <v/>
      </c>
      <c r="U459" s="37" t="str">
        <f t="shared" si="174"/>
        <v/>
      </c>
      <c r="V459" s="37" t="str">
        <f t="shared" si="175"/>
        <v/>
      </c>
      <c r="W459" s="37" t="str">
        <f t="shared" si="176"/>
        <v/>
      </c>
      <c r="X459" s="37">
        <f t="shared" si="177"/>
        <v>-0.35386448077830857</v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 t="str">
        <f t="shared" si="183"/>
        <v xml:space="preserve"> 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597</v>
      </c>
      <c r="AP459" t="s">
        <v>1250</v>
      </c>
      <c r="AQ459">
        <v>-4.0480258543692305</v>
      </c>
      <c r="AR459">
        <v>35.386448077830856</v>
      </c>
      <c r="AS459">
        <v>8.1560238596958925</v>
      </c>
      <c r="AT459">
        <v>4.0480258543692305</v>
      </c>
      <c r="AU459">
        <v>-35.386448077830856</v>
      </c>
      <c r="AV459" t="s">
        <v>1800</v>
      </c>
    </row>
    <row r="460" spans="1:48" x14ac:dyDescent="0.25">
      <c r="A460">
        <v>4.6300000000000057E-9</v>
      </c>
      <c r="B460" t="s">
        <v>267</v>
      </c>
      <c r="C460">
        <v>5</v>
      </c>
      <c r="D460" s="2">
        <v>5</v>
      </c>
      <c r="E460">
        <v>23</v>
      </c>
      <c r="F460">
        <v>33</v>
      </c>
      <c r="G460">
        <v>9.25</v>
      </c>
      <c r="H460">
        <v>9.39</v>
      </c>
      <c r="I460">
        <v>4032.9138073500003</v>
      </c>
      <c r="J460">
        <v>27.376093294460642</v>
      </c>
      <c r="K460" t="s">
        <v>1240</v>
      </c>
      <c r="L460">
        <v>10.069041112700054</v>
      </c>
      <c r="M460" t="s">
        <v>1240</v>
      </c>
      <c r="N460">
        <v>-0.48</v>
      </c>
      <c r="O460" t="s">
        <v>132</v>
      </c>
      <c r="P460">
        <v>0</v>
      </c>
      <c r="Q460" s="36" t="str">
        <f t="shared" si="170"/>
        <v xml:space="preserve"> </v>
      </c>
      <c r="R460" t="str">
        <f t="shared" si="171"/>
        <v xml:space="preserve"> </v>
      </c>
      <c r="S460" s="37" t="str">
        <f t="shared" si="172"/>
        <v/>
      </c>
      <c r="T460" s="37" t="str">
        <f t="shared" si="173"/>
        <v/>
      </c>
      <c r="U460" s="37" t="str">
        <f t="shared" si="174"/>
        <v/>
      </c>
      <c r="V460" s="37" t="str">
        <f t="shared" si="175"/>
        <v/>
      </c>
      <c r="W460" s="37" t="str">
        <f t="shared" si="176"/>
        <v/>
      </c>
      <c r="X460" s="37">
        <f t="shared" si="177"/>
        <v>-0.35197682739552183</v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 t="str">
        <f t="shared" si="181"/>
        <v xml:space="preserve"> 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267</v>
      </c>
      <c r="AP460" t="s">
        <v>1250</v>
      </c>
      <c r="AQ460">
        <v>-8.7520559709992831</v>
      </c>
      <c r="AR460">
        <v>35.197682739552185</v>
      </c>
      <c r="AS460">
        <v>-1.4909478168264156</v>
      </c>
      <c r="AT460">
        <v>8.7520559709992831</v>
      </c>
      <c r="AU460">
        <v>-35.197682739552185</v>
      </c>
      <c r="AV460" t="s">
        <v>1800</v>
      </c>
    </row>
    <row r="461" spans="1:48" x14ac:dyDescent="0.25">
      <c r="A461">
        <v>4.6400000000000055E-9</v>
      </c>
      <c r="B461" t="s">
        <v>931</v>
      </c>
      <c r="C461">
        <v>8</v>
      </c>
      <c r="D461" s="2">
        <v>0</v>
      </c>
      <c r="E461">
        <v>12</v>
      </c>
      <c r="F461">
        <v>20</v>
      </c>
      <c r="G461">
        <v>40.5</v>
      </c>
      <c r="H461">
        <v>31.76</v>
      </c>
      <c r="I461">
        <v>9224.5909714400004</v>
      </c>
      <c r="J461">
        <v>2.6449033977348435</v>
      </c>
      <c r="K461" t="s">
        <v>1240</v>
      </c>
      <c r="L461">
        <v>3.1670207390097853</v>
      </c>
      <c r="M461" t="s">
        <v>1240</v>
      </c>
      <c r="N461">
        <v>-20.754999999999999</v>
      </c>
      <c r="O461" t="s">
        <v>132</v>
      </c>
      <c r="P461">
        <v>0</v>
      </c>
      <c r="Q461" s="36" t="str">
        <f t="shared" si="170"/>
        <v xml:space="preserve"> </v>
      </c>
      <c r="R461" t="str">
        <f t="shared" si="171"/>
        <v xml:space="preserve"> </v>
      </c>
      <c r="S461" s="37">
        <f t="shared" si="172"/>
        <v>0.2751889215165742</v>
      </c>
      <c r="T461" s="37" t="str">
        <f t="shared" si="173"/>
        <v/>
      </c>
      <c r="U461" s="37" t="str">
        <f t="shared" si="174"/>
        <v/>
      </c>
      <c r="V461" s="37">
        <f t="shared" si="175"/>
        <v>-0.89493070495688753</v>
      </c>
      <c r="W461" s="37" t="str">
        <f t="shared" si="176"/>
        <v/>
      </c>
      <c r="X461" s="37">
        <f t="shared" si="177"/>
        <v>-0.79617693442439763</v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 t="str">
        <f t="shared" si="184"/>
        <v xml:space="preserve"> </v>
      </c>
      <c r="AM461" t="str">
        <f t="shared" si="168"/>
        <v xml:space="preserve"> </v>
      </c>
      <c r="AN461" t="str">
        <f t="shared" si="169"/>
        <v xml:space="preserve"> </v>
      </c>
      <c r="AO461" t="s">
        <v>931</v>
      </c>
      <c r="AP461" t="s">
        <v>1246</v>
      </c>
      <c r="AQ461">
        <v>89.493070495688755</v>
      </c>
      <c r="AR461">
        <v>79.617693442439759</v>
      </c>
      <c r="AS461">
        <v>27.518891687657423</v>
      </c>
      <c r="AT461">
        <v>-89.493070495688755</v>
      </c>
      <c r="AU461">
        <v>-79.617693442439759</v>
      </c>
      <c r="AV461" t="s">
        <v>1801</v>
      </c>
    </row>
    <row r="462" spans="1:48" x14ac:dyDescent="0.25">
      <c r="A462">
        <v>4.6500000000000052E-9</v>
      </c>
      <c r="B462" t="s">
        <v>303</v>
      </c>
      <c r="C462">
        <v>8</v>
      </c>
      <c r="D462" s="2">
        <v>1</v>
      </c>
      <c r="E462">
        <v>11</v>
      </c>
      <c r="F462">
        <v>20</v>
      </c>
      <c r="G462">
        <v>40</v>
      </c>
      <c r="H462">
        <v>36.159999999999997</v>
      </c>
      <c r="I462">
        <v>10663.078230079998</v>
      </c>
      <c r="J462">
        <v>38.550106609808097</v>
      </c>
      <c r="K462" t="s">
        <v>1240</v>
      </c>
      <c r="L462">
        <v>22.243095381573692</v>
      </c>
      <c r="M462">
        <v>20.59368731193581</v>
      </c>
      <c r="N462">
        <v>0.129</v>
      </c>
      <c r="O462">
        <v>-83.246753246753244</v>
      </c>
      <c r="P462">
        <v>3.9657079646017706</v>
      </c>
      <c r="Q462" s="36" t="str">
        <f t="shared" si="170"/>
        <v xml:space="preserve"> </v>
      </c>
      <c r="R462" t="str">
        <f t="shared" si="171"/>
        <v xml:space="preserve"> </v>
      </c>
      <c r="S462" s="37" t="str">
        <f t="shared" si="172"/>
        <v/>
      </c>
      <c r="T462" s="37" t="str">
        <f t="shared" si="173"/>
        <v/>
      </c>
      <c r="U462" s="37" t="str">
        <f t="shared" si="174"/>
        <v/>
      </c>
      <c r="V462" s="37" t="str">
        <f t="shared" si="175"/>
        <v/>
      </c>
      <c r="W462" s="37" t="str">
        <f t="shared" si="176"/>
        <v/>
      </c>
      <c r="X462" s="37" t="str">
        <f t="shared" si="177"/>
        <v/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>
        <f t="shared" si="181"/>
        <v>3.9657079692517705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 t="str">
        <f t="shared" si="183"/>
        <v xml:space="preserve"> </v>
      </c>
      <c r="AL462">
        <f t="shared" si="184"/>
        <v>-83.246753242103239</v>
      </c>
      <c r="AM462" t="str">
        <f t="shared" si="168"/>
        <v xml:space="preserve"> </v>
      </c>
      <c r="AN462" t="str">
        <f t="shared" si="169"/>
        <v xml:space="preserve"> </v>
      </c>
      <c r="AO462" t="s">
        <v>303</v>
      </c>
      <c r="AP462" t="s">
        <v>1256</v>
      </c>
      <c r="AQ462">
        <v>-53.141038300236289</v>
      </c>
      <c r="AR462">
        <v>-43.152074526054008</v>
      </c>
      <c r="AS462">
        <v>10.619469026548689</v>
      </c>
      <c r="AT462">
        <v>53.141038300236289</v>
      </c>
      <c r="AU462">
        <v>43.152074526054008</v>
      </c>
      <c r="AV462" t="s">
        <v>1802</v>
      </c>
    </row>
    <row r="463" spans="1:48" x14ac:dyDescent="0.25">
      <c r="A463">
        <v>4.660000000000005E-9</v>
      </c>
      <c r="B463" t="s">
        <v>540</v>
      </c>
      <c r="C463">
        <v>9</v>
      </c>
      <c r="D463" s="2">
        <v>0</v>
      </c>
      <c r="E463">
        <v>7</v>
      </c>
      <c r="F463">
        <v>16</v>
      </c>
      <c r="G463">
        <v>129</v>
      </c>
      <c r="H463">
        <v>90.08</v>
      </c>
      <c r="I463">
        <v>7650.1770481600006</v>
      </c>
      <c r="J463">
        <v>9.1834029972474251</v>
      </c>
      <c r="K463">
        <v>13.609306541773682</v>
      </c>
      <c r="L463">
        <v>6.334165256059082</v>
      </c>
      <c r="M463">
        <v>8.3065343218182992</v>
      </c>
      <c r="N463">
        <v>6.6189999999999998</v>
      </c>
      <c r="O463">
        <v>-33.74374374374375</v>
      </c>
      <c r="P463">
        <v>0.48845470692717585</v>
      </c>
      <c r="Q463" s="36" t="str">
        <f t="shared" si="170"/>
        <v xml:space="preserve"> </v>
      </c>
      <c r="R463" t="str">
        <f t="shared" si="171"/>
        <v xml:space="preserve"> </v>
      </c>
      <c r="S463" s="37">
        <f t="shared" si="172"/>
        <v>0.43206039542376568</v>
      </c>
      <c r="T463" s="37" t="str">
        <f t="shared" si="173"/>
        <v/>
      </c>
      <c r="U463" s="37" t="str">
        <f t="shared" si="174"/>
        <v/>
      </c>
      <c r="V463" s="37">
        <f t="shared" si="175"/>
        <v>-0.63518755360065304</v>
      </c>
      <c r="W463" s="37" t="str">
        <f t="shared" si="176"/>
        <v/>
      </c>
      <c r="X463" s="37">
        <f t="shared" si="177"/>
        <v>-0.59234590274388355</v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 t="str">
        <f t="shared" si="181"/>
        <v xml:space="preserve"> 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540</v>
      </c>
      <c r="AP463" t="s">
        <v>1315</v>
      </c>
      <c r="AQ463">
        <v>63.518755360065306</v>
      </c>
      <c r="AR463">
        <v>59.234590274388353</v>
      </c>
      <c r="AS463">
        <v>43.20603907637657</v>
      </c>
      <c r="AT463">
        <v>-63.518755360065306</v>
      </c>
      <c r="AU463">
        <v>-59.234590274388353</v>
      </c>
      <c r="AV463" t="s">
        <v>1803</v>
      </c>
    </row>
    <row r="464" spans="1:48" x14ac:dyDescent="0.25">
      <c r="A464">
        <v>4.6700000000000048E-9</v>
      </c>
      <c r="B464" t="s">
        <v>433</v>
      </c>
      <c r="C464">
        <v>19</v>
      </c>
      <c r="D464" s="2">
        <v>0</v>
      </c>
      <c r="E464">
        <v>8</v>
      </c>
      <c r="F464">
        <v>27</v>
      </c>
      <c r="G464">
        <v>265</v>
      </c>
      <c r="H464">
        <v>192.71</v>
      </c>
      <c r="I464">
        <v>10851.829826810001</v>
      </c>
      <c r="J464">
        <v>17.7074336120555</v>
      </c>
      <c r="K464">
        <v>16.075241908575244</v>
      </c>
      <c r="L464">
        <v>9.2257540646066172</v>
      </c>
      <c r="M464">
        <v>8.7947032183804055</v>
      </c>
      <c r="N464">
        <v>4.4960000000000004</v>
      </c>
      <c r="O464">
        <v>-62.995884773662546</v>
      </c>
      <c r="P464">
        <v>0</v>
      </c>
      <c r="Q464" s="36">
        <f t="shared" si="170"/>
        <v>70.370370375040366</v>
      </c>
      <c r="R464" t="str">
        <f t="shared" si="171"/>
        <v xml:space="preserve"> </v>
      </c>
      <c r="S464" s="37">
        <f t="shared" si="172"/>
        <v>0.37512324684736492</v>
      </c>
      <c r="T464" s="37" t="str">
        <f t="shared" si="173"/>
        <v/>
      </c>
      <c r="U464" s="37" t="str">
        <f t="shared" si="174"/>
        <v/>
      </c>
      <c r="V464" s="37" t="str">
        <f t="shared" si="175"/>
        <v/>
      </c>
      <c r="W464" s="37" t="str">
        <f t="shared" si="176"/>
        <v/>
      </c>
      <c r="X464" s="37">
        <f t="shared" si="177"/>
        <v>-0.406249080553026</v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 t="str">
        <f t="shared" si="181"/>
        <v xml:space="preserve"> 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>
        <f t="shared" si="184"/>
        <v>-62.995884768992546</v>
      </c>
      <c r="AM464" t="str">
        <f t="shared" si="168"/>
        <v xml:space="preserve"> </v>
      </c>
      <c r="AN464" t="str">
        <f t="shared" si="169"/>
        <v xml:space="preserve"> </v>
      </c>
      <c r="AO464" t="s">
        <v>433</v>
      </c>
      <c r="AP464" t="s">
        <v>1250</v>
      </c>
      <c r="AQ464">
        <v>29.656880163004505</v>
      </c>
      <c r="AR464">
        <v>40.624908055302598</v>
      </c>
      <c r="AS464">
        <v>37.512324217736492</v>
      </c>
      <c r="AT464">
        <v>-29.656880163004505</v>
      </c>
      <c r="AU464">
        <v>-40.624908055302598</v>
      </c>
      <c r="AV464" t="s">
        <v>1804</v>
      </c>
    </row>
    <row r="465" spans="1:48" x14ac:dyDescent="0.25">
      <c r="A465">
        <v>4.6800000000000045E-9</v>
      </c>
      <c r="B465" t="s">
        <v>435</v>
      </c>
      <c r="C465">
        <v>23</v>
      </c>
      <c r="D465" s="2">
        <v>0</v>
      </c>
      <c r="E465">
        <v>5</v>
      </c>
      <c r="F465">
        <v>28</v>
      </c>
      <c r="G465">
        <v>330</v>
      </c>
      <c r="H465">
        <v>299.70999999999998</v>
      </c>
      <c r="I465">
        <v>284238.82054441998</v>
      </c>
      <c r="J465">
        <v>19.993995997331552</v>
      </c>
      <c r="K465">
        <v>18.450504801772961</v>
      </c>
      <c r="L465">
        <v>14.095593885996172</v>
      </c>
      <c r="M465">
        <v>12.810060211438033</v>
      </c>
      <c r="N465">
        <v>16.244</v>
      </c>
      <c r="O465">
        <v>7.5049636002647278</v>
      </c>
      <c r="P465">
        <v>1.5174668846551669</v>
      </c>
      <c r="Q465" s="36">
        <f t="shared" si="170"/>
        <v>82.142857147537143</v>
      </c>
      <c r="R465" t="str">
        <f t="shared" si="171"/>
        <v xml:space="preserve"> </v>
      </c>
      <c r="S465" s="37" t="str">
        <f t="shared" si="172"/>
        <v/>
      </c>
      <c r="T465" s="37" t="str">
        <f t="shared" si="173"/>
        <v/>
      </c>
      <c r="U465" s="37" t="str">
        <f t="shared" si="174"/>
        <v/>
      </c>
      <c r="V465" s="37" t="str">
        <f t="shared" si="175"/>
        <v/>
      </c>
      <c r="W465" s="37" t="str">
        <f t="shared" si="176"/>
        <v/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435</v>
      </c>
      <c r="AP465" t="s">
        <v>1315</v>
      </c>
      <c r="AQ465">
        <v>20.573467207400686</v>
      </c>
      <c r="AR465">
        <v>9.2836014123877995</v>
      </c>
      <c r="AS465">
        <v>10.106436221680969</v>
      </c>
      <c r="AT465">
        <v>-20.573467207400686</v>
      </c>
      <c r="AU465">
        <v>-9.2836014123877995</v>
      </c>
      <c r="AV465" t="s">
        <v>1805</v>
      </c>
    </row>
    <row r="466" spans="1:48" x14ac:dyDescent="0.25">
      <c r="A466">
        <v>4.6900000000000043E-9</v>
      </c>
      <c r="B466" t="s">
        <v>436</v>
      </c>
      <c r="C466">
        <v>1</v>
      </c>
      <c r="D466" s="2">
        <v>4</v>
      </c>
      <c r="E466">
        <v>7</v>
      </c>
      <c r="F466">
        <v>12</v>
      </c>
      <c r="G466">
        <v>18</v>
      </c>
      <c r="H466">
        <v>16.73</v>
      </c>
      <c r="I466">
        <v>3403.2242790700002</v>
      </c>
      <c r="J466">
        <v>3.0918499353169469</v>
      </c>
      <c r="K466">
        <v>3.1976299694189603</v>
      </c>
      <c r="L466" t="s">
        <v>1240</v>
      </c>
      <c r="M466" t="s">
        <v>1240</v>
      </c>
      <c r="N466">
        <v>5.2320000000000002</v>
      </c>
      <c r="O466">
        <v>-3.8235294117647092</v>
      </c>
      <c r="P466">
        <v>7.0173341303048407</v>
      </c>
      <c r="Q466" s="36" t="str">
        <f t="shared" si="170"/>
        <v xml:space="preserve"> </v>
      </c>
      <c r="R466" t="str">
        <f t="shared" si="171"/>
        <v xml:space="preserve"> </v>
      </c>
      <c r="S466" s="37" t="str">
        <f t="shared" si="172"/>
        <v/>
      </c>
      <c r="T466" s="37" t="str">
        <f t="shared" si="173"/>
        <v/>
      </c>
      <c r="U466" s="37" t="str">
        <f t="shared" si="174"/>
        <v/>
      </c>
      <c r="V466" s="37">
        <f t="shared" si="175"/>
        <v>-0.87717566798051649</v>
      </c>
      <c r="W466" s="37" t="str">
        <f t="shared" si="176"/>
        <v xml:space="preserve"> </v>
      </c>
      <c r="X466" s="37" t="str">
        <f t="shared" si="177"/>
        <v xml:space="preserve"> </v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>
        <f t="shared" si="181"/>
        <v>7.017334134994841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436</v>
      </c>
      <c r="AP466" t="s">
        <v>1248</v>
      </c>
      <c r="AQ466">
        <v>87.717566798051649</v>
      </c>
      <c r="AR466" t="e">
        <v>#VALUE!</v>
      </c>
      <c r="AS466">
        <v>7.5911536162582172</v>
      </c>
      <c r="AT466">
        <v>-87.717566798051649</v>
      </c>
      <c r="AU466" t="e">
        <v>#VALUE!</v>
      </c>
      <c r="AV466" t="s">
        <v>1806</v>
      </c>
    </row>
    <row r="467" spans="1:48" x14ac:dyDescent="0.25">
      <c r="A467">
        <v>4.700000000000004E-9</v>
      </c>
      <c r="B467" t="s">
        <v>434</v>
      </c>
      <c r="C467">
        <v>18</v>
      </c>
      <c r="D467" s="2">
        <v>0</v>
      </c>
      <c r="E467">
        <v>11</v>
      </c>
      <c r="F467">
        <v>29</v>
      </c>
      <c r="G467">
        <v>179.5</v>
      </c>
      <c r="H467">
        <v>169.17</v>
      </c>
      <c r="I467">
        <v>114793.35752600999</v>
      </c>
      <c r="J467">
        <v>20.074759700961195</v>
      </c>
      <c r="K467">
        <v>22.344472328622373</v>
      </c>
      <c r="L467">
        <v>13.098156538123373</v>
      </c>
      <c r="M467">
        <v>14.139990539315958</v>
      </c>
      <c r="N467">
        <v>7.5709999999999997</v>
      </c>
      <c r="O467">
        <v>-9.653937947494045</v>
      </c>
      <c r="P467">
        <v>2.2947331087072178</v>
      </c>
      <c r="Q467" s="36" t="str">
        <f t="shared" si="170"/>
        <v xml:space="preserve"> </v>
      </c>
      <c r="R467" t="str">
        <f t="shared" si="171"/>
        <v xml:space="preserve"> </v>
      </c>
      <c r="S467" s="37" t="str">
        <f t="shared" si="172"/>
        <v/>
      </c>
      <c r="T467" s="37" t="str">
        <f t="shared" si="173"/>
        <v/>
      </c>
      <c r="U467" s="37" t="str">
        <f t="shared" si="174"/>
        <v/>
      </c>
      <c r="V467" s="37" t="str">
        <f t="shared" si="175"/>
        <v/>
      </c>
      <c r="W467" s="37" t="str">
        <f t="shared" si="176"/>
        <v/>
      </c>
      <c r="X467" s="37" t="str">
        <f t="shared" si="177"/>
        <v/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>
        <f t="shared" si="181"/>
        <v>2.2947331134072178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434</v>
      </c>
      <c r="AP467" t="s">
        <v>1246</v>
      </c>
      <c r="AQ467">
        <v>20.252631844842462</v>
      </c>
      <c r="AR467">
        <v>15.702906959044793</v>
      </c>
      <c r="AS467">
        <v>6.1062836200272086</v>
      </c>
      <c r="AT467">
        <v>-20.252631844842462</v>
      </c>
      <c r="AU467">
        <v>-15.702906959044793</v>
      </c>
      <c r="AV467" t="s">
        <v>1807</v>
      </c>
    </row>
    <row r="468" spans="1:48" x14ac:dyDescent="0.25">
      <c r="A468">
        <v>4.7100000000000038E-9</v>
      </c>
      <c r="B468" t="s">
        <v>522</v>
      </c>
      <c r="C468">
        <v>12</v>
      </c>
      <c r="D468" s="2">
        <v>4</v>
      </c>
      <c r="E468">
        <v>12</v>
      </c>
      <c r="F468">
        <v>28</v>
      </c>
      <c r="G468">
        <v>108</v>
      </c>
      <c r="H468">
        <v>113.76</v>
      </c>
      <c r="I468">
        <v>98081.202849119989</v>
      </c>
      <c r="J468">
        <v>15.127659574468085</v>
      </c>
      <c r="K468">
        <v>20.770494796421399</v>
      </c>
      <c r="L468">
        <v>11.165125110783457</v>
      </c>
      <c r="M468">
        <v>14.334780919206636</v>
      </c>
      <c r="N468">
        <v>5.4770000000000003</v>
      </c>
      <c r="O468">
        <v>-27.264276228419654</v>
      </c>
      <c r="P468">
        <v>3.5267229254571029</v>
      </c>
      <c r="Q468" s="36" t="str">
        <f t="shared" si="170"/>
        <v xml:space="preserve"> </v>
      </c>
      <c r="R468" t="str">
        <f t="shared" si="171"/>
        <v xml:space="preserve"> </v>
      </c>
      <c r="S468" s="37" t="str">
        <f t="shared" si="172"/>
        <v/>
      </c>
      <c r="T468" s="37" t="str">
        <f t="shared" si="173"/>
        <v/>
      </c>
      <c r="U468" s="37" t="str">
        <f t="shared" si="174"/>
        <v/>
      </c>
      <c r="V468" s="37">
        <f t="shared" si="175"/>
        <v>-0.39905082034270256</v>
      </c>
      <c r="W468" s="37" t="str">
        <f t="shared" si="176"/>
        <v/>
      </c>
      <c r="X468" s="37" t="str">
        <f t="shared" si="177"/>
        <v/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>
        <f t="shared" si="181"/>
        <v>3.5267229301671028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522</v>
      </c>
      <c r="AP468" t="s">
        <v>1246</v>
      </c>
      <c r="AQ468">
        <v>39.905082034270258</v>
      </c>
      <c r="AR468">
        <v>28.143507253237775</v>
      </c>
      <c r="AS468">
        <v>-5.0632911392405111</v>
      </c>
      <c r="AT468">
        <v>-39.905082034270258</v>
      </c>
      <c r="AU468">
        <v>-28.143507253237775</v>
      </c>
      <c r="AV468" t="s">
        <v>1808</v>
      </c>
    </row>
    <row r="469" spans="1:48" x14ac:dyDescent="0.25">
      <c r="A469">
        <v>4.7200000000000036E-9</v>
      </c>
      <c r="B469" t="s">
        <v>647</v>
      </c>
      <c r="C469">
        <v>11</v>
      </c>
      <c r="D469" s="2">
        <v>0</v>
      </c>
      <c r="E469">
        <v>9</v>
      </c>
      <c r="F469">
        <v>20</v>
      </c>
      <c r="G469">
        <v>165</v>
      </c>
      <c r="H469">
        <v>152.19999999999999</v>
      </c>
      <c r="I469">
        <v>10965.932986799999</v>
      </c>
      <c r="J469">
        <v>7.9163632580880057</v>
      </c>
      <c r="K469">
        <v>12.538100337754344</v>
      </c>
      <c r="L469">
        <v>5.0512637246459589</v>
      </c>
      <c r="M469">
        <v>6.1497512201924422</v>
      </c>
      <c r="N469">
        <v>12.139000000000001</v>
      </c>
      <c r="O469">
        <v>-37.812499999999993</v>
      </c>
      <c r="P469">
        <v>0</v>
      </c>
      <c r="Q469" s="36" t="str">
        <f t="shared" si="170"/>
        <v xml:space="preserve"> </v>
      </c>
      <c r="R469" t="str">
        <f t="shared" si="171"/>
        <v xml:space="preserve"> </v>
      </c>
      <c r="S469" s="37" t="str">
        <f t="shared" si="172"/>
        <v/>
      </c>
      <c r="T469" s="37" t="str">
        <f t="shared" si="173"/>
        <v/>
      </c>
      <c r="U469" s="37" t="str">
        <f t="shared" si="174"/>
        <v/>
      </c>
      <c r="V469" s="37">
        <f t="shared" si="175"/>
        <v>-0.6855209503890205</v>
      </c>
      <c r="W469" s="37" t="str">
        <f t="shared" si="176"/>
        <v/>
      </c>
      <c r="X469" s="37">
        <f t="shared" si="177"/>
        <v>-0.67491085716411092</v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 t="str">
        <f t="shared" si="181"/>
        <v xml:space="preserve"> 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647</v>
      </c>
      <c r="AP469" t="s">
        <v>1246</v>
      </c>
      <c r="AQ469">
        <v>68.552095038902053</v>
      </c>
      <c r="AR469">
        <v>67.491085716411092</v>
      </c>
      <c r="AS469">
        <v>8.4099868593955343</v>
      </c>
      <c r="AT469">
        <v>-68.552095038902053</v>
      </c>
      <c r="AU469">
        <v>-67.491085716411092</v>
      </c>
      <c r="AV469" t="s">
        <v>1809</v>
      </c>
    </row>
    <row r="470" spans="1:48" x14ac:dyDescent="0.25">
      <c r="A470">
        <v>4.7300000000000033E-9</v>
      </c>
      <c r="B470" t="s">
        <v>493</v>
      </c>
      <c r="C470">
        <v>9</v>
      </c>
      <c r="D470" s="2">
        <v>4</v>
      </c>
      <c r="E470">
        <v>14</v>
      </c>
      <c r="F470">
        <v>27</v>
      </c>
      <c r="G470">
        <v>41</v>
      </c>
      <c r="H470">
        <v>36.83</v>
      </c>
      <c r="I470">
        <v>55476.627405679996</v>
      </c>
      <c r="J470">
        <v>8.507738507738507</v>
      </c>
      <c r="K470">
        <v>16.267667844522965</v>
      </c>
      <c r="L470" t="s">
        <v>1240</v>
      </c>
      <c r="M470" t="s">
        <v>1240</v>
      </c>
      <c r="N470">
        <v>2.2640000000000002</v>
      </c>
      <c r="O470">
        <v>-47.83410138248847</v>
      </c>
      <c r="P470">
        <v>4.5642139560141191</v>
      </c>
      <c r="Q470" s="36" t="str">
        <f t="shared" si="170"/>
        <v xml:space="preserve"> </v>
      </c>
      <c r="R470" t="str">
        <f t="shared" si="171"/>
        <v xml:space="preserve"> </v>
      </c>
      <c r="S470" s="37" t="str">
        <f t="shared" si="172"/>
        <v/>
      </c>
      <c r="T470" s="37" t="str">
        <f t="shared" si="173"/>
        <v/>
      </c>
      <c r="U470" s="37" t="str">
        <f t="shared" si="174"/>
        <v/>
      </c>
      <c r="V470" s="37">
        <f t="shared" si="175"/>
        <v>-0.66202845510925457</v>
      </c>
      <c r="W470" s="37" t="str">
        <f t="shared" si="176"/>
        <v xml:space="preserve"> </v>
      </c>
      <c r="X470" s="37" t="str">
        <f t="shared" si="177"/>
        <v xml:space="preserve"> </v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>
        <f t="shared" si="181"/>
        <v>4.5642139607441194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493</v>
      </c>
      <c r="AP470" t="s">
        <v>1248</v>
      </c>
      <c r="AQ470">
        <v>66.202845510925457</v>
      </c>
      <c r="AR470" t="e">
        <v>#VALUE!</v>
      </c>
      <c r="AS470">
        <v>11.322291610100477</v>
      </c>
      <c r="AT470">
        <v>-66.202845510925457</v>
      </c>
      <c r="AU470" t="e">
        <v>#VALUE!</v>
      </c>
      <c r="AV470" t="s">
        <v>1810</v>
      </c>
    </row>
    <row r="471" spans="1:48" x14ac:dyDescent="0.25">
      <c r="A471">
        <v>4.7400000000000031E-9</v>
      </c>
      <c r="B471" t="s">
        <v>253</v>
      </c>
      <c r="C471">
        <v>16</v>
      </c>
      <c r="D471" s="2">
        <v>0</v>
      </c>
      <c r="E471">
        <v>5</v>
      </c>
      <c r="F471">
        <v>21</v>
      </c>
      <c r="G471">
        <v>78</v>
      </c>
      <c r="H471" t="s">
        <v>132</v>
      </c>
      <c r="I471" t="s">
        <v>132</v>
      </c>
      <c r="J471" t="s">
        <v>1240</v>
      </c>
      <c r="K471" t="s">
        <v>1240</v>
      </c>
      <c r="L471" t="s">
        <v>1240</v>
      </c>
      <c r="M471" t="s">
        <v>1240</v>
      </c>
      <c r="N471">
        <v>2.8559999999999999</v>
      </c>
      <c r="O471">
        <v>-65.423728813559322</v>
      </c>
      <c r="P471" t="s">
        <v>137</v>
      </c>
      <c r="Q471" s="36">
        <f t="shared" si="170"/>
        <v>76.190476195216192</v>
      </c>
      <c r="R471" t="str">
        <f t="shared" si="171"/>
        <v xml:space="preserve"> </v>
      </c>
      <c r="S471" s="37" t="str">
        <f t="shared" si="172"/>
        <v xml:space="preserve"> </v>
      </c>
      <c r="T471" s="37" t="str">
        <f t="shared" si="173"/>
        <v xml:space="preserve"> </v>
      </c>
      <c r="U471" s="37" t="str">
        <f t="shared" si="174"/>
        <v xml:space="preserve"> </v>
      </c>
      <c r="V471" s="37" t="str">
        <f t="shared" si="175"/>
        <v xml:space="preserve"> </v>
      </c>
      <c r="W471" s="37" t="str">
        <f t="shared" si="176"/>
        <v xml:space="preserve"> </v>
      </c>
      <c r="X471" s="37" t="str">
        <f t="shared" si="177"/>
        <v xml:space="preserve"> </v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 t="str">
        <f t="shared" si="181"/>
        <v xml:space="preserve"> 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>
        <f t="shared" si="184"/>
        <v>-65.42372880881932</v>
      </c>
      <c r="AM471" t="str">
        <f t="shared" si="168"/>
        <v xml:space="preserve"> </v>
      </c>
      <c r="AN471" t="str">
        <f t="shared" si="169"/>
        <v xml:space="preserve"> </v>
      </c>
      <c r="AO471" t="s">
        <v>253</v>
      </c>
      <c r="AP471" t="s">
        <v>1246</v>
      </c>
      <c r="AQ471" t="e">
        <v>#VALUE!</v>
      </c>
      <c r="AR471" t="e">
        <v>#VALUE!</v>
      </c>
      <c r="AS471" t="s">
        <v>137</v>
      </c>
      <c r="AT471" t="e">
        <v>#VALUE!</v>
      </c>
      <c r="AU471" t="e">
        <v>#VALUE!</v>
      </c>
      <c r="AV471" t="s">
        <v>1811</v>
      </c>
    </row>
    <row r="472" spans="1:48" x14ac:dyDescent="0.25">
      <c r="A472">
        <v>4.7500000000000028E-9</v>
      </c>
      <c r="B472" t="s">
        <v>623</v>
      </c>
      <c r="C472">
        <v>32</v>
      </c>
      <c r="D472" s="2">
        <v>1</v>
      </c>
      <c r="E472">
        <v>4</v>
      </c>
      <c r="F472">
        <v>37</v>
      </c>
      <c r="G472">
        <v>210</v>
      </c>
      <c r="H472">
        <v>189.02</v>
      </c>
      <c r="I472">
        <v>367359.93430890003</v>
      </c>
      <c r="J472">
        <v>34.997222736530276</v>
      </c>
      <c r="K472">
        <v>37.548669050456894</v>
      </c>
      <c r="L472">
        <v>23.552466558522585</v>
      </c>
      <c r="M472">
        <v>25.412057439355383</v>
      </c>
      <c r="N472">
        <v>5.0339999999999998</v>
      </c>
      <c r="O472">
        <v>-7.4632352941176565</v>
      </c>
      <c r="P472">
        <v>0.63696963284308528</v>
      </c>
      <c r="Q472" s="36">
        <f t="shared" si="170"/>
        <v>86.486486491236491</v>
      </c>
      <c r="R472" t="str">
        <f t="shared" si="171"/>
        <v xml:space="preserve"> </v>
      </c>
      <c r="S472" s="37" t="str">
        <f t="shared" si="172"/>
        <v/>
      </c>
      <c r="T472" s="37" t="str">
        <f t="shared" si="173"/>
        <v/>
      </c>
      <c r="U472" s="37" t="str">
        <f t="shared" si="174"/>
        <v/>
      </c>
      <c r="V472" s="37" t="str">
        <f t="shared" si="175"/>
        <v/>
      </c>
      <c r="W472" s="37" t="str">
        <f t="shared" si="176"/>
        <v/>
      </c>
      <c r="X472" s="37" t="str">
        <f t="shared" si="177"/>
        <v/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 t="str">
        <f t="shared" si="181"/>
        <v xml:space="preserve"> 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623</v>
      </c>
      <c r="AP472" t="s">
        <v>1295</v>
      </c>
      <c r="AQ472">
        <v>-39.027138932303032</v>
      </c>
      <c r="AR472">
        <v>-51.578923266725731</v>
      </c>
      <c r="AS472">
        <v>11.09935456565443</v>
      </c>
      <c r="AT472">
        <v>39.027138932303032</v>
      </c>
      <c r="AU472">
        <v>51.578923266725731</v>
      </c>
      <c r="AV472" t="s">
        <v>1812</v>
      </c>
    </row>
    <row r="473" spans="1:48" x14ac:dyDescent="0.25">
      <c r="A473">
        <v>4.7600000000000026E-9</v>
      </c>
      <c r="B473" t="s">
        <v>438</v>
      </c>
      <c r="C473">
        <v>7</v>
      </c>
      <c r="D473" s="2">
        <v>2</v>
      </c>
      <c r="E473">
        <v>2</v>
      </c>
      <c r="F473">
        <v>11</v>
      </c>
      <c r="G473">
        <v>130</v>
      </c>
      <c r="H473">
        <v>119.25</v>
      </c>
      <c r="I473">
        <v>10829.68219125</v>
      </c>
      <c r="J473">
        <v>25.63964738765857</v>
      </c>
      <c r="K473">
        <v>32.09095801937567</v>
      </c>
      <c r="L473">
        <v>17.510067344638685</v>
      </c>
      <c r="M473">
        <v>21.051095378564405</v>
      </c>
      <c r="N473">
        <v>3.7160000000000002</v>
      </c>
      <c r="O473">
        <v>-19.740820734341249</v>
      </c>
      <c r="P473" t="s">
        <v>137</v>
      </c>
      <c r="Q473" s="36" t="str">
        <f t="shared" si="170"/>
        <v xml:space="preserve"> </v>
      </c>
      <c r="R473" t="str">
        <f t="shared" si="171"/>
        <v xml:space="preserve"> </v>
      </c>
      <c r="S473" s="37" t="str">
        <f t="shared" si="172"/>
        <v/>
      </c>
      <c r="T473" s="37" t="str">
        <f t="shared" si="173"/>
        <v/>
      </c>
      <c r="U473" s="37" t="str">
        <f t="shared" si="174"/>
        <v/>
      </c>
      <c r="V473" s="37" t="str">
        <f t="shared" si="175"/>
        <v/>
      </c>
      <c r="W473" s="37" t="str">
        <f t="shared" si="176"/>
        <v/>
      </c>
      <c r="X473" s="37" t="str">
        <f t="shared" si="177"/>
        <v/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 t="str">
        <f t="shared" si="181"/>
        <v xml:space="preserve"> 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438</v>
      </c>
      <c r="AP473" t="s">
        <v>1315</v>
      </c>
      <c r="AQ473">
        <v>-1.8539912831001315</v>
      </c>
      <c r="AR473">
        <v>-12.691260927308946</v>
      </c>
      <c r="AS473">
        <v>9.0146750524108921</v>
      </c>
      <c r="AT473">
        <v>1.8539912831001315</v>
      </c>
      <c r="AU473">
        <v>12.691260927308946</v>
      </c>
      <c r="AV473" t="s">
        <v>1813</v>
      </c>
    </row>
    <row r="474" spans="1:48" x14ac:dyDescent="0.25">
      <c r="A474">
        <v>4.7700000000000023E-9</v>
      </c>
      <c r="B474" t="s">
        <v>440</v>
      </c>
      <c r="C474">
        <v>14</v>
      </c>
      <c r="D474" s="2">
        <v>1</v>
      </c>
      <c r="E474">
        <v>13</v>
      </c>
      <c r="F474">
        <v>28</v>
      </c>
      <c r="G474">
        <v>60</v>
      </c>
      <c r="H474">
        <v>60.05</v>
      </c>
      <c r="I474">
        <v>23393.042810700001</v>
      </c>
      <c r="J474">
        <v>15.852692713833155</v>
      </c>
      <c r="K474">
        <v>20.628649948471313</v>
      </c>
      <c r="L474">
        <v>11.736498570723869</v>
      </c>
      <c r="M474">
        <v>14.203818570661243</v>
      </c>
      <c r="N474">
        <v>1.079</v>
      </c>
      <c r="O474">
        <v>-59.738805970149258</v>
      </c>
      <c r="P474">
        <v>3.1407160699417158</v>
      </c>
      <c r="Q474" s="36" t="str">
        <f t="shared" si="170"/>
        <v xml:space="preserve"> </v>
      </c>
      <c r="R474" t="str">
        <f t="shared" si="171"/>
        <v xml:space="preserve"> </v>
      </c>
      <c r="S474" s="37" t="str">
        <f t="shared" si="172"/>
        <v/>
      </c>
      <c r="T474" s="37" t="str">
        <f t="shared" si="173"/>
        <v/>
      </c>
      <c r="U474" s="37" t="str">
        <f t="shared" si="174"/>
        <v/>
      </c>
      <c r="V474" s="37">
        <f t="shared" si="175"/>
        <v>-0.37024873974451367</v>
      </c>
      <c r="W474" s="37" t="str">
        <f t="shared" si="176"/>
        <v/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>
        <f t="shared" si="181"/>
        <v>3.1407160747117158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>
        <f t="shared" si="184"/>
        <v>-59.738805965379257</v>
      </c>
      <c r="AM474" t="str">
        <f t="shared" si="168"/>
        <v xml:space="preserve"> </v>
      </c>
      <c r="AN474" t="str">
        <f t="shared" si="169"/>
        <v xml:space="preserve"> </v>
      </c>
      <c r="AO474" t="s">
        <v>440</v>
      </c>
      <c r="AP474" t="s">
        <v>1250</v>
      </c>
      <c r="AQ474">
        <v>37.024873974451367</v>
      </c>
      <c r="AR474">
        <v>24.466262934654427</v>
      </c>
      <c r="AS474">
        <v>-8.3263946711065184E-2</v>
      </c>
      <c r="AT474">
        <v>-37.024873974451367</v>
      </c>
      <c r="AU474">
        <v>-24.466262934654427</v>
      </c>
      <c r="AV474" t="s">
        <v>1814</v>
      </c>
    </row>
    <row r="475" spans="1:48" x14ac:dyDescent="0.25">
      <c r="A475">
        <v>4.7800000000000021E-9</v>
      </c>
      <c r="B475" t="s">
        <v>617</v>
      </c>
      <c r="C475">
        <v>0</v>
      </c>
      <c r="D475" s="2">
        <v>0</v>
      </c>
      <c r="E475">
        <v>1</v>
      </c>
      <c r="F475">
        <v>1</v>
      </c>
      <c r="G475" t="s">
        <v>132</v>
      </c>
      <c r="H475" t="s">
        <v>132</v>
      </c>
      <c r="I475" t="s">
        <v>132</v>
      </c>
      <c r="J475" t="s">
        <v>1240</v>
      </c>
      <c r="K475" t="s">
        <v>1240</v>
      </c>
      <c r="L475" t="s">
        <v>1240</v>
      </c>
      <c r="M475" t="s">
        <v>1240</v>
      </c>
      <c r="N475" t="s">
        <v>132</v>
      </c>
      <c r="O475" t="s">
        <v>132</v>
      </c>
      <c r="P475" t="s">
        <v>137</v>
      </c>
      <c r="Q475" s="36" t="str">
        <f t="shared" si="170"/>
        <v xml:space="preserve"> </v>
      </c>
      <c r="R475" t="str">
        <f t="shared" si="171"/>
        <v xml:space="preserve"> </v>
      </c>
      <c r="S475" s="37" t="str">
        <f t="shared" si="172"/>
        <v xml:space="preserve"> </v>
      </c>
      <c r="T475" s="37" t="str">
        <f t="shared" si="173"/>
        <v xml:space="preserve"> </v>
      </c>
      <c r="U475" s="37" t="str">
        <f t="shared" si="174"/>
        <v xml:space="preserve"> </v>
      </c>
      <c r="V475" s="37" t="str">
        <f t="shared" si="175"/>
        <v xml:space="preserve"> </v>
      </c>
      <c r="W475" s="37" t="str">
        <f t="shared" si="176"/>
        <v xml:space="preserve"> </v>
      </c>
      <c r="X475" s="37" t="str">
        <f t="shared" si="177"/>
        <v xml:space="preserve"> </v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 t="str">
        <f t="shared" si="181"/>
        <v xml:space="preserve"> 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617</v>
      </c>
      <c r="AP475" t="s">
        <v>1264</v>
      </c>
      <c r="AQ475" t="e">
        <v>#VALUE!</v>
      </c>
      <c r="AR475" t="e">
        <v>#VALUE!</v>
      </c>
      <c r="AS475" t="s">
        <v>137</v>
      </c>
      <c r="AT475" t="e">
        <v>#VALUE!</v>
      </c>
      <c r="AU475" t="e">
        <v>#VALUE!</v>
      </c>
      <c r="AV475" t="s">
        <v>1815</v>
      </c>
    </row>
    <row r="476" spans="1:48" x14ac:dyDescent="0.25">
      <c r="A476">
        <v>4.7900000000000019E-9</v>
      </c>
      <c r="B476" t="s">
        <v>556</v>
      </c>
      <c r="C476">
        <v>18</v>
      </c>
      <c r="D476" s="2">
        <v>0</v>
      </c>
      <c r="E476">
        <v>4</v>
      </c>
      <c r="F476">
        <v>22</v>
      </c>
      <c r="G476">
        <v>71.5</v>
      </c>
      <c r="H476">
        <v>53.23</v>
      </c>
      <c r="I476">
        <v>21701.79615862</v>
      </c>
      <c r="J476">
        <v>10.770942938081747</v>
      </c>
      <c r="K476" t="s">
        <v>1240</v>
      </c>
      <c r="L476">
        <v>6.0561621697189993</v>
      </c>
      <c r="M476">
        <v>17.679385674220587</v>
      </c>
      <c r="N476">
        <v>-1.4470000000000001</v>
      </c>
      <c r="O476" t="s">
        <v>132</v>
      </c>
      <c r="P476">
        <v>7.3774187488258507</v>
      </c>
      <c r="Q476" s="36">
        <f t="shared" si="170"/>
        <v>81.818181822971809</v>
      </c>
      <c r="R476" t="str">
        <f t="shared" si="171"/>
        <v xml:space="preserve"> </v>
      </c>
      <c r="S476" s="37">
        <f t="shared" si="172"/>
        <v>0.34322750807761976</v>
      </c>
      <c r="T476" s="37" t="str">
        <f t="shared" si="173"/>
        <v/>
      </c>
      <c r="U476" s="37" t="str">
        <f t="shared" si="174"/>
        <v/>
      </c>
      <c r="V476" s="37">
        <f t="shared" si="175"/>
        <v>-0.57212222479541208</v>
      </c>
      <c r="W476" s="37" t="str">
        <f t="shared" si="176"/>
        <v/>
      </c>
      <c r="X476" s="37">
        <f t="shared" si="177"/>
        <v>-0.61023762053384378</v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>
        <f t="shared" si="181"/>
        <v>7.3774187536158511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 t="str">
        <f t="shared" si="183"/>
        <v xml:space="preserve"> 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556</v>
      </c>
      <c r="AP476" t="s">
        <v>1297</v>
      </c>
      <c r="AQ476">
        <v>57.212222479541211</v>
      </c>
      <c r="AR476">
        <v>61.023762053384381</v>
      </c>
      <c r="AS476">
        <v>34.322750328761977</v>
      </c>
      <c r="AT476">
        <v>-57.212222479541211</v>
      </c>
      <c r="AU476">
        <v>-61.023762053384381</v>
      </c>
      <c r="AV476" t="s">
        <v>1816</v>
      </c>
    </row>
    <row r="477" spans="1:48" x14ac:dyDescent="0.25">
      <c r="A477">
        <v>4.8000000000000016E-9</v>
      </c>
      <c r="B477" t="s">
        <v>442</v>
      </c>
      <c r="C477">
        <v>15</v>
      </c>
      <c r="D477" s="2">
        <v>1</v>
      </c>
      <c r="E477">
        <v>7</v>
      </c>
      <c r="F477">
        <v>23</v>
      </c>
      <c r="G477">
        <v>126.5</v>
      </c>
      <c r="H477">
        <v>119.16</v>
      </c>
      <c r="I477">
        <v>15780.873809520001</v>
      </c>
      <c r="J477">
        <v>24.850886339937436</v>
      </c>
      <c r="K477">
        <v>27.37422467263956</v>
      </c>
      <c r="L477">
        <v>14.242506178739884</v>
      </c>
      <c r="M477">
        <v>15.117405104527004</v>
      </c>
      <c r="N477">
        <v>4.3529999999999998</v>
      </c>
      <c r="O477">
        <v>-7.3829787234042641</v>
      </c>
      <c r="P477">
        <v>1.0934877475662974</v>
      </c>
      <c r="Q477" s="36" t="str">
        <f t="shared" si="170"/>
        <v xml:space="preserve"> </v>
      </c>
      <c r="R477" t="str">
        <f t="shared" si="171"/>
        <v xml:space="preserve"> </v>
      </c>
      <c r="S477" s="37" t="str">
        <f t="shared" si="172"/>
        <v/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 t="str">
        <f t="shared" si="177"/>
        <v/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 t="str">
        <f t="shared" si="181"/>
        <v xml:space="preserve"> 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442</v>
      </c>
      <c r="AP477" t="s">
        <v>1244</v>
      </c>
      <c r="AQ477">
        <v>1.2793771156286105</v>
      </c>
      <c r="AR477">
        <v>8.3381035345581047</v>
      </c>
      <c r="AS477">
        <v>6.1597851628063083</v>
      </c>
      <c r="AT477">
        <v>-1.2793771156286105</v>
      </c>
      <c r="AU477">
        <v>-8.3381035345581047</v>
      </c>
      <c r="AV477" t="s">
        <v>1817</v>
      </c>
    </row>
    <row r="478" spans="1:48" x14ac:dyDescent="0.25">
      <c r="A478">
        <v>4.8100000000000014E-9</v>
      </c>
      <c r="B478" t="s">
        <v>441</v>
      </c>
      <c r="C478">
        <v>2</v>
      </c>
      <c r="D478" s="2">
        <v>4</v>
      </c>
      <c r="E478">
        <v>8</v>
      </c>
      <c r="F478">
        <v>14</v>
      </c>
      <c r="G478">
        <v>40</v>
      </c>
      <c r="H478">
        <v>36.799999999999997</v>
      </c>
      <c r="I478">
        <v>7033.0587167999993</v>
      </c>
      <c r="J478">
        <v>2.2681047765793525</v>
      </c>
      <c r="K478" t="s">
        <v>1240</v>
      </c>
      <c r="L478">
        <v>19.536822407110272</v>
      </c>
      <c r="M478">
        <v>19.731545148356055</v>
      </c>
      <c r="N478">
        <v>0.85699999999999998</v>
      </c>
      <c r="O478">
        <v>-94.713140037014199</v>
      </c>
      <c r="P478">
        <v>8.7635869565217401</v>
      </c>
      <c r="Q478" s="36" t="str">
        <f t="shared" si="170"/>
        <v xml:space="preserve"> </v>
      </c>
      <c r="R478" t="str">
        <f t="shared" si="171"/>
        <v xml:space="preserve"> </v>
      </c>
      <c r="S478" s="37" t="str">
        <f t="shared" si="172"/>
        <v/>
      </c>
      <c r="T478" s="37" t="str">
        <f t="shared" si="173"/>
        <v/>
      </c>
      <c r="U478" s="37" t="str">
        <f t="shared" si="174"/>
        <v/>
      </c>
      <c r="V478" s="37">
        <f t="shared" si="175"/>
        <v>-0.90989910249153094</v>
      </c>
      <c r="W478" s="37" t="str">
        <f t="shared" si="176"/>
        <v/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>
        <f t="shared" si="181"/>
        <v>8.7635869613317396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>
        <f t="shared" si="184"/>
        <v>-94.713140032204194</v>
      </c>
      <c r="AM478" t="str">
        <f t="shared" si="168"/>
        <v xml:space="preserve"> </v>
      </c>
      <c r="AN478" t="str">
        <f t="shared" si="169"/>
        <v xml:space="preserve"> </v>
      </c>
      <c r="AO478" t="s">
        <v>441</v>
      </c>
      <c r="AP478" t="s">
        <v>1256</v>
      </c>
      <c r="AQ478">
        <v>90.989910249153098</v>
      </c>
      <c r="AR478">
        <v>-25.735047629286534</v>
      </c>
      <c r="AS478">
        <v>8.6956521739130608</v>
      </c>
      <c r="AT478">
        <v>-90.989910249153098</v>
      </c>
      <c r="AU478">
        <v>25.735047629286534</v>
      </c>
      <c r="AV478" t="s">
        <v>1818</v>
      </c>
    </row>
    <row r="479" spans="1:48" x14ac:dyDescent="0.25">
      <c r="A479">
        <v>4.8200000000000011E-9</v>
      </c>
      <c r="B479" t="s">
        <v>281</v>
      </c>
      <c r="C479">
        <v>7</v>
      </c>
      <c r="D479" s="2">
        <v>1</v>
      </c>
      <c r="E479">
        <v>9</v>
      </c>
      <c r="F479">
        <v>17</v>
      </c>
      <c r="G479">
        <v>163</v>
      </c>
      <c r="H479">
        <v>172.85</v>
      </c>
      <c r="I479">
        <v>28046.487336349997</v>
      </c>
      <c r="J479">
        <v>39.590013742556117</v>
      </c>
      <c r="K479">
        <v>36.290153264749108</v>
      </c>
      <c r="L479">
        <v>25.394113924518173</v>
      </c>
      <c r="M479">
        <v>23.672588418840139</v>
      </c>
      <c r="N479">
        <v>4.7629999999999999</v>
      </c>
      <c r="O479">
        <v>8.7442922374429237</v>
      </c>
      <c r="P479">
        <v>0.62481920740526475</v>
      </c>
      <c r="Q479" s="36" t="str">
        <f t="shared" si="170"/>
        <v xml:space="preserve"> </v>
      </c>
      <c r="R479" t="str">
        <f t="shared" si="171"/>
        <v xml:space="preserve"> </v>
      </c>
      <c r="S479" s="37" t="str">
        <f t="shared" si="172"/>
        <v/>
      </c>
      <c r="T479" s="37" t="str">
        <f t="shared" si="173"/>
        <v/>
      </c>
      <c r="U479" s="37" t="str">
        <f t="shared" si="174"/>
        <v/>
      </c>
      <c r="V479" s="37" t="str">
        <f t="shared" si="175"/>
        <v/>
      </c>
      <c r="W479" s="37" t="str">
        <f t="shared" si="176"/>
        <v/>
      </c>
      <c r="X479" s="37" t="str">
        <f t="shared" si="177"/>
        <v/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 t="str">
        <f t="shared" si="181"/>
        <v xml:space="preserve"> 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281</v>
      </c>
      <c r="AP479" t="s">
        <v>1246</v>
      </c>
      <c r="AQ479">
        <v>-57.272089341333434</v>
      </c>
      <c r="AR479">
        <v>-63.431394178040911</v>
      </c>
      <c r="AS479">
        <v>-5.6985825860572774</v>
      </c>
      <c r="AT479">
        <v>57.272089341333434</v>
      </c>
      <c r="AU479">
        <v>63.431394178040911</v>
      </c>
      <c r="AV479" t="s">
        <v>1819</v>
      </c>
    </row>
    <row r="480" spans="1:48" x14ac:dyDescent="0.25">
      <c r="A480">
        <v>4.8300000000000009E-9</v>
      </c>
      <c r="B480" t="s">
        <v>565</v>
      </c>
      <c r="C480">
        <v>1</v>
      </c>
      <c r="D480" s="2">
        <v>1</v>
      </c>
      <c r="E480">
        <v>2</v>
      </c>
      <c r="F480">
        <v>4</v>
      </c>
      <c r="G480">
        <v>235</v>
      </c>
      <c r="H480">
        <v>201</v>
      </c>
      <c r="I480">
        <v>23223.434675999997</v>
      </c>
      <c r="J480">
        <v>36.928164615101963</v>
      </c>
      <c r="K480">
        <v>29.545788622666471</v>
      </c>
      <c r="L480">
        <v>26.743451925522059</v>
      </c>
      <c r="M480">
        <v>27.503452764976959</v>
      </c>
      <c r="N480">
        <v>6.8029999999999999</v>
      </c>
      <c r="O480">
        <v>28.116760828625221</v>
      </c>
      <c r="P480">
        <v>0</v>
      </c>
      <c r="Q480" s="36" t="str">
        <f t="shared" si="170"/>
        <v xml:space="preserve"> </v>
      </c>
      <c r="R480" t="str">
        <f t="shared" si="171"/>
        <v xml:space="preserve"> </v>
      </c>
      <c r="S480" s="37">
        <f t="shared" si="172"/>
        <v>0.1691542336857213</v>
      </c>
      <c r="T480" s="37" t="str">
        <f t="shared" si="173"/>
        <v/>
      </c>
      <c r="U480" s="37" t="str">
        <f t="shared" si="174"/>
        <v/>
      </c>
      <c r="V480" s="37" t="str">
        <f t="shared" si="175"/>
        <v/>
      </c>
      <c r="W480" s="37" t="str">
        <f t="shared" si="176"/>
        <v/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 t="str">
        <f t="shared" si="181"/>
        <v xml:space="preserve"> 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565</v>
      </c>
      <c r="AP480" t="s">
        <v>1295</v>
      </c>
      <c r="AQ480">
        <v>-46.697842600516552</v>
      </c>
      <c r="AR480">
        <v>-72.115461335373723</v>
      </c>
      <c r="AS480">
        <v>16.915422885572127</v>
      </c>
      <c r="AT480">
        <v>46.697842600516552</v>
      </c>
      <c r="AU480">
        <v>72.115461335373723</v>
      </c>
      <c r="AV480" t="s">
        <v>1820</v>
      </c>
    </row>
    <row r="481" spans="1:48" x14ac:dyDescent="0.25">
      <c r="A481">
        <v>4.8400000000000007E-9</v>
      </c>
      <c r="B481" t="s">
        <v>645</v>
      </c>
      <c r="C481">
        <v>20</v>
      </c>
      <c r="D481" s="2">
        <v>1</v>
      </c>
      <c r="E481">
        <v>7</v>
      </c>
      <c r="F481">
        <v>28</v>
      </c>
      <c r="G481">
        <v>293</v>
      </c>
      <c r="H481">
        <v>284.82</v>
      </c>
      <c r="I481">
        <v>73847.192257379997</v>
      </c>
      <c r="J481" t="s">
        <v>1240</v>
      </c>
      <c r="K481">
        <v>32.146726862302486</v>
      </c>
      <c r="L481" t="s">
        <v>1240</v>
      </c>
      <c r="M481">
        <v>22.122684737215351</v>
      </c>
      <c r="N481">
        <v>8.86</v>
      </c>
      <c r="O481">
        <v>66.228893058161347</v>
      </c>
      <c r="P481">
        <v>0</v>
      </c>
      <c r="Q481" s="36">
        <f t="shared" si="170"/>
        <v>71.428571433411435</v>
      </c>
      <c r="R481" t="str">
        <f t="shared" si="171"/>
        <v xml:space="preserve"> </v>
      </c>
      <c r="S481" s="37" t="str">
        <f t="shared" si="172"/>
        <v/>
      </c>
      <c r="T481" s="37" t="str">
        <f t="shared" si="173"/>
        <v/>
      </c>
      <c r="U481" s="37" t="str">
        <f t="shared" si="174"/>
        <v xml:space="preserve"> </v>
      </c>
      <c r="V481" s="37" t="str">
        <f t="shared" si="175"/>
        <v xml:space="preserve"> </v>
      </c>
      <c r="W481" s="37" t="str">
        <f t="shared" si="176"/>
        <v xml:space="preserve"> </v>
      </c>
      <c r="X481" s="37" t="str">
        <f t="shared" si="177"/>
        <v xml:space="preserve"> </v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>
        <f t="shared" si="183"/>
        <v>66.228893063001351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645</v>
      </c>
      <c r="AP481" t="s">
        <v>1315</v>
      </c>
      <c r="AQ481" t="e">
        <v>#VALUE!</v>
      </c>
      <c r="AR481" t="e">
        <v>#VALUE!</v>
      </c>
      <c r="AS481">
        <v>2.8719893265922281</v>
      </c>
      <c r="AT481" t="e">
        <v>#VALUE!</v>
      </c>
      <c r="AU481" t="e">
        <v>#VALUE!</v>
      </c>
      <c r="AV481" t="s">
        <v>1821</v>
      </c>
    </row>
    <row r="482" spans="1:48" x14ac:dyDescent="0.25">
      <c r="A482">
        <v>4.8500000000000004E-9</v>
      </c>
      <c r="B482" t="s">
        <v>439</v>
      </c>
      <c r="C482">
        <v>3</v>
      </c>
      <c r="D482" s="2">
        <v>5</v>
      </c>
      <c r="E482">
        <v>12</v>
      </c>
      <c r="F482">
        <v>20</v>
      </c>
      <c r="G482">
        <v>35</v>
      </c>
      <c r="H482">
        <v>34.89</v>
      </c>
      <c r="I482">
        <v>13016.58203985</v>
      </c>
      <c r="J482">
        <v>24.797441364605543</v>
      </c>
      <c r="K482">
        <v>23.060145406477197</v>
      </c>
      <c r="L482">
        <v>12.959871190305376</v>
      </c>
      <c r="M482">
        <v>14.90265721330943</v>
      </c>
      <c r="N482">
        <v>1.5130000000000001</v>
      </c>
      <c r="O482">
        <v>18.94654088050315</v>
      </c>
      <c r="P482">
        <v>6.8013757523645744</v>
      </c>
      <c r="Q482" s="36" t="str">
        <f t="shared" si="170"/>
        <v xml:space="preserve"> </v>
      </c>
      <c r="R482" t="str">
        <f t="shared" si="171"/>
        <v xml:space="preserve"> </v>
      </c>
      <c r="S482" s="37" t="str">
        <f t="shared" si="172"/>
        <v/>
      </c>
      <c r="T482" s="37" t="str">
        <f t="shared" si="173"/>
        <v/>
      </c>
      <c r="U482" s="37" t="str">
        <f t="shared" si="174"/>
        <v/>
      </c>
      <c r="V482" s="37" t="str">
        <f t="shared" si="175"/>
        <v/>
      </c>
      <c r="W482" s="37" t="str">
        <f t="shared" si="176"/>
        <v/>
      </c>
      <c r="X482" s="37" t="str">
        <f t="shared" si="177"/>
        <v/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>
        <f t="shared" si="181"/>
        <v>6.8013757572145748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 t="str">
        <f t="shared" si="183"/>
        <v xml:space="preserve"> 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439</v>
      </c>
      <c r="AP482" t="s">
        <v>1256</v>
      </c>
      <c r="AQ482">
        <v>1.4916883057661257</v>
      </c>
      <c r="AR482">
        <v>16.592883559743189</v>
      </c>
      <c r="AS482">
        <v>0.31527658354828514</v>
      </c>
      <c r="AT482">
        <v>-1.4916883057661257</v>
      </c>
      <c r="AU482">
        <v>-16.592883559743189</v>
      </c>
      <c r="AV482" t="s">
        <v>1822</v>
      </c>
    </row>
    <row r="483" spans="1:48" x14ac:dyDescent="0.25">
      <c r="A483">
        <v>4.8600000000000002E-9</v>
      </c>
      <c r="B483" t="s">
        <v>225</v>
      </c>
      <c r="C483">
        <v>8</v>
      </c>
      <c r="D483" s="2">
        <v>1</v>
      </c>
      <c r="E483">
        <v>21</v>
      </c>
      <c r="F483">
        <v>30</v>
      </c>
      <c r="G483">
        <v>60</v>
      </c>
      <c r="H483">
        <v>54.45</v>
      </c>
      <c r="I483">
        <v>225313.84980224998</v>
      </c>
      <c r="J483">
        <v>11.28497409326425</v>
      </c>
      <c r="K483">
        <v>11.482496836777731</v>
      </c>
      <c r="L483">
        <v>7.0614755620659446</v>
      </c>
      <c r="M483">
        <v>7.2508836377764236</v>
      </c>
      <c r="N483">
        <v>4.742</v>
      </c>
      <c r="O483">
        <v>-1.413721413721424</v>
      </c>
      <c r="P483">
        <v>4.5583103764921944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 t="str">
        <f t="shared" si="174"/>
        <v/>
      </c>
      <c r="V483" s="37">
        <f t="shared" si="175"/>
        <v>-0.55170223851104472</v>
      </c>
      <c r="W483" s="37" t="str">
        <f t="shared" si="176"/>
        <v/>
      </c>
      <c r="X483" s="37">
        <f t="shared" si="177"/>
        <v>-0.54553767873414793</v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>
        <f t="shared" si="181"/>
        <v>4.5583103813521948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 t="str">
        <f t="shared" si="184"/>
        <v xml:space="preserve"> </v>
      </c>
      <c r="AM483" t="str">
        <f t="shared" si="168"/>
        <v xml:space="preserve"> </v>
      </c>
      <c r="AN483" t="str">
        <f t="shared" si="169"/>
        <v xml:space="preserve"> </v>
      </c>
      <c r="AO483" t="s">
        <v>225</v>
      </c>
      <c r="AP483" t="s">
        <v>1264</v>
      </c>
      <c r="AQ483">
        <v>55.170223851104474</v>
      </c>
      <c r="AR483">
        <v>54.553767873414792</v>
      </c>
      <c r="AS483">
        <v>10.192837465564741</v>
      </c>
      <c r="AT483">
        <v>-55.170223851104474</v>
      </c>
      <c r="AU483">
        <v>-54.553767873414792</v>
      </c>
      <c r="AV483" t="s">
        <v>1823</v>
      </c>
    </row>
    <row r="484" spans="1:48" x14ac:dyDescent="0.25">
      <c r="A484">
        <v>4.8699999999999999E-9</v>
      </c>
      <c r="B484" t="s">
        <v>1221</v>
      </c>
      <c r="C484">
        <v>7</v>
      </c>
      <c r="D484" s="2">
        <v>2</v>
      </c>
      <c r="E484">
        <v>3</v>
      </c>
      <c r="F484">
        <v>12</v>
      </c>
      <c r="G484">
        <v>70</v>
      </c>
      <c r="H484">
        <v>58.43</v>
      </c>
      <c r="I484">
        <v>11118.564241890001</v>
      </c>
      <c r="J484">
        <v>13.975125568045922</v>
      </c>
      <c r="K484">
        <v>16.208044382801663</v>
      </c>
      <c r="L484">
        <v>9.8053008338678644</v>
      </c>
      <c r="M484">
        <v>11.804219305019306</v>
      </c>
      <c r="N484">
        <v>3.605</v>
      </c>
      <c r="O484">
        <v>-13.549160671462829</v>
      </c>
      <c r="P484">
        <v>0.85230189970905357</v>
      </c>
      <c r="Q484" s="36" t="str">
        <f t="shared" si="170"/>
        <v xml:space="preserve"> </v>
      </c>
      <c r="R484" t="str">
        <f t="shared" si="171"/>
        <v xml:space="preserve"> </v>
      </c>
      <c r="S484" s="37">
        <f t="shared" si="172"/>
        <v>0.19801472333654105</v>
      </c>
      <c r="T484" s="37" t="str">
        <f t="shared" si="173"/>
        <v/>
      </c>
      <c r="U484" s="37" t="str">
        <f t="shared" si="174"/>
        <v/>
      </c>
      <c r="V484" s="37">
        <f t="shared" si="175"/>
        <v>-0.44483545492395049</v>
      </c>
      <c r="W484" s="37" t="str">
        <f t="shared" si="176"/>
        <v/>
      </c>
      <c r="X484" s="37">
        <f t="shared" si="177"/>
        <v>-0.36895061966823961</v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 t="str">
        <f t="shared" si="181"/>
        <v xml:space="preserve"> 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1221</v>
      </c>
      <c r="AP484" t="s">
        <v>1246</v>
      </c>
      <c r="AQ484">
        <v>44.483545492395052</v>
      </c>
      <c r="AR484">
        <v>36.89506196682396</v>
      </c>
      <c r="AS484">
        <v>19.801471846654106</v>
      </c>
      <c r="AT484">
        <v>-44.483545492395052</v>
      </c>
      <c r="AU484">
        <v>-36.89506196682396</v>
      </c>
      <c r="AV484" t="s">
        <v>1824</v>
      </c>
    </row>
    <row r="485" spans="1:48" x14ac:dyDescent="0.25">
      <c r="A485">
        <v>4.8799999999999997E-9</v>
      </c>
      <c r="B485" t="s">
        <v>529</v>
      </c>
      <c r="C485">
        <v>0</v>
      </c>
      <c r="D485" s="2">
        <v>7</v>
      </c>
      <c r="E485">
        <v>10</v>
      </c>
      <c r="F485">
        <v>17</v>
      </c>
      <c r="G485">
        <v>183</v>
      </c>
      <c r="H485">
        <v>193.27</v>
      </c>
      <c r="I485">
        <v>11965.09097014</v>
      </c>
      <c r="J485">
        <v>21.957509656896161</v>
      </c>
      <c r="K485">
        <v>24.332116328843007</v>
      </c>
      <c r="L485">
        <v>16.129755943319733</v>
      </c>
      <c r="M485">
        <v>18.814195305951383</v>
      </c>
      <c r="N485">
        <v>7.9430000000000005</v>
      </c>
      <c r="O485">
        <v>-11.646273637374858</v>
      </c>
      <c r="P485">
        <v>0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 t="str">
        <f t="shared" si="175"/>
        <v/>
      </c>
      <c r="W485" s="37" t="str">
        <f t="shared" si="176"/>
        <v/>
      </c>
      <c r="X485" s="37" t="str">
        <f t="shared" si="177"/>
        <v/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 t="str">
        <f t="shared" si="181"/>
        <v xml:space="preserve"> 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529</v>
      </c>
      <c r="AP485" t="s">
        <v>1315</v>
      </c>
      <c r="AQ485">
        <v>12.773371514126609</v>
      </c>
      <c r="AR485">
        <v>-3.807855214160738</v>
      </c>
      <c r="AS485">
        <v>-5.3138096962798258</v>
      </c>
      <c r="AT485">
        <v>-12.773371514126609</v>
      </c>
      <c r="AU485">
        <v>3.807855214160738</v>
      </c>
      <c r="AV485" t="s">
        <v>1825</v>
      </c>
    </row>
    <row r="486" spans="1:48" x14ac:dyDescent="0.25">
      <c r="A486">
        <v>4.8899999999999995E-9</v>
      </c>
      <c r="B486" t="s">
        <v>524</v>
      </c>
      <c r="C486">
        <v>1</v>
      </c>
      <c r="D486" s="2">
        <v>2</v>
      </c>
      <c r="E486">
        <v>18</v>
      </c>
      <c r="F486">
        <v>21</v>
      </c>
      <c r="G486">
        <v>43.5</v>
      </c>
      <c r="H486">
        <v>39.58</v>
      </c>
      <c r="I486">
        <v>34297.419242619995</v>
      </c>
      <c r="J486">
        <v>6.6398255326287527</v>
      </c>
      <c r="K486">
        <v>8.0496237543217415</v>
      </c>
      <c r="L486">
        <v>6.0437447281448335</v>
      </c>
      <c r="M486">
        <v>7.8674398909471419</v>
      </c>
      <c r="N486">
        <v>4.9169999999999998</v>
      </c>
      <c r="O486">
        <v>-17.913188647746249</v>
      </c>
      <c r="P486">
        <v>4.7119757453259226</v>
      </c>
      <c r="Q486" s="36" t="str">
        <f t="shared" si="170"/>
        <v xml:space="preserve"> </v>
      </c>
      <c r="R486" t="str">
        <f t="shared" si="171"/>
        <v xml:space="preserve"> </v>
      </c>
      <c r="S486" s="37" t="str">
        <f t="shared" si="172"/>
        <v/>
      </c>
      <c r="T486" s="37" t="str">
        <f t="shared" si="173"/>
        <v/>
      </c>
      <c r="U486" s="37" t="str">
        <f t="shared" si="174"/>
        <v/>
      </c>
      <c r="V486" s="37">
        <f t="shared" si="175"/>
        <v>-0.73623165650585254</v>
      </c>
      <c r="W486" s="37" t="str">
        <f t="shared" si="176"/>
        <v/>
      </c>
      <c r="X486" s="37">
        <f t="shared" si="177"/>
        <v>-0.61103678202245593</v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>
        <f t="shared" si="181"/>
        <v>4.711975750215923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524</v>
      </c>
      <c r="AP486" t="s">
        <v>1241</v>
      </c>
      <c r="AQ486">
        <v>73.62316565058525</v>
      </c>
      <c r="AR486">
        <v>61.10367820224559</v>
      </c>
      <c r="AS486">
        <v>9.9039919151086444</v>
      </c>
      <c r="AT486">
        <v>-73.62316565058525</v>
      </c>
      <c r="AU486">
        <v>-61.10367820224559</v>
      </c>
      <c r="AV486" t="s">
        <v>1826</v>
      </c>
    </row>
    <row r="487" spans="1:48" x14ac:dyDescent="0.25">
      <c r="A487">
        <v>4.8999999999999992E-9</v>
      </c>
      <c r="B487" t="s">
        <v>932</v>
      </c>
      <c r="C487">
        <v>0</v>
      </c>
      <c r="D487" s="2">
        <v>0</v>
      </c>
      <c r="E487">
        <v>0</v>
      </c>
      <c r="F487">
        <v>0</v>
      </c>
      <c r="G487" t="s">
        <v>132</v>
      </c>
      <c r="H487" t="s">
        <v>132</v>
      </c>
      <c r="I487" t="s">
        <v>132</v>
      </c>
      <c r="J487" t="s">
        <v>1240</v>
      </c>
      <c r="K487" t="s">
        <v>1240</v>
      </c>
      <c r="L487" t="s">
        <v>1240</v>
      </c>
      <c r="M487" t="s">
        <v>1240</v>
      </c>
      <c r="N487">
        <v>15.76</v>
      </c>
      <c r="O487">
        <v>42.883046237534003</v>
      </c>
      <c r="P487" t="s">
        <v>137</v>
      </c>
      <c r="Q487" s="36" t="str">
        <f t="shared" si="170"/>
        <v xml:space="preserve"> </v>
      </c>
      <c r="R487" t="str">
        <f t="shared" si="171"/>
        <v xml:space="preserve"> </v>
      </c>
      <c r="S487" s="37" t="str">
        <f t="shared" si="172"/>
        <v xml:space="preserve"> </v>
      </c>
      <c r="T487" s="37" t="str">
        <f t="shared" si="173"/>
        <v xml:space="preserve"> </v>
      </c>
      <c r="U487" s="37" t="str">
        <f t="shared" si="174"/>
        <v xml:space="preserve"> </v>
      </c>
      <c r="V487" s="37" t="str">
        <f t="shared" si="175"/>
        <v xml:space="preserve"> </v>
      </c>
      <c r="W487" s="37" t="str">
        <f t="shared" si="176"/>
        <v xml:space="preserve"> </v>
      </c>
      <c r="X487" s="37" t="str">
        <f t="shared" si="177"/>
        <v xml:space="preserve"> </v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 t="str">
        <f t="shared" si="181"/>
        <v xml:space="preserve"> 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932</v>
      </c>
      <c r="AP487" t="s">
        <v>1315</v>
      </c>
      <c r="AQ487" t="e">
        <v>#VALUE!</v>
      </c>
      <c r="AR487" t="e">
        <v>#VALUE!</v>
      </c>
      <c r="AS487" t="s">
        <v>137</v>
      </c>
      <c r="AT487" t="e">
        <v>#VALUE!</v>
      </c>
      <c r="AU487" t="e">
        <v>#VALUE!</v>
      </c>
      <c r="AV487" t="s">
        <v>1827</v>
      </c>
    </row>
    <row r="488" spans="1:48" x14ac:dyDescent="0.25">
      <c r="A488">
        <v>4.909999999999999E-9</v>
      </c>
      <c r="B488" t="s">
        <v>635</v>
      </c>
      <c r="C488">
        <v>20</v>
      </c>
      <c r="D488" s="2">
        <v>0</v>
      </c>
      <c r="E488">
        <v>10</v>
      </c>
      <c r="F488">
        <v>30</v>
      </c>
      <c r="G488">
        <v>60</v>
      </c>
      <c r="H488">
        <v>41.85</v>
      </c>
      <c r="I488">
        <v>12542.488189200001</v>
      </c>
      <c r="J488">
        <v>8.6628027323535495</v>
      </c>
      <c r="K488">
        <v>13.843863711544824</v>
      </c>
      <c r="L488">
        <v>5.0476421483698219</v>
      </c>
      <c r="M488">
        <v>6.64931461373539</v>
      </c>
      <c r="N488">
        <v>3.0230000000000001</v>
      </c>
      <c r="O488">
        <v>-37.54132231404958</v>
      </c>
      <c r="P488">
        <v>3.5818399044205496</v>
      </c>
      <c r="Q488" s="36" t="str">
        <f t="shared" si="170"/>
        <v xml:space="preserve"> </v>
      </c>
      <c r="R488" t="str">
        <f t="shared" si="171"/>
        <v xml:space="preserve"> </v>
      </c>
      <c r="S488" s="37">
        <f t="shared" si="172"/>
        <v>0.43369176118240144</v>
      </c>
      <c r="T488" s="37" t="str">
        <f t="shared" si="173"/>
        <v/>
      </c>
      <c r="U488" s="37" t="str">
        <f t="shared" si="174"/>
        <v/>
      </c>
      <c r="V488" s="37">
        <f t="shared" si="175"/>
        <v>-0.65586849902894451</v>
      </c>
      <c r="W488" s="37" t="str">
        <f t="shared" si="176"/>
        <v/>
      </c>
      <c r="X488" s="37">
        <f t="shared" si="177"/>
        <v>-0.67514393450703003</v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>
        <f t="shared" si="181"/>
        <v>3.5818399093305495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 t="str">
        <f t="shared" si="184"/>
        <v xml:space="preserve"> </v>
      </c>
      <c r="AM488" t="str">
        <f t="shared" si="168"/>
        <v xml:space="preserve"> </v>
      </c>
      <c r="AN488" t="str">
        <f t="shared" si="169"/>
        <v xml:space="preserve"> </v>
      </c>
      <c r="AO488" t="s">
        <v>635</v>
      </c>
      <c r="AP488" t="s">
        <v>1295</v>
      </c>
      <c r="AQ488">
        <v>65.586849902894457</v>
      </c>
      <c r="AR488">
        <v>67.514393450702997</v>
      </c>
      <c r="AS488">
        <v>43.369175627240139</v>
      </c>
      <c r="AT488">
        <v>-65.586849902894457</v>
      </c>
      <c r="AU488">
        <v>-67.514393450702997</v>
      </c>
      <c r="AV488" t="s">
        <v>1828</v>
      </c>
    </row>
    <row r="489" spans="1:48" x14ac:dyDescent="0.25">
      <c r="A489">
        <v>4.9199999999999987E-9</v>
      </c>
      <c r="B489" t="s">
        <v>446</v>
      </c>
      <c r="C489">
        <v>2</v>
      </c>
      <c r="D489" s="2">
        <v>6</v>
      </c>
      <c r="E489">
        <v>6</v>
      </c>
      <c r="F489">
        <v>14</v>
      </c>
      <c r="G489">
        <v>91</v>
      </c>
      <c r="H489">
        <v>87.72</v>
      </c>
      <c r="I489">
        <v>27669.91705932</v>
      </c>
      <c r="J489">
        <v>24.863945578231291</v>
      </c>
      <c r="K489">
        <v>23.536356318755033</v>
      </c>
      <c r="L489">
        <v>15.798076904348898</v>
      </c>
      <c r="M489">
        <v>14.518148483458861</v>
      </c>
      <c r="N489">
        <v>3.7269999999999999</v>
      </c>
      <c r="O489">
        <v>4.1061452513966419</v>
      </c>
      <c r="P489">
        <v>2.8818969448244416</v>
      </c>
      <c r="Q489" s="36" t="str">
        <f t="shared" si="170"/>
        <v xml:space="preserve"> </v>
      </c>
      <c r="R489" t="str">
        <f t="shared" si="171"/>
        <v xml:space="preserve"> </v>
      </c>
      <c r="S489" s="37" t="str">
        <f t="shared" si="172"/>
        <v/>
      </c>
      <c r="T489" s="37" t="str">
        <f t="shared" si="173"/>
        <v/>
      </c>
      <c r="U489" s="37" t="str">
        <f t="shared" si="174"/>
        <v/>
      </c>
      <c r="V489" s="37" t="str">
        <f t="shared" si="175"/>
        <v/>
      </c>
      <c r="W489" s="37" t="str">
        <f t="shared" si="176"/>
        <v/>
      </c>
      <c r="X489" s="37" t="str">
        <f t="shared" si="177"/>
        <v/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>
        <f t="shared" si="181"/>
        <v>2.8818969497444415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446</v>
      </c>
      <c r="AP489" t="s">
        <v>1252</v>
      </c>
      <c r="AQ489">
        <v>1.2274990408939868</v>
      </c>
      <c r="AR489">
        <v>-1.6732358326866814</v>
      </c>
      <c r="AS489">
        <v>3.7391700866393096</v>
      </c>
      <c r="AT489">
        <v>-1.2274990408939868</v>
      </c>
      <c r="AU489">
        <v>1.6732358326866814</v>
      </c>
      <c r="AV489" t="s">
        <v>1829</v>
      </c>
    </row>
    <row r="490" spans="1:48" x14ac:dyDescent="0.25">
      <c r="A490">
        <v>4.9299999999999985E-9</v>
      </c>
      <c r="B490" t="s">
        <v>933</v>
      </c>
      <c r="C490">
        <v>7</v>
      </c>
      <c r="D490" s="2">
        <v>2</v>
      </c>
      <c r="E490">
        <v>10</v>
      </c>
      <c r="F490">
        <v>19</v>
      </c>
      <c r="G490">
        <v>51</v>
      </c>
      <c r="H490">
        <v>50.02</v>
      </c>
      <c r="I490">
        <v>20882.314435939999</v>
      </c>
      <c r="J490">
        <v>19.231064975009613</v>
      </c>
      <c r="K490">
        <v>39.888357256778313</v>
      </c>
      <c r="L490">
        <v>15.696326868598824</v>
      </c>
      <c r="M490">
        <v>15.616017864111347</v>
      </c>
      <c r="N490">
        <v>1.254</v>
      </c>
      <c r="O490">
        <v>-28.911564625850339</v>
      </c>
      <c r="P490">
        <v>5.361855257896841</v>
      </c>
      <c r="Q490" s="36" t="str">
        <f t="shared" si="170"/>
        <v xml:space="preserve"> </v>
      </c>
      <c r="R490" t="str">
        <f t="shared" si="171"/>
        <v xml:space="preserve"> </v>
      </c>
      <c r="S490" s="37" t="str">
        <f t="shared" si="172"/>
        <v/>
      </c>
      <c r="T490" s="37" t="str">
        <f t="shared" si="173"/>
        <v/>
      </c>
      <c r="U490" s="37" t="str">
        <f t="shared" si="174"/>
        <v/>
      </c>
      <c r="V490" s="37" t="str">
        <f t="shared" si="175"/>
        <v/>
      </c>
      <c r="W490" s="37" t="str">
        <f t="shared" si="176"/>
        <v/>
      </c>
      <c r="X490" s="37" t="str">
        <f t="shared" si="177"/>
        <v/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>
        <f t="shared" si="181"/>
        <v>5.3618552628268414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 t="str">
        <f t="shared" si="183"/>
        <v xml:space="preserve"> 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933</v>
      </c>
      <c r="AP490" t="s">
        <v>1256</v>
      </c>
      <c r="AQ490">
        <v>23.604225334542061</v>
      </c>
      <c r="AR490">
        <v>-1.0183931297780946</v>
      </c>
      <c r="AS490">
        <v>1.9592163134745988</v>
      </c>
      <c r="AT490">
        <v>-23.604225334542061</v>
      </c>
      <c r="AU490">
        <v>1.0183931297780946</v>
      </c>
      <c r="AV490" t="s">
        <v>1830</v>
      </c>
    </row>
    <row r="491" spans="1:48" x14ac:dyDescent="0.25">
      <c r="A491">
        <v>4.9399999999999982E-9</v>
      </c>
      <c r="B491" t="s">
        <v>392</v>
      </c>
      <c r="C491">
        <v>6</v>
      </c>
      <c r="D491" s="2">
        <v>6</v>
      </c>
      <c r="E491">
        <v>19</v>
      </c>
      <c r="F491">
        <v>31</v>
      </c>
      <c r="G491">
        <v>29</v>
      </c>
      <c r="H491">
        <v>25.41</v>
      </c>
      <c r="I491">
        <v>104180.93761845</v>
      </c>
      <c r="J491">
        <v>5.6871083258728738</v>
      </c>
      <c r="K491">
        <v>34.245283018867923</v>
      </c>
      <c r="L491" t="s">
        <v>1240</v>
      </c>
      <c r="M491" t="s">
        <v>1240</v>
      </c>
      <c r="N491">
        <v>0.74199999999999999</v>
      </c>
      <c r="O491">
        <v>-82.033898305084733</v>
      </c>
      <c r="P491">
        <v>6.2337662337662341</v>
      </c>
      <c r="Q491" s="36" t="str">
        <f t="shared" si="170"/>
        <v xml:space="preserve"> </v>
      </c>
      <c r="R491" t="str">
        <f t="shared" si="171"/>
        <v xml:space="preserve"> </v>
      </c>
      <c r="S491" s="37" t="str">
        <f t="shared" si="172"/>
        <v/>
      </c>
      <c r="T491" s="37" t="str">
        <f t="shared" si="173"/>
        <v/>
      </c>
      <c r="U491" s="37" t="str">
        <f t="shared" si="174"/>
        <v/>
      </c>
      <c r="V491" s="37">
        <f t="shared" si="175"/>
        <v>-0.77407853037467222</v>
      </c>
      <c r="W491" s="37" t="str">
        <f t="shared" si="176"/>
        <v xml:space="preserve"> </v>
      </c>
      <c r="X491" s="37" t="str">
        <f t="shared" si="177"/>
        <v xml:space="preserve"> 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>
        <f t="shared" si="181"/>
        <v>6.2337662387062345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>
        <f t="shared" si="184"/>
        <v>-82.033898300144728</v>
      </c>
      <c r="AM491" t="str">
        <f t="shared" si="192"/>
        <v xml:space="preserve"> </v>
      </c>
      <c r="AN491" t="str">
        <f t="shared" si="193"/>
        <v xml:space="preserve"> </v>
      </c>
      <c r="AO491" t="s">
        <v>392</v>
      </c>
      <c r="AP491" t="s">
        <v>1248</v>
      </c>
      <c r="AQ491">
        <v>77.40785303746722</v>
      </c>
      <c r="AR491" t="e">
        <v>#VALUE!</v>
      </c>
      <c r="AS491">
        <v>14.128295946477753</v>
      </c>
      <c r="AT491">
        <v>-77.40785303746722</v>
      </c>
      <c r="AU491" t="e">
        <v>#VALUE!</v>
      </c>
      <c r="AV491" t="s">
        <v>1831</v>
      </c>
    </row>
    <row r="492" spans="1:48" x14ac:dyDescent="0.25">
      <c r="A492">
        <v>4.949999999999998E-9</v>
      </c>
      <c r="B492" t="s">
        <v>444</v>
      </c>
      <c r="C492">
        <v>3</v>
      </c>
      <c r="D492" s="2">
        <v>2</v>
      </c>
      <c r="E492">
        <v>5</v>
      </c>
      <c r="F492">
        <v>10</v>
      </c>
      <c r="G492">
        <v>132.5</v>
      </c>
      <c r="H492">
        <v>136.46</v>
      </c>
      <c r="I492">
        <v>8482.7719863600014</v>
      </c>
      <c r="J492">
        <v>8.8858501009311706</v>
      </c>
      <c r="K492">
        <v>13.448309845274466</v>
      </c>
      <c r="L492">
        <v>6.7432959524693654</v>
      </c>
      <c r="M492">
        <v>8.9277430654790777</v>
      </c>
      <c r="N492">
        <v>10.147</v>
      </c>
      <c r="O492">
        <v>-36.581249999999997</v>
      </c>
      <c r="P492">
        <v>3.6076505935805363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>
        <f t="shared" si="175"/>
        <v>-0.6470078995084696</v>
      </c>
      <c r="W492" s="37" t="str">
        <f t="shared" si="176"/>
        <v/>
      </c>
      <c r="X492" s="37">
        <f t="shared" si="177"/>
        <v>-0.5660150765082782</v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>
        <f t="shared" si="181"/>
        <v>3.6076505985305363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444</v>
      </c>
      <c r="AP492" t="s">
        <v>1250</v>
      </c>
      <c r="AQ492">
        <v>64.700789950846954</v>
      </c>
      <c r="AR492">
        <v>56.60150765082782</v>
      </c>
      <c r="AS492">
        <v>-2.9019492891689924</v>
      </c>
      <c r="AT492">
        <v>-64.700789950846954</v>
      </c>
      <c r="AU492">
        <v>-56.60150765082782</v>
      </c>
      <c r="AV492" t="s">
        <v>1832</v>
      </c>
    </row>
    <row r="493" spans="1:48" x14ac:dyDescent="0.25">
      <c r="A493">
        <v>4.9599999999999978E-9</v>
      </c>
      <c r="B493" t="s">
        <v>351</v>
      </c>
      <c r="C493">
        <v>8</v>
      </c>
      <c r="D493" s="2">
        <v>1</v>
      </c>
      <c r="E493">
        <v>7</v>
      </c>
      <c r="F493">
        <v>16</v>
      </c>
      <c r="G493">
        <v>210</v>
      </c>
      <c r="H493">
        <v>201.47</v>
      </c>
      <c r="I493">
        <v>25941.880401179998</v>
      </c>
      <c r="J493">
        <v>18.451323381262018</v>
      </c>
      <c r="K493">
        <v>18.119435201007285</v>
      </c>
      <c r="L493">
        <v>13.916298196235751</v>
      </c>
      <c r="M493">
        <v>13.465665758020549</v>
      </c>
      <c r="N493">
        <v>11.119</v>
      </c>
      <c r="O493">
        <v>1.4507299270072893</v>
      </c>
      <c r="P493">
        <v>1.360996674442845</v>
      </c>
      <c r="Q493" s="36" t="str">
        <f t="shared" si="170"/>
        <v xml:space="preserve"> </v>
      </c>
      <c r="R493" t="str">
        <f t="shared" si="171"/>
        <v xml:space="preserve"> </v>
      </c>
      <c r="S493" s="37" t="str">
        <f t="shared" si="172"/>
        <v/>
      </c>
      <c r="T493" s="37" t="str">
        <f t="shared" si="173"/>
        <v/>
      </c>
      <c r="U493" s="37" t="str">
        <f t="shared" si="174"/>
        <v/>
      </c>
      <c r="V493" s="37" t="str">
        <f t="shared" si="175"/>
        <v/>
      </c>
      <c r="W493" s="37" t="str">
        <f t="shared" si="176"/>
        <v/>
      </c>
      <c r="X493" s="37" t="str">
        <f t="shared" si="177"/>
        <v/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 t="str">
        <f t="shared" si="181"/>
        <v xml:space="preserve"> 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 t="str">
        <f t="shared" si="183"/>
        <v xml:space="preserve"> 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351</v>
      </c>
      <c r="AP493" t="s">
        <v>1248</v>
      </c>
      <c r="AQ493">
        <v>26.701763779273801</v>
      </c>
      <c r="AR493">
        <v>10.437512300350193</v>
      </c>
      <c r="AS493">
        <v>4.2338809748349693</v>
      </c>
      <c r="AT493">
        <v>-26.701763779273801</v>
      </c>
      <c r="AU493">
        <v>-10.437512300350193</v>
      </c>
      <c r="AV493" t="s">
        <v>1833</v>
      </c>
    </row>
    <row r="494" spans="1:48" x14ac:dyDescent="0.25">
      <c r="A494">
        <v>4.9699999999999975E-9</v>
      </c>
      <c r="B494" t="s">
        <v>497</v>
      </c>
      <c r="C494">
        <v>9</v>
      </c>
      <c r="D494" s="2">
        <v>1</v>
      </c>
      <c r="E494">
        <v>7</v>
      </c>
      <c r="F494">
        <v>17</v>
      </c>
      <c r="G494">
        <v>110.5</v>
      </c>
      <c r="H494">
        <v>104.33</v>
      </c>
      <c r="I494">
        <v>44197.024419709996</v>
      </c>
      <c r="J494">
        <v>23.85230909922268</v>
      </c>
      <c r="K494">
        <v>28.136461704422867</v>
      </c>
      <c r="L494">
        <v>12.33298455561602</v>
      </c>
      <c r="M494">
        <v>13.397528217821904</v>
      </c>
      <c r="N494">
        <v>3.7080000000000002</v>
      </c>
      <c r="O494">
        <v>-15.727272727272728</v>
      </c>
      <c r="P494">
        <v>2.0799386561870987</v>
      </c>
      <c r="Q494" s="36" t="str">
        <f t="shared" si="170"/>
        <v xml:space="preserve"> </v>
      </c>
      <c r="R494" t="str">
        <f t="shared" si="171"/>
        <v xml:space="preserve"> </v>
      </c>
      <c r="S494" s="37" t="str">
        <f t="shared" si="172"/>
        <v/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 t="str">
        <f t="shared" si="177"/>
        <v/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>
        <f t="shared" si="181"/>
        <v>2.0799386611570987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497</v>
      </c>
      <c r="AP494" t="s">
        <v>1246</v>
      </c>
      <c r="AQ494">
        <v>5.2462443674855859</v>
      </c>
      <c r="AR494">
        <v>20.627399471713737</v>
      </c>
      <c r="AS494">
        <v>5.9139269625227753</v>
      </c>
      <c r="AT494">
        <v>-5.2462443674855859</v>
      </c>
      <c r="AU494">
        <v>-20.627399471713737</v>
      </c>
      <c r="AV494" t="s">
        <v>1834</v>
      </c>
    </row>
    <row r="495" spans="1:48" x14ac:dyDescent="0.25">
      <c r="A495">
        <v>4.9799999999999973E-9</v>
      </c>
      <c r="B495" t="s">
        <v>445</v>
      </c>
      <c r="C495">
        <v>21</v>
      </c>
      <c r="D495" s="2">
        <v>0</v>
      </c>
      <c r="E495">
        <v>5</v>
      </c>
      <c r="F495">
        <v>26</v>
      </c>
      <c r="G495">
        <v>23</v>
      </c>
      <c r="H495">
        <v>18.559999999999999</v>
      </c>
      <c r="I495">
        <v>22516.935837439996</v>
      </c>
      <c r="J495">
        <v>20.418041804180415</v>
      </c>
      <c r="K495">
        <v>24.912751677852349</v>
      </c>
      <c r="L495">
        <v>9.5287300629202143</v>
      </c>
      <c r="M495">
        <v>9.6113975682017276</v>
      </c>
      <c r="N495">
        <v>0.745</v>
      </c>
      <c r="O495">
        <v>-24.747474747474747</v>
      </c>
      <c r="P495">
        <v>8.6260775862068968</v>
      </c>
      <c r="Q495" s="36">
        <f t="shared" si="170"/>
        <v>80.769230774210769</v>
      </c>
      <c r="R495" t="str">
        <f t="shared" si="171"/>
        <v xml:space="preserve"> </v>
      </c>
      <c r="S495" s="37">
        <f t="shared" si="172"/>
        <v>0.23922414291103447</v>
      </c>
      <c r="T495" s="37" t="str">
        <f t="shared" si="173"/>
        <v/>
      </c>
      <c r="U495" s="37" t="str">
        <f t="shared" si="174"/>
        <v/>
      </c>
      <c r="V495" s="37" t="str">
        <f t="shared" si="175"/>
        <v/>
      </c>
      <c r="W495" s="37" t="str">
        <f t="shared" si="176"/>
        <v/>
      </c>
      <c r="X495" s="37">
        <f t="shared" si="177"/>
        <v>-0.38675015652911382</v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>
        <f t="shared" si="181"/>
        <v>8.6260775911868972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 t="str">
        <f t="shared" si="183"/>
        <v xml:space="preserve"> 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445</v>
      </c>
      <c r="AP495" t="s">
        <v>1297</v>
      </c>
      <c r="AQ495">
        <v>18.888937102076042</v>
      </c>
      <c r="AR495">
        <v>38.675015652911384</v>
      </c>
      <c r="AS495">
        <v>23.922413793103448</v>
      </c>
      <c r="AT495">
        <v>-18.888937102076042</v>
      </c>
      <c r="AU495">
        <v>-38.675015652911384</v>
      </c>
      <c r="AV495" t="s">
        <v>1835</v>
      </c>
    </row>
    <row r="496" spans="1:48" x14ac:dyDescent="0.25">
      <c r="A496">
        <v>4.989999999999997E-9</v>
      </c>
      <c r="B496" t="s">
        <v>255</v>
      </c>
      <c r="C496">
        <v>26</v>
      </c>
      <c r="D496" s="2">
        <v>2</v>
      </c>
      <c r="E496">
        <v>8</v>
      </c>
      <c r="F496">
        <v>36</v>
      </c>
      <c r="G496">
        <v>138</v>
      </c>
      <c r="H496">
        <v>129.52000000000001</v>
      </c>
      <c r="I496">
        <v>366794.61084400001</v>
      </c>
      <c r="J496">
        <v>26.765860715023766</v>
      </c>
      <c r="K496">
        <v>25.971525967515543</v>
      </c>
      <c r="L496">
        <v>12.732157740009187</v>
      </c>
      <c r="M496">
        <v>12.696387791248055</v>
      </c>
      <c r="N496">
        <v>5.0369999999999999</v>
      </c>
      <c r="O496">
        <v>2.1703853955375294</v>
      </c>
      <c r="P496">
        <v>1.6599752933909819</v>
      </c>
      <c r="Q496" s="36">
        <f t="shared" si="170"/>
        <v>72.222222227212228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 t="str">
        <f t="shared" si="175"/>
        <v/>
      </c>
      <c r="W496" s="37" t="str">
        <f t="shared" si="176"/>
        <v/>
      </c>
      <c r="X496" s="37" t="str">
        <f t="shared" si="177"/>
        <v/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 t="str">
        <f t="shared" si="181"/>
        <v xml:space="preserve"> 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255</v>
      </c>
      <c r="AP496" t="s">
        <v>1241</v>
      </c>
      <c r="AQ496">
        <v>-6.327895338566214</v>
      </c>
      <c r="AR496">
        <v>18.058401386654499</v>
      </c>
      <c r="AS496">
        <v>6.5472513897467444</v>
      </c>
      <c r="AT496">
        <v>6.327895338566214</v>
      </c>
      <c r="AU496">
        <v>-18.058401386654499</v>
      </c>
      <c r="AV496" t="s">
        <v>1836</v>
      </c>
    </row>
    <row r="497" spans="1:48" x14ac:dyDescent="0.25">
      <c r="A497">
        <v>4.9999999999999968E-9</v>
      </c>
      <c r="B497" t="s">
        <v>634</v>
      </c>
      <c r="C497">
        <v>9</v>
      </c>
      <c r="D497" s="2">
        <v>1</v>
      </c>
      <c r="E497">
        <v>7</v>
      </c>
      <c r="F497">
        <v>17</v>
      </c>
      <c r="G497">
        <v>34</v>
      </c>
      <c r="H497">
        <v>27.85</v>
      </c>
      <c r="I497">
        <v>7220.2518056999997</v>
      </c>
      <c r="J497">
        <v>7.0739141478282956</v>
      </c>
      <c r="K497">
        <v>12.67637687756031</v>
      </c>
      <c r="L497">
        <v>5.368214206296309</v>
      </c>
      <c r="M497">
        <v>6.6024417969052918</v>
      </c>
      <c r="N497">
        <v>2.1970000000000001</v>
      </c>
      <c r="O497">
        <v>-44.798994974874368</v>
      </c>
      <c r="P497">
        <v>4.7684021543985642</v>
      </c>
      <c r="Q497" s="36" t="str">
        <f t="shared" si="170"/>
        <v xml:space="preserve"> </v>
      </c>
      <c r="R497" t="str">
        <f t="shared" si="171"/>
        <v xml:space="preserve"> </v>
      </c>
      <c r="S497" s="37">
        <f t="shared" si="172"/>
        <v>0.22082585778276467</v>
      </c>
      <c r="T497" s="37" t="str">
        <f t="shared" si="173"/>
        <v/>
      </c>
      <c r="U497" s="37" t="str">
        <f t="shared" si="174"/>
        <v/>
      </c>
      <c r="V497" s="37">
        <f t="shared" si="175"/>
        <v>-0.71898740296361807</v>
      </c>
      <c r="W497" s="37" t="str">
        <f t="shared" si="176"/>
        <v/>
      </c>
      <c r="X497" s="37">
        <f t="shared" si="177"/>
        <v>-0.65451256358494203</v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>
        <f t="shared" si="181"/>
        <v>4.7684021593985646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634</v>
      </c>
      <c r="AP497" t="s">
        <v>1244</v>
      </c>
      <c r="AQ497">
        <v>71.898740296361808</v>
      </c>
      <c r="AR497">
        <v>65.451256358494206</v>
      </c>
      <c r="AS497">
        <v>22.082585278276468</v>
      </c>
      <c r="AT497">
        <v>-71.898740296361808</v>
      </c>
      <c r="AU497">
        <v>-65.451256358494206</v>
      </c>
      <c r="AV497" t="s">
        <v>1837</v>
      </c>
    </row>
    <row r="498" spans="1:48" x14ac:dyDescent="0.25">
      <c r="A498">
        <v>5.0099999999999966E-9</v>
      </c>
      <c r="B498" t="s">
        <v>558</v>
      </c>
      <c r="C498">
        <v>2</v>
      </c>
      <c r="D498" s="2">
        <v>8</v>
      </c>
      <c r="E498">
        <v>12</v>
      </c>
      <c r="F498">
        <v>22</v>
      </c>
      <c r="G498">
        <v>21</v>
      </c>
      <c r="H498">
        <v>21.47</v>
      </c>
      <c r="I498">
        <v>8822.1262921699999</v>
      </c>
      <c r="J498">
        <v>12.157417893544734</v>
      </c>
      <c r="K498">
        <v>12.756981580510992</v>
      </c>
      <c r="L498">
        <v>8.4421239076154801</v>
      </c>
      <c r="M498">
        <v>9.2368489575551944</v>
      </c>
      <c r="N498">
        <v>1.6830000000000001</v>
      </c>
      <c r="O498">
        <v>-2.7167630057803427</v>
      </c>
      <c r="P498">
        <v>4.1127154168607358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/>
      </c>
      <c r="T498" s="37" t="str">
        <f t="shared" si="173"/>
        <v/>
      </c>
      <c r="U498" s="37" t="str">
        <f t="shared" si="174"/>
        <v/>
      </c>
      <c r="V498" s="37">
        <f t="shared" si="175"/>
        <v>-0.51704424111926461</v>
      </c>
      <c r="W498" s="37" t="str">
        <f t="shared" si="176"/>
        <v/>
      </c>
      <c r="X498" s="37">
        <f t="shared" si="177"/>
        <v>-0.45668193655174083</v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>
        <f t="shared" si="181"/>
        <v>4.1127154218707362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558</v>
      </c>
      <c r="AP498" t="s">
        <v>1295</v>
      </c>
      <c r="AQ498">
        <v>51.704424111926464</v>
      </c>
      <c r="AR498">
        <v>45.668193655174086</v>
      </c>
      <c r="AS498">
        <v>-2.1891010712622228</v>
      </c>
      <c r="AT498">
        <v>-51.704424111926464</v>
      </c>
      <c r="AU498">
        <v>-45.668193655174086</v>
      </c>
      <c r="AV498" t="s">
        <v>1838</v>
      </c>
    </row>
    <row r="499" spans="1:48" x14ac:dyDescent="0.25">
      <c r="A499">
        <v>5.0199999999999963E-9</v>
      </c>
      <c r="B499" t="s">
        <v>443</v>
      </c>
      <c r="C499">
        <v>8</v>
      </c>
      <c r="D499" s="2">
        <v>0</v>
      </c>
      <c r="E499">
        <v>5</v>
      </c>
      <c r="F499">
        <v>13</v>
      </c>
      <c r="G499">
        <v>26</v>
      </c>
      <c r="H499">
        <v>23.75</v>
      </c>
      <c r="I499">
        <v>17722.392500000002</v>
      </c>
      <c r="J499" t="s">
        <v>1240</v>
      </c>
      <c r="K499" t="s">
        <v>1240</v>
      </c>
      <c r="L499">
        <v>18.188030079292425</v>
      </c>
      <c r="M499">
        <v>19.966243450815359</v>
      </c>
      <c r="N499">
        <v>0.26100000000000001</v>
      </c>
      <c r="O499">
        <v>-33.076923076923073</v>
      </c>
      <c r="P499">
        <v>1.4778947368421054</v>
      </c>
      <c r="Q499" s="36" t="str">
        <f t="shared" si="170"/>
        <v xml:space="preserve"> </v>
      </c>
      <c r="R499" t="str">
        <f t="shared" si="171"/>
        <v xml:space="preserve"> </v>
      </c>
      <c r="S499" s="37" t="str">
        <f t="shared" si="172"/>
        <v/>
      </c>
      <c r="T499" s="37" t="str">
        <f t="shared" si="173"/>
        <v/>
      </c>
      <c r="U499" s="37" t="str">
        <f t="shared" si="174"/>
        <v xml:space="preserve"> </v>
      </c>
      <c r="V499" s="37" t="str">
        <f t="shared" si="175"/>
        <v xml:space="preserve"> </v>
      </c>
      <c r="W499" s="37" t="str">
        <f t="shared" si="176"/>
        <v/>
      </c>
      <c r="X499" s="37" t="str">
        <f t="shared" si="177"/>
        <v/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 t="str">
        <f t="shared" si="181"/>
        <v xml:space="preserve"> 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 t="str">
        <f t="shared" si="183"/>
        <v xml:space="preserve"> </v>
      </c>
      <c r="AL499" t="str">
        <f t="shared" si="184"/>
        <v xml:space="preserve"> </v>
      </c>
      <c r="AM499" t="str">
        <f t="shared" si="192"/>
        <v xml:space="preserve"> </v>
      </c>
      <c r="AN499" t="str">
        <f t="shared" si="193"/>
        <v xml:space="preserve"> </v>
      </c>
      <c r="AO499" t="s">
        <v>443</v>
      </c>
      <c r="AP499" t="s">
        <v>1256</v>
      </c>
      <c r="AQ499" t="e">
        <v>#VALUE!</v>
      </c>
      <c r="AR499">
        <v>-17.054492314494297</v>
      </c>
      <c r="AS499">
        <v>9.4736842105263221</v>
      </c>
      <c r="AT499" t="e">
        <v>#VALUE!</v>
      </c>
      <c r="AU499">
        <v>17.054492314494297</v>
      </c>
      <c r="AV499" t="s">
        <v>1839</v>
      </c>
    </row>
    <row r="500" spans="1:48" x14ac:dyDescent="0.25">
      <c r="A500">
        <v>5.0299999999999961E-9</v>
      </c>
      <c r="B500" t="s">
        <v>608</v>
      </c>
      <c r="C500">
        <v>12</v>
      </c>
      <c r="D500" s="2">
        <v>0</v>
      </c>
      <c r="E500">
        <v>5</v>
      </c>
      <c r="F500">
        <v>17</v>
      </c>
      <c r="G500">
        <v>94.5</v>
      </c>
      <c r="H500">
        <v>81.265000000000001</v>
      </c>
      <c r="I500">
        <v>8765.9144739599997</v>
      </c>
      <c r="J500">
        <v>19.418160095579449</v>
      </c>
      <c r="K500" t="s">
        <v>1240</v>
      </c>
      <c r="L500">
        <v>10.076668444444445</v>
      </c>
      <c r="M500" t="s">
        <v>1240</v>
      </c>
      <c r="N500">
        <v>-10.836</v>
      </c>
      <c r="O500" t="s">
        <v>132</v>
      </c>
      <c r="P500">
        <v>1.2305420537746878</v>
      </c>
      <c r="Q500" s="36">
        <f t="shared" si="170"/>
        <v>70.588235299147655</v>
      </c>
      <c r="R500" t="str">
        <f t="shared" si="171"/>
        <v xml:space="preserve"> </v>
      </c>
      <c r="S500" s="37">
        <f t="shared" si="172"/>
        <v>0.1628622458470799</v>
      </c>
      <c r="T500" s="37" t="str">
        <f t="shared" si="173"/>
        <v/>
      </c>
      <c r="U500" s="37" t="str">
        <f t="shared" si="174"/>
        <v/>
      </c>
      <c r="V500" s="37" t="str">
        <f t="shared" si="175"/>
        <v/>
      </c>
      <c r="W500" s="37" t="str">
        <f t="shared" si="176"/>
        <v/>
      </c>
      <c r="X500" s="37">
        <f t="shared" si="177"/>
        <v>-0.35148594771192687</v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 t="str">
        <f t="shared" si="181"/>
        <v xml:space="preserve"> 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 t="str">
        <f t="shared" si="183"/>
        <v xml:space="preserve"> 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608</v>
      </c>
      <c r="AP500" t="s">
        <v>1250</v>
      </c>
      <c r="AQ500">
        <v>22.860986377644267</v>
      </c>
      <c r="AR500">
        <v>35.148594771192684</v>
      </c>
      <c r="AS500">
        <v>16.286224081707989</v>
      </c>
      <c r="AT500">
        <v>-22.860986377644267</v>
      </c>
      <c r="AU500">
        <v>-35.148594771192684</v>
      </c>
      <c r="AV500" t="s">
        <v>1840</v>
      </c>
    </row>
    <row r="501" spans="1:48" x14ac:dyDescent="0.25">
      <c r="A501">
        <v>5.0399999999999958E-9</v>
      </c>
      <c r="B501" t="s">
        <v>669</v>
      </c>
      <c r="C501">
        <v>18</v>
      </c>
      <c r="D501" s="2">
        <v>0</v>
      </c>
      <c r="E501">
        <v>9</v>
      </c>
      <c r="F501">
        <v>27</v>
      </c>
      <c r="G501">
        <v>34</v>
      </c>
      <c r="H501">
        <v>24.52</v>
      </c>
      <c r="I501">
        <v>2503.50960536</v>
      </c>
      <c r="J501">
        <v>5.9198454852728144</v>
      </c>
      <c r="K501" t="s">
        <v>1240</v>
      </c>
      <c r="L501">
        <v>3.0688350140753258</v>
      </c>
      <c r="M501">
        <v>5.3120181103618025</v>
      </c>
      <c r="N501">
        <v>8.1000000000000003E-2</v>
      </c>
      <c r="O501">
        <v>-98.183856502242136</v>
      </c>
      <c r="P501">
        <v>3.5277324632952691</v>
      </c>
      <c r="Q501" s="36" t="str">
        <f t="shared" si="170"/>
        <v xml:space="preserve"> </v>
      </c>
      <c r="R501" t="str">
        <f t="shared" si="171"/>
        <v xml:space="preserve"> </v>
      </c>
      <c r="S501" s="37">
        <f t="shared" si="172"/>
        <v>0.38662316980345834</v>
      </c>
      <c r="T501" s="37" t="str">
        <f t="shared" si="173"/>
        <v/>
      </c>
      <c r="U501" s="37" t="str">
        <f t="shared" si="174"/>
        <v/>
      </c>
      <c r="V501" s="37">
        <f t="shared" si="175"/>
        <v>-0.76483300205426907</v>
      </c>
      <c r="W501" s="37" t="str">
        <f t="shared" si="176"/>
        <v/>
      </c>
      <c r="X501" s="37">
        <f t="shared" si="177"/>
        <v>-0.80249596960007552</v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>
        <f t="shared" si="181"/>
        <v>3.5277324683352691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>
        <f t="shared" si="184"/>
        <v>-98.183856497202143</v>
      </c>
      <c r="AM501" t="str">
        <f t="shared" si="192"/>
        <v xml:space="preserve"> </v>
      </c>
      <c r="AN501" t="str">
        <f t="shared" si="193"/>
        <v xml:space="preserve"> </v>
      </c>
      <c r="AO501" t="s">
        <v>669</v>
      </c>
      <c r="AP501" t="s">
        <v>1297</v>
      </c>
      <c r="AQ501">
        <v>76.4833002054269</v>
      </c>
      <c r="AR501">
        <v>80.249596960007551</v>
      </c>
      <c r="AS501">
        <v>38.662316476345836</v>
      </c>
      <c r="AT501">
        <v>-76.4833002054269</v>
      </c>
      <c r="AU501">
        <v>-80.249596960007551</v>
      </c>
      <c r="AV501" t="s">
        <v>1841</v>
      </c>
    </row>
    <row r="502" spans="1:48" x14ac:dyDescent="0.25">
      <c r="A502">
        <v>5.0499999999999956E-9</v>
      </c>
      <c r="B502" t="s">
        <v>934</v>
      </c>
      <c r="C502">
        <v>3</v>
      </c>
      <c r="D502" s="2">
        <v>2</v>
      </c>
      <c r="E502">
        <v>10</v>
      </c>
      <c r="F502">
        <v>15</v>
      </c>
      <c r="G502">
        <v>62.25</v>
      </c>
      <c r="H502">
        <v>64.17</v>
      </c>
      <c r="I502">
        <v>33700.211519400007</v>
      </c>
      <c r="J502">
        <v>24.501718213058417</v>
      </c>
      <c r="K502">
        <v>23.157704799711297</v>
      </c>
      <c r="L502">
        <v>13.613127645313234</v>
      </c>
      <c r="M502">
        <v>12.773109541558483</v>
      </c>
      <c r="N502">
        <v>2.7709999999999999</v>
      </c>
      <c r="O502">
        <v>4.9621212121212039</v>
      </c>
      <c r="P502">
        <v>2.6788218793828893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/>
      </c>
      <c r="V502" s="37" t="str">
        <f t="shared" si="175"/>
        <v/>
      </c>
      <c r="W502" s="37" t="str">
        <f t="shared" si="176"/>
        <v/>
      </c>
      <c r="X502" s="37" t="str">
        <f t="shared" si="177"/>
        <v/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>
        <f t="shared" si="181"/>
        <v>2.6788218844328893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934</v>
      </c>
      <c r="AP502" t="s">
        <v>1252</v>
      </c>
      <c r="AQ502">
        <v>2.6664542003388525</v>
      </c>
      <c r="AR502">
        <v>12.388656804083132</v>
      </c>
      <c r="AS502">
        <v>-2.9920523609163197</v>
      </c>
      <c r="AT502">
        <v>-2.6664542003388525</v>
      </c>
      <c r="AU502">
        <v>-12.388656804083132</v>
      </c>
      <c r="AV502" t="s">
        <v>1842</v>
      </c>
    </row>
    <row r="503" spans="1:48" x14ac:dyDescent="0.25">
      <c r="A503">
        <v>5.0599999999999953E-9</v>
      </c>
      <c r="B503" t="s">
        <v>501</v>
      </c>
      <c r="C503">
        <v>9</v>
      </c>
      <c r="D503" s="2">
        <v>3</v>
      </c>
      <c r="E503">
        <v>15</v>
      </c>
      <c r="F503">
        <v>27</v>
      </c>
      <c r="G503">
        <v>100</v>
      </c>
      <c r="H503">
        <v>97.91</v>
      </c>
      <c r="I503">
        <v>23811.160081329999</v>
      </c>
      <c r="J503">
        <v>25.957051961823964</v>
      </c>
      <c r="K503">
        <v>29.192009540846747</v>
      </c>
      <c r="L503">
        <v>21.552571378314763</v>
      </c>
      <c r="M503">
        <v>24.075335005942165</v>
      </c>
      <c r="N503">
        <v>2.9769999999999999</v>
      </c>
      <c r="O503">
        <v>-11.134328358208961</v>
      </c>
      <c r="P503">
        <v>1.5095495863548158</v>
      </c>
      <c r="Q503" s="36" t="str">
        <f t="shared" si="170"/>
        <v xml:space="preserve"> </v>
      </c>
      <c r="R503" t="str">
        <f t="shared" si="171"/>
        <v xml:space="preserve"> </v>
      </c>
      <c r="S503" s="37" t="str">
        <f t="shared" si="172"/>
        <v/>
      </c>
      <c r="T503" s="37" t="str">
        <f t="shared" si="173"/>
        <v/>
      </c>
      <c r="U503" s="37" t="str">
        <f t="shared" si="174"/>
        <v/>
      </c>
      <c r="V503" s="37" t="str">
        <f t="shared" si="175"/>
        <v/>
      </c>
      <c r="W503" s="37" t="str">
        <f t="shared" si="176"/>
        <v/>
      </c>
      <c r="X503" s="37" t="str">
        <f t="shared" si="177"/>
        <v/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 t="str">
        <f t="shared" si="181"/>
        <v xml:space="preserve"> 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 t="str">
        <f t="shared" si="183"/>
        <v xml:space="preserve"> 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501</v>
      </c>
      <c r="AP503" t="s">
        <v>1295</v>
      </c>
      <c r="AQ503">
        <v>-3.1148870450995458</v>
      </c>
      <c r="AR503">
        <v>-38.708001348251656</v>
      </c>
      <c r="AS503">
        <v>2.1346134204881961</v>
      </c>
      <c r="AT503">
        <v>3.1148870450995458</v>
      </c>
      <c r="AU503">
        <v>38.708001348251656</v>
      </c>
      <c r="AV503" t="s">
        <v>1843</v>
      </c>
    </row>
    <row r="504" spans="1:48" x14ac:dyDescent="0.25">
      <c r="A504">
        <v>5.0699999999999951E-9</v>
      </c>
      <c r="B504" t="s">
        <v>235</v>
      </c>
      <c r="C504">
        <v>3</v>
      </c>
      <c r="D504">
        <v>5</v>
      </c>
      <c r="E504">
        <v>18</v>
      </c>
      <c r="F504">
        <v>26</v>
      </c>
      <c r="G504">
        <v>47</v>
      </c>
      <c r="H504">
        <v>42.66</v>
      </c>
      <c r="I504">
        <v>180375.49201031998</v>
      </c>
      <c r="J504">
        <v>18.207426376440459</v>
      </c>
      <c r="K504" t="s">
        <v>1240</v>
      </c>
      <c r="L504">
        <v>6.3088424260217302</v>
      </c>
      <c r="M504">
        <v>12.160810890659318</v>
      </c>
      <c r="N504">
        <v>-0.28000000000000003</v>
      </c>
      <c r="O504" t="s">
        <v>132</v>
      </c>
      <c r="P504">
        <v>8.1926863572433195</v>
      </c>
      <c r="Q504" s="36" t="str">
        <f t="shared" si="170"/>
        <v xml:space="preserve"> </v>
      </c>
      <c r="R504" t="str">
        <f t="shared" si="171"/>
        <v xml:space="preserve"> </v>
      </c>
      <c r="S504" s="37" t="str">
        <f t="shared" si="172"/>
        <v/>
      </c>
      <c r="T504" s="37" t="str">
        <f t="shared" si="173"/>
        <v/>
      </c>
      <c r="U504" s="37" t="str">
        <f t="shared" si="174"/>
        <v/>
      </c>
      <c r="V504" s="37" t="str">
        <f t="shared" si="175"/>
        <v/>
      </c>
      <c r="W504" s="37" t="str">
        <f t="shared" si="176"/>
        <v/>
      </c>
      <c r="X504" s="37">
        <f t="shared" si="177"/>
        <v>-0.59397562899849499</v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>
        <f t="shared" si="181"/>
        <v>8.192686362313319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 t="str">
        <f t="shared" si="183"/>
        <v xml:space="preserve"> </v>
      </c>
      <c r="AL504" t="str">
        <f t="shared" si="184"/>
        <v xml:space="preserve"> </v>
      </c>
      <c r="AM504" t="str">
        <f t="shared" si="192"/>
        <v xml:space="preserve"> </v>
      </c>
      <c r="AN504" t="str">
        <f t="shared" si="193"/>
        <v xml:space="preserve"> </v>
      </c>
      <c r="AO504" t="s">
        <v>235</v>
      </c>
      <c r="AP504" t="s">
        <v>1297</v>
      </c>
      <c r="AQ504">
        <v>27.670649311413641</v>
      </c>
      <c r="AR504">
        <v>59.397562899849497</v>
      </c>
      <c r="AS504">
        <v>10.173464603844362</v>
      </c>
      <c r="AT504">
        <v>-27.670649311413641</v>
      </c>
      <c r="AU504">
        <v>-59.397562899849497</v>
      </c>
      <c r="AV504" t="s">
        <v>1844</v>
      </c>
    </row>
    <row r="505" spans="1:48" x14ac:dyDescent="0.25">
      <c r="A505">
        <v>5.0799999999999949E-9</v>
      </c>
      <c r="B505" t="s">
        <v>502</v>
      </c>
      <c r="C505">
        <v>9</v>
      </c>
      <c r="D505">
        <v>0</v>
      </c>
      <c r="E505">
        <v>9</v>
      </c>
      <c r="F505">
        <v>18</v>
      </c>
      <c r="G505">
        <v>50</v>
      </c>
      <c r="H505">
        <v>41.8</v>
      </c>
      <c r="I505">
        <v>9157.5623919999998</v>
      </c>
      <c r="J505">
        <v>16.991869918699187</v>
      </c>
      <c r="K505">
        <v>28.748280605226959</v>
      </c>
      <c r="L505">
        <v>11.765596393197681</v>
      </c>
      <c r="M505">
        <v>18.425456217500216</v>
      </c>
      <c r="N505">
        <v>1.454</v>
      </c>
      <c r="O505">
        <v>-40.653061224489804</v>
      </c>
      <c r="P505">
        <v>0.90909090909090917</v>
      </c>
      <c r="Q505" s="36" t="str">
        <f t="shared" si="170"/>
        <v xml:space="preserve"> </v>
      </c>
      <c r="R505" t="str">
        <f t="shared" si="171"/>
        <v xml:space="preserve"> </v>
      </c>
      <c r="S505" s="37">
        <f t="shared" si="172"/>
        <v>0.19617225388382778</v>
      </c>
      <c r="T505" s="37" t="str">
        <f t="shared" si="173"/>
        <v/>
      </c>
      <c r="U505" s="37" t="str">
        <f t="shared" si="174"/>
        <v/>
      </c>
      <c r="V505" s="37">
        <f t="shared" si="175"/>
        <v>-0.32499470666830954</v>
      </c>
      <c r="W505" s="37" t="str">
        <f t="shared" si="176"/>
        <v/>
      </c>
      <c r="X505" s="37" t="str">
        <f t="shared" si="177"/>
        <v/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 t="str">
        <f t="shared" si="181"/>
        <v xml:space="preserve"> 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 t="str">
        <f t="shared" si="184"/>
        <v xml:space="preserve"> </v>
      </c>
      <c r="AM505" t="str">
        <f t="shared" si="192"/>
        <v xml:space="preserve"> </v>
      </c>
      <c r="AN505" t="str">
        <f t="shared" si="193"/>
        <v xml:space="preserve"> </v>
      </c>
      <c r="AO505" t="s">
        <v>502</v>
      </c>
      <c r="AP505" t="s">
        <v>1315</v>
      </c>
      <c r="AQ505">
        <v>32.499470666830952</v>
      </c>
      <c r="AR505">
        <v>24.27899521944391</v>
      </c>
      <c r="AS505">
        <v>19.617224880382778</v>
      </c>
      <c r="AT505">
        <v>-32.499470666830952</v>
      </c>
      <c r="AU505">
        <v>-24.27899521944391</v>
      </c>
      <c r="AV505" t="s">
        <v>1845</v>
      </c>
    </row>
    <row r="506" spans="1:48" x14ac:dyDescent="0.25">
      <c r="A506">
        <v>5.0899999999999946E-9</v>
      </c>
      <c r="B506" t="s">
        <v>447</v>
      </c>
      <c r="C506">
        <v>2</v>
      </c>
      <c r="D506">
        <v>1</v>
      </c>
      <c r="E506">
        <v>4</v>
      </c>
      <c r="F506">
        <v>7</v>
      </c>
      <c r="G506">
        <v>19</v>
      </c>
      <c r="H506">
        <v>15.84</v>
      </c>
      <c r="I506">
        <v>3371.2503739200001</v>
      </c>
      <c r="J506">
        <v>4.7184986595174259</v>
      </c>
      <c r="K506">
        <v>12.184615384615384</v>
      </c>
      <c r="L506">
        <v>3.529500604107934</v>
      </c>
      <c r="M506">
        <v>6.2927836285303975</v>
      </c>
      <c r="N506">
        <v>1.3</v>
      </c>
      <c r="O506">
        <v>-63.380281690140841</v>
      </c>
      <c r="P506">
        <v>6.3446969696969706</v>
      </c>
      <c r="Q506" s="36" t="str">
        <f t="shared" si="170"/>
        <v xml:space="preserve"> </v>
      </c>
      <c r="R506" t="str">
        <f t="shared" si="171"/>
        <v xml:space="preserve"> </v>
      </c>
      <c r="S506" s="37">
        <f t="shared" si="172"/>
        <v>0.19949495458494962</v>
      </c>
      <c r="T506" s="37" t="str">
        <f t="shared" si="173"/>
        <v/>
      </c>
      <c r="U506" s="37" t="str">
        <f t="shared" si="174"/>
        <v/>
      </c>
      <c r="V506" s="37">
        <f t="shared" si="175"/>
        <v>-0.81255673525091487</v>
      </c>
      <c r="W506" s="37" t="str">
        <f t="shared" si="176"/>
        <v/>
      </c>
      <c r="X506" s="37">
        <f t="shared" si="177"/>
        <v>-0.7728484615780733</v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>
        <f t="shared" si="181"/>
        <v>6.344696974786971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>
        <f t="shared" si="184"/>
        <v>-63.380281685050839</v>
      </c>
      <c r="AM506" t="str">
        <f t="shared" si="192"/>
        <v xml:space="preserve"> </v>
      </c>
      <c r="AN506" t="str">
        <f t="shared" si="193"/>
        <v xml:space="preserve"> </v>
      </c>
      <c r="AO506" t="s">
        <v>447</v>
      </c>
      <c r="AP506" t="s">
        <v>1295</v>
      </c>
      <c r="AQ506">
        <v>81.255673525091481</v>
      </c>
      <c r="AR506">
        <v>77.284846157807323</v>
      </c>
      <c r="AS506">
        <v>19.949494949494962</v>
      </c>
      <c r="AT506">
        <v>-81.255673525091481</v>
      </c>
      <c r="AU506">
        <v>-77.284846157807323</v>
      </c>
      <c r="AV506" t="s">
        <v>1846</v>
      </c>
    </row>
    <row r="507" spans="1:48" x14ac:dyDescent="0.25">
      <c r="A507">
        <v>5.0999999999999944E-9</v>
      </c>
      <c r="B507" t="s">
        <v>625</v>
      </c>
      <c r="C507">
        <v>4</v>
      </c>
      <c r="D507">
        <v>2</v>
      </c>
      <c r="E507">
        <v>13</v>
      </c>
      <c r="F507">
        <v>19</v>
      </c>
      <c r="G507">
        <v>68.5</v>
      </c>
      <c r="H507">
        <v>67.34</v>
      </c>
      <c r="I507">
        <v>12115.495830620001</v>
      </c>
      <c r="J507">
        <v>22.305399138787678</v>
      </c>
      <c r="K507" t="s">
        <v>1240</v>
      </c>
      <c r="L507">
        <v>14.08143701636433</v>
      </c>
      <c r="M507">
        <v>21.655862793358171</v>
      </c>
      <c r="N507">
        <v>1.4830000000000001</v>
      </c>
      <c r="O507">
        <v>-50.894039735099341</v>
      </c>
      <c r="P507">
        <v>1.473121473121473</v>
      </c>
      <c r="Q507" s="36" t="str">
        <f t="shared" si="170"/>
        <v xml:space="preserve"> </v>
      </c>
      <c r="R507" t="str">
        <f t="shared" si="171"/>
        <v xml:space="preserve"> </v>
      </c>
      <c r="S507" s="37" t="str">
        <f t="shared" si="172"/>
        <v/>
      </c>
      <c r="T507" s="37" t="str">
        <f t="shared" si="173"/>
        <v/>
      </c>
      <c r="U507" s="37" t="str">
        <f t="shared" si="174"/>
        <v/>
      </c>
      <c r="V507" s="37" t="str">
        <f t="shared" si="175"/>
        <v/>
      </c>
      <c r="W507" s="37" t="str">
        <f t="shared" si="176"/>
        <v/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>
        <f t="shared" si="184"/>
        <v>-50.894039729999342</v>
      </c>
      <c r="AM507" t="str">
        <f t="shared" si="192"/>
        <v xml:space="preserve"> </v>
      </c>
      <c r="AN507" t="str">
        <f t="shared" si="193"/>
        <v xml:space="preserve"> </v>
      </c>
      <c r="AO507" t="s">
        <v>625</v>
      </c>
      <c r="AP507" t="s">
        <v>1246</v>
      </c>
      <c r="AQ507">
        <v>11.391373871166943</v>
      </c>
      <c r="AR507">
        <v>9.3747121693138258</v>
      </c>
      <c r="AS507">
        <v>1.7226017226017243</v>
      </c>
      <c r="AT507">
        <v>-11.391373871166943</v>
      </c>
      <c r="AU507">
        <v>-9.3747121693138258</v>
      </c>
      <c r="AV507" t="s">
        <v>1847</v>
      </c>
    </row>
    <row r="508" spans="1:48" x14ac:dyDescent="0.25">
      <c r="A508">
        <v>5.1099999999999941E-9</v>
      </c>
      <c r="B508" t="s">
        <v>562</v>
      </c>
      <c r="C508">
        <v>8</v>
      </c>
      <c r="D508">
        <v>1</v>
      </c>
      <c r="E508">
        <v>17</v>
      </c>
      <c r="F508">
        <v>26</v>
      </c>
      <c r="G508">
        <v>95</v>
      </c>
      <c r="H508">
        <v>87.43</v>
      </c>
      <c r="I508">
        <v>26315.203531960004</v>
      </c>
      <c r="J508">
        <v>23.58510925276504</v>
      </c>
      <c r="K508">
        <v>29.972574562907095</v>
      </c>
      <c r="L508">
        <v>17.759046024300645</v>
      </c>
      <c r="M508">
        <v>20.846692229353344</v>
      </c>
      <c r="N508">
        <v>2.9170000000000003</v>
      </c>
      <c r="O508">
        <v>-17.830985915492956</v>
      </c>
      <c r="P508">
        <v>2.1308475351709939</v>
      </c>
      <c r="Q508" s="36" t="str">
        <f t="shared" si="170"/>
        <v xml:space="preserve"> 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 t="str">
        <f t="shared" si="176"/>
        <v/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>
        <f t="shared" si="181"/>
        <v>2.1308475402809939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562</v>
      </c>
      <c r="AP508" t="s">
        <v>1250</v>
      </c>
      <c r="AQ508">
        <v>6.3077008852160947</v>
      </c>
      <c r="AR508">
        <v>-14.293637480344511</v>
      </c>
      <c r="AS508">
        <v>8.6583552556330758</v>
      </c>
      <c r="AT508">
        <v>-6.3077008852160947</v>
      </c>
      <c r="AU508">
        <v>14.293637480344511</v>
      </c>
      <c r="AV508" t="s">
        <v>1848</v>
      </c>
    </row>
    <row r="509" spans="1:48" x14ac:dyDescent="0.25">
      <c r="A509">
        <v>5.1199999999999939E-9</v>
      </c>
      <c r="B509" t="s">
        <v>602</v>
      </c>
      <c r="C509">
        <v>20</v>
      </c>
      <c r="D509">
        <v>1</v>
      </c>
      <c r="E509">
        <v>7</v>
      </c>
      <c r="F509">
        <v>28</v>
      </c>
      <c r="G509">
        <v>139</v>
      </c>
      <c r="H509">
        <v>120.87</v>
      </c>
      <c r="I509">
        <v>24996.171398310002</v>
      </c>
      <c r="J509">
        <v>15.428899668113351</v>
      </c>
      <c r="K509">
        <v>30.701041402082804</v>
      </c>
      <c r="L509">
        <v>12.202545812244075</v>
      </c>
      <c r="M509">
        <v>19.755435661764704</v>
      </c>
      <c r="N509">
        <v>3.9370000000000003</v>
      </c>
      <c r="O509">
        <v>-49.974587039390087</v>
      </c>
      <c r="P509">
        <v>0.81906180193596423</v>
      </c>
      <c r="Q509" s="36">
        <f t="shared" si="170"/>
        <v>71.428571433691431</v>
      </c>
      <c r="R509" t="str">
        <f t="shared" si="171"/>
        <v xml:space="preserve"> </v>
      </c>
      <c r="S509" s="37" t="str">
        <f t="shared" si="172"/>
        <v/>
      </c>
      <c r="T509" s="37" t="str">
        <f t="shared" si="173"/>
        <v/>
      </c>
      <c r="U509" s="37" t="str">
        <f t="shared" si="174"/>
        <v/>
      </c>
      <c r="V509" s="37">
        <f t="shared" si="175"/>
        <v>-0.38708399981340236</v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602</v>
      </c>
      <c r="AP509" t="s">
        <v>1315</v>
      </c>
      <c r="AQ509">
        <v>38.708399981340236</v>
      </c>
      <c r="AR509">
        <v>21.466876909181099</v>
      </c>
      <c r="AS509">
        <v>14.999586332423265</v>
      </c>
      <c r="AT509">
        <v>-38.708399981340236</v>
      </c>
      <c r="AU509">
        <v>-21.466876909181099</v>
      </c>
      <c r="AV509" t="s">
        <v>1849</v>
      </c>
    </row>
    <row r="510" spans="1:48" x14ac:dyDescent="0.25">
      <c r="A510">
        <v>5.1299999999999937E-9</v>
      </c>
      <c r="B510" t="s">
        <v>503</v>
      </c>
      <c r="C510">
        <v>7</v>
      </c>
      <c r="D510">
        <v>1</v>
      </c>
      <c r="E510">
        <v>17</v>
      </c>
      <c r="F510">
        <v>25</v>
      </c>
      <c r="G510">
        <v>35.5</v>
      </c>
      <c r="H510">
        <v>32.880000000000003</v>
      </c>
      <c r="I510">
        <v>5387.7809160000006</v>
      </c>
      <c r="J510">
        <v>7.6287703016241295</v>
      </c>
      <c r="K510">
        <v>16.965944272445821</v>
      </c>
      <c r="L510" t="s">
        <v>1240</v>
      </c>
      <c r="M510" t="s">
        <v>1240</v>
      </c>
      <c r="N510">
        <v>1.9379999999999999</v>
      </c>
      <c r="O510">
        <v>-55.570839064649249</v>
      </c>
      <c r="P510">
        <v>4.1362530413625302</v>
      </c>
      <c r="Q510" s="36" t="str">
        <f t="shared" si="170"/>
        <v xml:space="preserve"> </v>
      </c>
      <c r="R510" t="str">
        <f t="shared" si="171"/>
        <v xml:space="preserve"> </v>
      </c>
      <c r="S510" s="37" t="str">
        <f t="shared" si="172"/>
        <v/>
      </c>
      <c r="T510" s="37" t="str">
        <f t="shared" si="173"/>
        <v/>
      </c>
      <c r="U510" s="37" t="str">
        <f t="shared" si="174"/>
        <v/>
      </c>
      <c r="V510" s="37">
        <f t="shared" si="175"/>
        <v>-0.69694563577484703</v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>
        <f t="shared" si="181"/>
        <v>4.1362530464925307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>
        <f t="shared" si="184"/>
        <v>-55.570839059519251</v>
      </c>
      <c r="AM510" t="str">
        <f t="shared" si="192"/>
        <v xml:space="preserve"> </v>
      </c>
      <c r="AN510" t="str">
        <f t="shared" si="193"/>
        <v xml:space="preserve"> </v>
      </c>
      <c r="AO510" t="s">
        <v>503</v>
      </c>
      <c r="AP510" t="s">
        <v>1248</v>
      </c>
      <c r="AQ510">
        <v>69.694563577484701</v>
      </c>
      <c r="AR510" t="e">
        <v>#VALUE!</v>
      </c>
      <c r="AS510">
        <v>7.9683698296836969</v>
      </c>
      <c r="AT510">
        <v>-69.694563577484701</v>
      </c>
      <c r="AU510" t="e">
        <v>#VALUE!</v>
      </c>
      <c r="AV510" t="s">
        <v>1850</v>
      </c>
    </row>
    <row r="511" spans="1:48" x14ac:dyDescent="0.25">
      <c r="A511">
        <v>5.1399999999999934E-9</v>
      </c>
      <c r="B511" t="s">
        <v>670</v>
      </c>
      <c r="C511">
        <v>12</v>
      </c>
      <c r="D511">
        <v>1</v>
      </c>
      <c r="E511">
        <v>6</v>
      </c>
      <c r="F511">
        <v>19</v>
      </c>
      <c r="G511">
        <v>137</v>
      </c>
      <c r="H511">
        <v>138.31</v>
      </c>
      <c r="I511">
        <v>65689.058175319995</v>
      </c>
      <c r="J511">
        <v>38.302409304901687</v>
      </c>
      <c r="K511" t="s">
        <v>1240</v>
      </c>
      <c r="L511">
        <v>26.914487597285589</v>
      </c>
      <c r="M511">
        <v>27.465202660406888</v>
      </c>
      <c r="N511">
        <v>3.3570000000000002</v>
      </c>
      <c r="O511">
        <v>-7.774725274725272</v>
      </c>
      <c r="P511">
        <v>0.57841081628226443</v>
      </c>
      <c r="Q511" s="36" t="str">
        <f t="shared" si="170"/>
        <v xml:space="preserve"> </v>
      </c>
      <c r="R511" t="str">
        <f t="shared" si="171"/>
        <v xml:space="preserve"> </v>
      </c>
      <c r="S511" s="37" t="str">
        <f t="shared" si="172"/>
        <v/>
      </c>
      <c r="T511" s="37" t="str">
        <f t="shared" si="173"/>
        <v/>
      </c>
      <c r="U511" s="37" t="str">
        <f t="shared" si="174"/>
        <v/>
      </c>
      <c r="V511" s="37" t="str">
        <f t="shared" si="175"/>
        <v/>
      </c>
      <c r="W511" s="37" t="str">
        <f t="shared" si="176"/>
        <v/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670</v>
      </c>
      <c r="AP511" t="s">
        <v>1315</v>
      </c>
      <c r="AQ511">
        <v>-52.157056003080029</v>
      </c>
      <c r="AR511">
        <v>-73.216212413894439</v>
      </c>
      <c r="AS511">
        <v>-0.94714771166221068</v>
      </c>
      <c r="AT511">
        <v>52.157056003080029</v>
      </c>
      <c r="AU511">
        <v>73.216212413894439</v>
      </c>
      <c r="AV511" t="s">
        <v>1851</v>
      </c>
    </row>
  </sheetData>
  <mergeCells count="1"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868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1188</v>
      </c>
      <c r="P2" s="2" t="s">
        <v>25</v>
      </c>
    </row>
    <row r="3" spans="1:48" x14ac:dyDescent="0.25">
      <c r="B3" s="24">
        <f ca="1">NOW()</f>
        <v>44026.082058333333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879</v>
      </c>
      <c r="L4" s="29" t="s">
        <v>877</v>
      </c>
      <c r="M4" s="29" t="s">
        <v>879</v>
      </c>
      <c r="N4" s="28" t="s">
        <v>26</v>
      </c>
      <c r="O4" s="28" t="s">
        <v>27</v>
      </c>
      <c r="P4" s="29" t="s">
        <v>879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878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868</v>
      </c>
      <c r="C6" s="31"/>
      <c r="D6" s="31"/>
      <c r="E6" s="31"/>
      <c r="F6" s="31"/>
      <c r="G6" s="32"/>
      <c r="H6" s="32"/>
      <c r="I6" s="33"/>
      <c r="J6" s="32">
        <v>20.15625743731227</v>
      </c>
      <c r="K6" s="32">
        <v>14.765953340361735</v>
      </c>
      <c r="L6" s="32">
        <v>9.2030342830355103</v>
      </c>
      <c r="M6" s="32">
        <v>7.8726185421820531</v>
      </c>
      <c r="N6" s="32"/>
      <c r="O6" s="32"/>
      <c r="P6" s="32">
        <v>2.7744215103629148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935</v>
      </c>
      <c r="C7" s="4">
        <v>13</v>
      </c>
      <c r="D7" s="4">
        <v>3</v>
      </c>
      <c r="E7" s="4">
        <v>12</v>
      </c>
      <c r="F7" s="4">
        <v>28</v>
      </c>
      <c r="G7" s="4">
        <v>35</v>
      </c>
      <c r="H7" s="4">
        <v>35.78</v>
      </c>
      <c r="I7" s="34">
        <v>7429.0659787315781</v>
      </c>
      <c r="J7" s="35">
        <v>11.902860944777112</v>
      </c>
      <c r="K7" s="35" t="s">
        <v>1240</v>
      </c>
      <c r="L7" s="35">
        <v>4.882393216080402</v>
      </c>
      <c r="M7" s="35">
        <v>9.1730335752640588</v>
      </c>
      <c r="N7" s="4">
        <v>-0.108</v>
      </c>
      <c r="O7" s="4" t="s">
        <v>132</v>
      </c>
      <c r="P7" s="35">
        <v>3.6137506987143651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>
        <f>IF(ISERROR((IF(((J7/$J$6-1))&lt;($V$5/100),((J7/$J$6-1)),"")))=TRUE," ",((IF(((J7/$J$6-1))&lt;($V$5/100),((J7/$J$6-1)),""))))</f>
        <v>-0.40947068265048436</v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-0.46948005778046464</v>
      </c>
      <c r="Y7" s="1" t="str">
        <f t="shared" ref="Y7:Y36" si="0">IF(ISERROR((RANK(U7,U$7:U$184,0)))=TRUE," ",((RANK(U7,U$7:U$184,0))))</f>
        <v xml:space="preserve"> </v>
      </c>
      <c r="Z7" s="1">
        <f>IF(ISERROR((RANK(V7,V$7:V$184,1)))=TRUE," ",((RANK(V7,V$7:V$184,1))))</f>
        <v>11</v>
      </c>
      <c r="AA7" s="1" t="str">
        <f t="shared" ref="AA7:AA36" si="1">IF(ISERROR((RANK(W7,W$7:W$184,0)))=TRUE," ",((RANK(W7,W$7:W$184,0))))</f>
        <v xml:space="preserve"> </v>
      </c>
      <c r="AB7" s="1">
        <f>IF(ISERROR((RANK(X7,X$7:X$184,1)))=TRUE," ",((RANK(X7,X$7:X$184,1))))</f>
        <v>5</v>
      </c>
      <c r="AC7" s="1" t="str">
        <f t="shared" ref="AC7:AC36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3.6137506988143651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8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6" si="3">IF(ISERROR((RANK(AK7,AK$7:AK$184,0)))=TRUE," ",((RANK(AK7,AK$7:AK$184,0))))</f>
        <v xml:space="preserve"> </v>
      </c>
      <c r="AN7" s="1" t="str">
        <f t="shared" ref="AN7:AN36" si="4">IF(ISERROR((RANK(AL7,AL$7:AL$184,0)))=TRUE," ",((RANK(AL7,AL$7:AL$184,0))))</f>
        <v xml:space="preserve"> </v>
      </c>
      <c r="AO7" t="s">
        <v>935</v>
      </c>
      <c r="AP7" t="s">
        <v>1244</v>
      </c>
      <c r="AQ7" s="22">
        <v>40.947068265048436</v>
      </c>
      <c r="AR7" s="21">
        <v>46.948005778046465</v>
      </c>
      <c r="AS7">
        <v>-2.1799888205701556</v>
      </c>
      <c r="AT7">
        <v>-40.947068265048436</v>
      </c>
      <c r="AU7">
        <v>-46.948005778046465</v>
      </c>
      <c r="AV7" t="s">
        <v>1852</v>
      </c>
    </row>
    <row r="8" spans="1:48" x14ac:dyDescent="0.25">
      <c r="A8" s="14">
        <v>1.1000000000000001E-10</v>
      </c>
      <c r="B8" t="s">
        <v>692</v>
      </c>
      <c r="C8" s="4">
        <v>16</v>
      </c>
      <c r="D8" s="4">
        <v>6</v>
      </c>
      <c r="E8" s="4">
        <v>19</v>
      </c>
      <c r="F8" s="4">
        <v>41</v>
      </c>
      <c r="G8" s="4">
        <v>241</v>
      </c>
      <c r="H8" s="4">
        <v>242</v>
      </c>
      <c r="I8" s="34">
        <v>55028.914816094883</v>
      </c>
      <c r="J8" s="35">
        <v>24.828152251974966</v>
      </c>
      <c r="K8" s="35" t="s">
        <v>1240</v>
      </c>
      <c r="L8" s="35">
        <v>14.268205280108605</v>
      </c>
      <c r="M8" s="35">
        <v>26.048867542941544</v>
      </c>
      <c r="N8" s="4">
        <v>2.8559999999999999</v>
      </c>
      <c r="O8" s="4">
        <v>-70.574902122398527</v>
      </c>
      <c r="P8" s="35">
        <v>1.1004132231404959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36" si="7">IF(ISERROR((IF((G8/H8-1)&gt;($S$5/100),(G8/H8-1)+A8,"")))=TRUE," ",((IF((G8/H8-1)&gt;($S$5/100),(G8/H8-1)+A8,""))))</f>
        <v/>
      </c>
      <c r="T8" s="37" t="str">
        <f t="shared" ref="T8:T36" si="8">IF(ISERROR((IF((G8/H8-1)&lt;($T$5/100),(G8/H8-1)+A8,"")))=TRUE," ",((IF((G8/H8-1)&lt;($T$5/100),(G8/H8-1)+A8,""))))</f>
        <v/>
      </c>
      <c r="U8" s="37" t="str">
        <f t="shared" ref="U8:U36" si="9">IF(ISERROR((IF(((J8/$J$6-1))&gt;($U$5/100),((J8/$J$6-1)),"")))=TRUE," ",((IF(((J8/$J$6-1))&gt;($U$5/100),((J8/$J$6-1)),""))))</f>
        <v/>
      </c>
      <c r="V8" s="37" t="str">
        <f t="shared" ref="V8:V36" si="10">IF(ISERROR((IF(((J8/$J$6-1))&lt;($V$5/100),((J8/$J$6-1)),"")))=TRUE," ",((IF(((J8/$J$6-1))&lt;($V$5/100),((J8/$J$6-1)),""))))</f>
        <v/>
      </c>
      <c r="W8" s="37" t="str">
        <f t="shared" ref="W8:W36" si="11">IF(ISERROR((IF(((L8/$L$6-1))&gt;($W$5/100),((L8/$L$6-1)),"")))=TRUE," ",((IF(((L8/$L$6-1))&gt;($W$5/100),((L8/$L$6-1)),""))))</f>
        <v/>
      </c>
      <c r="X8" s="37" t="str">
        <f t="shared" ref="X8:X36" si="12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36" si="13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36" si="14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 t="str">
        <f t="shared" ref="AG8:AG36" si="17">IF(ISERROR((IF((AND(P8&gt;$AG$6,P8&lt;$AG$5))=TRUE,P8+A8," ")))=TRUE," ",((IF((AND(P8&gt;$AG$6,P8&lt;$AG$5))=TRUE,P8+A8," "))))</f>
        <v xml:space="preserve"> </v>
      </c>
      <c r="AH8" s="38" t="str">
        <f t="shared" ref="AH8:AH36" si="18">IF(ISERROR(((IF(P8&lt;$AH$5,P8+A8," "))))=TRUE," ",((IF(P8&lt;$AH$5,P8+A8," "))))</f>
        <v xml:space="preserve"> </v>
      </c>
      <c r="AI8" s="1" t="str">
        <f t="shared" ref="AI8:AI36" si="19">IF(ISERROR((RANK(AG8,AG$7:AG$184,0)))=TRUE," ",((RANK(AG8,AG$7:AG$184,0))))</f>
        <v xml:space="preserve"> 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>
        <f t="shared" ref="AL8:AL36" si="22">IF(ISERROR((IF(O8&lt;$AL$5,O8+A8," ")))=TRUE," ",((IF(O8&lt;$AL$5,O8+A8," "))))</f>
        <v>-70.57490212228852</v>
      </c>
      <c r="AM8" s="1" t="str">
        <f t="shared" si="3"/>
        <v xml:space="preserve"> </v>
      </c>
      <c r="AN8" s="1">
        <f t="shared" si="4"/>
        <v>1</v>
      </c>
      <c r="AO8" t="s">
        <v>692</v>
      </c>
      <c r="AP8" t="s">
        <v>1250</v>
      </c>
      <c r="AQ8" s="22">
        <v>-23.17838432651844</v>
      </c>
      <c r="AR8" s="21">
        <v>-55.038054203601305</v>
      </c>
      <c r="AS8">
        <v>-0.41322314049586639</v>
      </c>
      <c r="AT8">
        <v>23.17838432651844</v>
      </c>
      <c r="AU8">
        <v>55.038054203601305</v>
      </c>
      <c r="AV8" t="s">
        <v>1853</v>
      </c>
    </row>
    <row r="9" spans="1:48" x14ac:dyDescent="0.25">
      <c r="A9" s="14">
        <v>1.2E-10</v>
      </c>
      <c r="B9" t="s">
        <v>674</v>
      </c>
      <c r="C9" s="4">
        <v>21</v>
      </c>
      <c r="D9" s="4">
        <v>2</v>
      </c>
      <c r="E9" s="4">
        <v>10</v>
      </c>
      <c r="F9" s="4">
        <v>33</v>
      </c>
      <c r="G9" s="4">
        <v>200</v>
      </c>
      <c r="H9" s="4">
        <v>185.14</v>
      </c>
      <c r="I9" s="34">
        <v>87631.267743660792</v>
      </c>
      <c r="J9" s="35">
        <v>9.9564399031997848</v>
      </c>
      <c r="K9" s="35">
        <v>11.611163374098462</v>
      </c>
      <c r="L9" s="35" t="s">
        <v>1240</v>
      </c>
      <c r="M9" s="35" t="s">
        <v>1240</v>
      </c>
      <c r="N9" s="4">
        <v>15.945</v>
      </c>
      <c r="O9" s="4">
        <v>-15.321295804567187</v>
      </c>
      <c r="P9" s="35">
        <v>5.2279356162903747</v>
      </c>
      <c r="Q9" s="36" t="str">
        <f t="shared" si="5"/>
        <v xml:space="preserve"> </v>
      </c>
      <c r="R9" s="36" t="str">
        <f t="shared" si="6"/>
        <v xml:space="preserve"> </v>
      </c>
      <c r="S9" s="37" t="str">
        <f t="shared" si="7"/>
        <v/>
      </c>
      <c r="T9" s="37" t="str">
        <f t="shared" si="8"/>
        <v/>
      </c>
      <c r="U9" s="37" t="str">
        <f t="shared" si="9"/>
        <v/>
      </c>
      <c r="V9" s="37">
        <f t="shared" si="10"/>
        <v>-0.50603727233762585</v>
      </c>
      <c r="W9" s="37" t="str">
        <f t="shared" si="11"/>
        <v xml:space="preserve"> </v>
      </c>
      <c r="X9" s="37" t="str">
        <f t="shared" si="12"/>
        <v xml:space="preserve"> </v>
      </c>
      <c r="Y9" s="1" t="str">
        <f t="shared" si="0"/>
        <v xml:space="preserve"> </v>
      </c>
      <c r="Z9" s="1">
        <f t="shared" si="13"/>
        <v>8</v>
      </c>
      <c r="AA9" s="1" t="str">
        <f t="shared" si="1"/>
        <v xml:space="preserve"> </v>
      </c>
      <c r="AB9" s="1" t="str">
        <f t="shared" si="14"/>
        <v xml:space="preserve"> </v>
      </c>
      <c r="AC9" s="1" t="str">
        <f t="shared" si="2"/>
        <v xml:space="preserve"> 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5.2279356164103747</v>
      </c>
      <c r="AH9" s="38" t="str">
        <f t="shared" si="18"/>
        <v xml:space="preserve"> </v>
      </c>
      <c r="AI9" s="1">
        <f t="shared" si="19"/>
        <v>3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674</v>
      </c>
      <c r="AP9" t="s">
        <v>1248</v>
      </c>
      <c r="AQ9" s="22">
        <v>50.603727233762584</v>
      </c>
      <c r="AR9" s="21" t="e">
        <v>#VALUE!</v>
      </c>
      <c r="AS9">
        <v>8.0263584314572931</v>
      </c>
      <c r="AT9">
        <v>-50.603727233762584</v>
      </c>
      <c r="AU9" t="e">
        <v>#VALUE!</v>
      </c>
      <c r="AV9" t="s">
        <v>1854</v>
      </c>
    </row>
    <row r="10" spans="1:48" x14ac:dyDescent="0.25">
      <c r="A10" s="14">
        <v>1.2999999999999999E-10</v>
      </c>
      <c r="B10" t="s">
        <v>679</v>
      </c>
      <c r="C10" s="4">
        <v>9</v>
      </c>
      <c r="D10" s="4">
        <v>1</v>
      </c>
      <c r="E10" s="4">
        <v>20</v>
      </c>
      <c r="F10" s="4">
        <v>30</v>
      </c>
      <c r="G10" s="4">
        <v>52</v>
      </c>
      <c r="H10" s="4">
        <v>51.05</v>
      </c>
      <c r="I10" s="34">
        <v>53199.50878439509</v>
      </c>
      <c r="J10" s="35">
        <v>13.239107883817427</v>
      </c>
      <c r="K10" s="35">
        <v>22.67880941803643</v>
      </c>
      <c r="L10" s="35">
        <v>7.9373304315876574</v>
      </c>
      <c r="M10" s="35">
        <v>9.8072136433207167</v>
      </c>
      <c r="N10" s="4">
        <v>2.2509999999999999</v>
      </c>
      <c r="O10" s="4">
        <v>-43.725000000000001</v>
      </c>
      <c r="P10" s="35">
        <v>5.9079333986287956</v>
      </c>
      <c r="Q10" s="36" t="str">
        <f t="shared" si="5"/>
        <v xml:space="preserve"> </v>
      </c>
      <c r="R10" s="36" t="str">
        <f t="shared" si="6"/>
        <v xml:space="preserve"> </v>
      </c>
      <c r="S10" s="37" t="str">
        <f t="shared" si="7"/>
        <v/>
      </c>
      <c r="T10" s="37" t="str">
        <f t="shared" si="8"/>
        <v/>
      </c>
      <c r="U10" s="37" t="str">
        <f t="shared" si="9"/>
        <v/>
      </c>
      <c r="V10" s="37">
        <f t="shared" si="10"/>
        <v>-0.34317628533014055</v>
      </c>
      <c r="W10" s="37" t="str">
        <f t="shared" si="11"/>
        <v/>
      </c>
      <c r="X10" s="37" t="str">
        <f t="shared" si="12"/>
        <v/>
      </c>
      <c r="Y10" s="1" t="str">
        <f t="shared" si="0"/>
        <v xml:space="preserve"> </v>
      </c>
      <c r="Z10" s="1">
        <f t="shared" si="13"/>
        <v>13</v>
      </c>
      <c r="AA10" s="1" t="str">
        <f t="shared" si="1"/>
        <v xml:space="preserve"> </v>
      </c>
      <c r="AB10" s="1" t="str">
        <f t="shared" si="14"/>
        <v xml:space="preserve"> </v>
      </c>
      <c r="AC10" s="1" t="str">
        <f t="shared" si="2"/>
        <v xml:space="preserve"> </v>
      </c>
      <c r="AD10" s="1" t="str">
        <f t="shared" si="15"/>
        <v xml:space="preserve"> </v>
      </c>
      <c r="AE10" s="1" t="str">
        <f t="shared" si="23"/>
        <v xml:space="preserve"> </v>
      </c>
      <c r="AF10" s="1" t="str">
        <f t="shared" si="16"/>
        <v xml:space="preserve"> </v>
      </c>
      <c r="AG10" s="38">
        <f t="shared" si="17"/>
        <v>5.9079333987587956</v>
      </c>
      <c r="AH10" s="38" t="str">
        <f t="shared" si="18"/>
        <v xml:space="preserve"> </v>
      </c>
      <c r="AI10" s="1">
        <f t="shared" si="19"/>
        <v>2</v>
      </c>
      <c r="AJ10" s="1" t="str">
        <f t="shared" si="20"/>
        <v xml:space="preserve"> </v>
      </c>
      <c r="AK10" s="25" t="str">
        <f t="shared" si="21"/>
        <v xml:space="preserve"> </v>
      </c>
      <c r="AL10" s="25" t="str">
        <f t="shared" si="22"/>
        <v xml:space="preserve"> </v>
      </c>
      <c r="AM10" s="1" t="str">
        <f t="shared" si="3"/>
        <v xml:space="preserve"> </v>
      </c>
      <c r="AN10" s="1" t="str">
        <f t="shared" si="4"/>
        <v xml:space="preserve"> </v>
      </c>
      <c r="AO10" t="s">
        <v>679</v>
      </c>
      <c r="AP10" t="s">
        <v>1244</v>
      </c>
      <c r="AQ10" s="22">
        <v>34.317628533014059</v>
      </c>
      <c r="AR10" s="21">
        <v>13.753114598095095</v>
      </c>
      <c r="AS10">
        <v>1.8609206660137101</v>
      </c>
      <c r="AT10">
        <v>-34.317628533014059</v>
      </c>
      <c r="AU10">
        <v>-13.753114598095095</v>
      </c>
      <c r="AV10" t="s">
        <v>1855</v>
      </c>
    </row>
    <row r="11" spans="1:48" x14ac:dyDescent="0.25">
      <c r="A11" s="14">
        <v>1.3999999999999998E-10</v>
      </c>
      <c r="B11" t="s">
        <v>676</v>
      </c>
      <c r="C11" s="4">
        <v>21</v>
      </c>
      <c r="D11" s="4">
        <v>0</v>
      </c>
      <c r="E11" s="4">
        <v>9</v>
      </c>
      <c r="F11" s="4">
        <v>30</v>
      </c>
      <c r="G11" s="4">
        <v>84</v>
      </c>
      <c r="H11" s="4">
        <v>64.5</v>
      </c>
      <c r="I11" s="34">
        <v>71895.466132680245</v>
      </c>
      <c r="J11" s="35">
        <v>10.035786525595144</v>
      </c>
      <c r="K11" s="35">
        <v>9.3410572049239686</v>
      </c>
      <c r="L11" s="35">
        <v>8.5554570095137734</v>
      </c>
      <c r="M11" s="35">
        <v>8.2726229692984603</v>
      </c>
      <c r="N11" s="4">
        <v>6.9050000000000002</v>
      </c>
      <c r="O11" s="4">
        <v>7.8906249999999982</v>
      </c>
      <c r="P11" s="35">
        <v>4.5162790697674424</v>
      </c>
      <c r="Q11" s="36" t="str">
        <f t="shared" si="5"/>
        <v xml:space="preserve"> </v>
      </c>
      <c r="R11" s="36" t="str">
        <f t="shared" si="6"/>
        <v xml:space="preserve"> </v>
      </c>
      <c r="S11" s="37">
        <f t="shared" si="7"/>
        <v>0.30232558153534894</v>
      </c>
      <c r="T11" s="37" t="str">
        <f t="shared" si="8"/>
        <v/>
      </c>
      <c r="U11" s="37" t="str">
        <f t="shared" si="9"/>
        <v/>
      </c>
      <c r="V11" s="37">
        <f t="shared" si="10"/>
        <v>-0.50210069717519135</v>
      </c>
      <c r="W11" s="37" t="str">
        <f t="shared" si="11"/>
        <v/>
      </c>
      <c r="X11" s="37" t="str">
        <f t="shared" si="12"/>
        <v/>
      </c>
      <c r="Y11" s="1" t="str">
        <f t="shared" si="0"/>
        <v xml:space="preserve"> </v>
      </c>
      <c r="Z11" s="1">
        <f t="shared" si="13"/>
        <v>9</v>
      </c>
      <c r="AA11" s="1" t="str">
        <f t="shared" si="1"/>
        <v xml:space="preserve"> </v>
      </c>
      <c r="AB11" s="1" t="str">
        <f t="shared" si="14"/>
        <v xml:space="preserve"> </v>
      </c>
      <c r="AC11" s="1">
        <f t="shared" si="2"/>
        <v>1</v>
      </c>
      <c r="AD11" s="1" t="str">
        <f t="shared" si="15"/>
        <v xml:space="preserve"> </v>
      </c>
      <c r="AE11" s="1" t="str">
        <f t="shared" si="23"/>
        <v xml:space="preserve"> </v>
      </c>
      <c r="AF11" s="1" t="str">
        <f t="shared" si="16"/>
        <v xml:space="preserve"> </v>
      </c>
      <c r="AG11" s="38">
        <f t="shared" si="17"/>
        <v>4.5162790699074424</v>
      </c>
      <c r="AH11" s="38" t="str">
        <f t="shared" si="18"/>
        <v xml:space="preserve"> </v>
      </c>
      <c r="AI11" s="1">
        <f t="shared" si="19"/>
        <v>5</v>
      </c>
      <c r="AJ11" s="1" t="str">
        <f t="shared" si="20"/>
        <v xml:space="preserve"> </v>
      </c>
      <c r="AK11" s="25" t="str">
        <f t="shared" si="21"/>
        <v xml:space="preserve"> </v>
      </c>
      <c r="AL11" s="25" t="str">
        <f t="shared" si="22"/>
        <v xml:space="preserve"> </v>
      </c>
      <c r="AM11" s="1" t="str">
        <f t="shared" si="3"/>
        <v xml:space="preserve"> </v>
      </c>
      <c r="AN11" s="1" t="str">
        <f t="shared" si="4"/>
        <v xml:space="preserve"> </v>
      </c>
      <c r="AO11" t="s">
        <v>676</v>
      </c>
      <c r="AP11" t="s">
        <v>1315</v>
      </c>
      <c r="AQ11" s="22">
        <v>50.210069717519133</v>
      </c>
      <c r="AR11" s="21">
        <v>7.0365626553782761</v>
      </c>
      <c r="AS11">
        <v>30.232558139534895</v>
      </c>
      <c r="AT11">
        <v>-50.210069717519133</v>
      </c>
      <c r="AU11">
        <v>-7.0365626553782761</v>
      </c>
      <c r="AV11" t="s">
        <v>1856</v>
      </c>
    </row>
    <row r="12" spans="1:48" x14ac:dyDescent="0.25">
      <c r="A12" s="14">
        <v>1.4999999999999997E-10</v>
      </c>
      <c r="B12" t="s">
        <v>686</v>
      </c>
      <c r="C12" s="4">
        <v>7</v>
      </c>
      <c r="D12" s="4">
        <v>11</v>
      </c>
      <c r="E12" s="4">
        <v>12</v>
      </c>
      <c r="F12" s="4">
        <v>30</v>
      </c>
      <c r="G12" s="4">
        <v>95</v>
      </c>
      <c r="H12" s="4">
        <v>98.44</v>
      </c>
      <c r="I12" s="34">
        <v>28145.886709991057</v>
      </c>
      <c r="J12" s="35">
        <v>29.064068497195159</v>
      </c>
      <c r="K12" s="35">
        <v>34.026961631524365</v>
      </c>
      <c r="L12" s="35">
        <v>15.611778079685031</v>
      </c>
      <c r="M12" s="35">
        <v>17.228852275093601</v>
      </c>
      <c r="N12" s="4">
        <v>2.8930000000000002</v>
      </c>
      <c r="O12" s="4">
        <v>-14.256075874333133</v>
      </c>
      <c r="P12" s="35">
        <v>0.71109305160503866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 t="str">
        <f t="shared" si="9"/>
        <v/>
      </c>
      <c r="V12" s="37" t="str">
        <f t="shared" si="10"/>
        <v/>
      </c>
      <c r="W12" s="37" t="str">
        <f t="shared" si="11"/>
        <v/>
      </c>
      <c r="X12" s="37" t="str">
        <f t="shared" si="12"/>
        <v/>
      </c>
      <c r="Y12" s="1" t="str">
        <f t="shared" si="0"/>
        <v xml:space="preserve"> </v>
      </c>
      <c r="Z12" s="1" t="str">
        <f t="shared" si="13"/>
        <v xml:space="preserve"> </v>
      </c>
      <c r="AA12" s="1" t="str">
        <f t="shared" si="1"/>
        <v xml:space="preserve"> </v>
      </c>
      <c r="AB12" s="1" t="str">
        <f t="shared" si="14"/>
        <v xml:space="preserve"> 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 t="str">
        <f t="shared" si="17"/>
        <v xml:space="preserve"> </v>
      </c>
      <c r="AH12" s="38" t="str">
        <f t="shared" si="18"/>
        <v xml:space="preserve"> </v>
      </c>
      <c r="AI12" s="1" t="str">
        <f t="shared" si="19"/>
        <v xml:space="preserve"> 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686</v>
      </c>
      <c r="AP12" t="s">
        <v>1241</v>
      </c>
      <c r="AQ12" s="22">
        <v>-44.193774998096558</v>
      </c>
      <c r="AR12" s="21">
        <v>-69.63729134925785</v>
      </c>
      <c r="AS12">
        <v>-3.4945144250304705</v>
      </c>
      <c r="AT12">
        <v>44.193774998096558</v>
      </c>
      <c r="AU12">
        <v>69.63729134925785</v>
      </c>
      <c r="AV12" t="s">
        <v>1857</v>
      </c>
    </row>
    <row r="13" spans="1:48" x14ac:dyDescent="0.25">
      <c r="A13" s="14">
        <v>1.5999999999999996E-10</v>
      </c>
      <c r="B13" t="s">
        <v>677</v>
      </c>
      <c r="C13" s="4">
        <v>19</v>
      </c>
      <c r="D13" s="4">
        <v>2</v>
      </c>
      <c r="E13" s="4">
        <v>11</v>
      </c>
      <c r="F13" s="4">
        <v>32</v>
      </c>
      <c r="G13" s="4">
        <v>62</v>
      </c>
      <c r="H13" s="4">
        <v>58.8</v>
      </c>
      <c r="I13" s="34">
        <v>42973.650681477906</v>
      </c>
      <c r="J13" s="35">
        <v>7.2907625542467454</v>
      </c>
      <c r="K13" s="35">
        <v>15.738758029978586</v>
      </c>
      <c r="L13" s="35">
        <v>7.514826611819597</v>
      </c>
      <c r="M13" s="35">
        <v>9.7135729198297689</v>
      </c>
      <c r="N13" s="4">
        <v>3.7360000000000002</v>
      </c>
      <c r="O13" s="4">
        <v>-49.547602970965563</v>
      </c>
      <c r="P13" s="35">
        <v>2.3860544217687076</v>
      </c>
      <c r="Q13" s="36" t="str">
        <f t="shared" si="5"/>
        <v xml:space="preserve"> </v>
      </c>
      <c r="R13" s="36" t="str">
        <f t="shared" si="6"/>
        <v xml:space="preserve"> </v>
      </c>
      <c r="S13" s="37" t="str">
        <f t="shared" si="7"/>
        <v/>
      </c>
      <c r="T13" s="37" t="str">
        <f t="shared" si="8"/>
        <v/>
      </c>
      <c r="U13" s="37" t="str">
        <f t="shared" si="9"/>
        <v/>
      </c>
      <c r="V13" s="37">
        <f t="shared" si="10"/>
        <v>-0.63828788271227155</v>
      </c>
      <c r="W13" s="37" t="str">
        <f t="shared" si="11"/>
        <v/>
      </c>
      <c r="X13" s="37" t="str">
        <f t="shared" si="12"/>
        <v/>
      </c>
      <c r="Y13" s="1" t="str">
        <f t="shared" si="0"/>
        <v xml:space="preserve"> </v>
      </c>
      <c r="Z13" s="1">
        <f t="shared" si="13"/>
        <v>4</v>
      </c>
      <c r="AA13" s="1" t="str">
        <f t="shared" si="1"/>
        <v xml:space="preserve"> </v>
      </c>
      <c r="AB13" s="1" t="str">
        <f t="shared" si="14"/>
        <v xml:space="preserve"> </v>
      </c>
      <c r="AC13" s="1" t="str">
        <f t="shared" si="2"/>
        <v xml:space="preserve"> 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2.3860544219287076</v>
      </c>
      <c r="AH13" s="38" t="str">
        <f t="shared" si="18"/>
        <v xml:space="preserve"> </v>
      </c>
      <c r="AI13" s="1">
        <f t="shared" si="19"/>
        <v>15</v>
      </c>
      <c r="AJ13" s="1" t="str">
        <f t="shared" si="20"/>
        <v xml:space="preserve"> </v>
      </c>
      <c r="AK13" s="25" t="str">
        <f t="shared" si="21"/>
        <v xml:space="preserve"> </v>
      </c>
      <c r="AL13" s="25" t="str">
        <f t="shared" si="22"/>
        <v xml:space="preserve"> </v>
      </c>
      <c r="AM13" s="1" t="str">
        <f t="shared" si="3"/>
        <v xml:space="preserve"> </v>
      </c>
      <c r="AN13" s="1" t="str">
        <f t="shared" si="4"/>
        <v xml:space="preserve"> </v>
      </c>
      <c r="AO13" t="s">
        <v>677</v>
      </c>
      <c r="AP13" t="s">
        <v>1250</v>
      </c>
      <c r="AQ13" s="22">
        <v>63.828788271227154</v>
      </c>
      <c r="AR13" s="21">
        <v>18.344033275284922</v>
      </c>
      <c r="AS13">
        <v>5.4421768707483054</v>
      </c>
      <c r="AT13">
        <v>-63.828788271227154</v>
      </c>
      <c r="AU13">
        <v>-18.344033275284922</v>
      </c>
      <c r="AV13" t="s">
        <v>1858</v>
      </c>
    </row>
    <row r="14" spans="1:48" x14ac:dyDescent="0.25">
      <c r="A14" s="14">
        <v>1.6999999999999996E-10</v>
      </c>
      <c r="B14" t="s">
        <v>701</v>
      </c>
      <c r="C14" s="4">
        <v>9</v>
      </c>
      <c r="D14" s="4">
        <v>5</v>
      </c>
      <c r="E14" s="4">
        <v>17</v>
      </c>
      <c r="F14" s="4">
        <v>31</v>
      </c>
      <c r="G14" s="4">
        <v>90</v>
      </c>
      <c r="H14" s="4">
        <v>87.1</v>
      </c>
      <c r="I14" s="34">
        <v>19765.323726838047</v>
      </c>
      <c r="J14" s="35">
        <v>8.7283294919330583</v>
      </c>
      <c r="K14" s="35" t="s">
        <v>1240</v>
      </c>
      <c r="L14" s="35">
        <v>3.4902793395086587</v>
      </c>
      <c r="M14" s="35">
        <v>6.576587238950947</v>
      </c>
      <c r="N14" s="4">
        <v>1.41</v>
      </c>
      <c r="O14" s="4">
        <v>-80.056577086280058</v>
      </c>
      <c r="P14" s="35">
        <v>2.7301951779563725</v>
      </c>
      <c r="Q14" s="36" t="str">
        <f t="shared" si="5"/>
        <v xml:space="preserve"> </v>
      </c>
      <c r="R14" s="36" t="str">
        <f t="shared" si="6"/>
        <v xml:space="preserve"> </v>
      </c>
      <c r="S14" s="37" t="str">
        <f t="shared" si="7"/>
        <v/>
      </c>
      <c r="T14" s="37" t="str">
        <f t="shared" si="8"/>
        <v/>
      </c>
      <c r="U14" s="37" t="str">
        <f t="shared" si="9"/>
        <v/>
      </c>
      <c r="V14" s="37">
        <f t="shared" si="10"/>
        <v>-0.56696675863170887</v>
      </c>
      <c r="W14" s="37" t="str">
        <f t="shared" si="11"/>
        <v/>
      </c>
      <c r="X14" s="37">
        <f t="shared" si="12"/>
        <v>-0.62074689366935276</v>
      </c>
      <c r="Y14" s="1" t="str">
        <f t="shared" si="0"/>
        <v xml:space="preserve"> </v>
      </c>
      <c r="Z14" s="1">
        <f t="shared" si="13"/>
        <v>7</v>
      </c>
      <c r="AA14" s="1" t="str">
        <f t="shared" si="1"/>
        <v xml:space="preserve"> </v>
      </c>
      <c r="AB14" s="1">
        <f t="shared" si="14"/>
        <v>4</v>
      </c>
      <c r="AC14" s="1" t="str">
        <f t="shared" si="2"/>
        <v xml:space="preserve"> 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>
        <f t="shared" si="17"/>
        <v>2.7301951781263725</v>
      </c>
      <c r="AH14" s="38" t="str">
        <f t="shared" si="18"/>
        <v xml:space="preserve"> </v>
      </c>
      <c r="AI14" s="1">
        <f t="shared" si="19"/>
        <v>13</v>
      </c>
      <c r="AJ14" s="1" t="str">
        <f t="shared" si="20"/>
        <v xml:space="preserve"> </v>
      </c>
      <c r="AK14" s="25" t="str">
        <f t="shared" si="21"/>
        <v xml:space="preserve"> </v>
      </c>
      <c r="AL14" s="25">
        <f t="shared" si="22"/>
        <v>-80.056577086110053</v>
      </c>
      <c r="AM14" s="1" t="str">
        <f t="shared" si="3"/>
        <v xml:space="preserve"> </v>
      </c>
      <c r="AN14" s="1">
        <f t="shared" si="4"/>
        <v>3</v>
      </c>
      <c r="AO14" t="s">
        <v>701</v>
      </c>
      <c r="AP14" t="s">
        <v>1250</v>
      </c>
      <c r="AQ14" s="22">
        <v>56.696675863170888</v>
      </c>
      <c r="AR14" s="21">
        <v>62.074689366935274</v>
      </c>
      <c r="AS14">
        <v>3.3295063145809545</v>
      </c>
      <c r="AT14">
        <v>-56.696675863170888</v>
      </c>
      <c r="AU14">
        <v>-62.074689366935274</v>
      </c>
      <c r="AV14" t="s">
        <v>1859</v>
      </c>
    </row>
    <row r="15" spans="1:48" x14ac:dyDescent="0.25">
      <c r="A15" s="14">
        <v>1.7999999999999995E-10</v>
      </c>
      <c r="B15" t="s">
        <v>696</v>
      </c>
      <c r="C15" s="4">
        <v>9</v>
      </c>
      <c r="D15" s="4">
        <v>9</v>
      </c>
      <c r="E15" s="4">
        <v>13</v>
      </c>
      <c r="F15" s="4">
        <v>31</v>
      </c>
      <c r="G15" s="4">
        <v>35.5</v>
      </c>
      <c r="H15" s="4">
        <v>37.29</v>
      </c>
      <c r="I15" s="34">
        <v>45264.003951694656</v>
      </c>
      <c r="J15" s="35">
        <v>7.3885476520705371</v>
      </c>
      <c r="K15" s="35" t="s">
        <v>1240</v>
      </c>
      <c r="L15" s="35">
        <v>2.6296380507248607</v>
      </c>
      <c r="M15" s="35">
        <v>2.9072890125788691</v>
      </c>
      <c r="N15" s="4">
        <v>0.36499999999999999</v>
      </c>
      <c r="O15" s="4">
        <v>-94.037896112381574</v>
      </c>
      <c r="P15" s="35">
        <v>0.84741217484580322</v>
      </c>
      <c r="Q15" s="36" t="str">
        <f t="shared" si="5"/>
        <v xml:space="preserve"> </v>
      </c>
      <c r="R15" s="36" t="str">
        <f t="shared" si="6"/>
        <v xml:space="preserve"> </v>
      </c>
      <c r="S15" s="37" t="str">
        <f t="shared" si="7"/>
        <v/>
      </c>
      <c r="T15" s="37" t="str">
        <f t="shared" si="8"/>
        <v/>
      </c>
      <c r="U15" s="37" t="str">
        <f t="shared" si="9"/>
        <v/>
      </c>
      <c r="V15" s="37">
        <f t="shared" si="10"/>
        <v>-0.6334365308118548</v>
      </c>
      <c r="W15" s="37" t="str">
        <f t="shared" si="11"/>
        <v/>
      </c>
      <c r="X15" s="37">
        <f t="shared" si="12"/>
        <v>-0.71426401664370354</v>
      </c>
      <c r="Y15" s="1" t="str">
        <f t="shared" si="0"/>
        <v xml:space="preserve"> </v>
      </c>
      <c r="Z15" s="1">
        <f t="shared" si="13"/>
        <v>5</v>
      </c>
      <c r="AA15" s="1" t="str">
        <f t="shared" si="1"/>
        <v xml:space="preserve"> </v>
      </c>
      <c r="AB15" s="1">
        <f t="shared" si="14"/>
        <v>3</v>
      </c>
      <c r="AC15" s="1" t="str">
        <f t="shared" si="2"/>
        <v xml:space="preserve"> 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 t="str">
        <f t="shared" si="17"/>
        <v xml:space="preserve"> </v>
      </c>
      <c r="AH15" s="38" t="str">
        <f t="shared" si="18"/>
        <v xml:space="preserve"> </v>
      </c>
      <c r="AI15" s="1" t="str">
        <f t="shared" si="19"/>
        <v xml:space="preserve"> </v>
      </c>
      <c r="AJ15" s="1" t="str">
        <f t="shared" si="20"/>
        <v xml:space="preserve"> </v>
      </c>
      <c r="AK15" s="25" t="str">
        <f t="shared" si="21"/>
        <v xml:space="preserve"> </v>
      </c>
      <c r="AL15" s="25">
        <f t="shared" si="22"/>
        <v>-94.03789611220158</v>
      </c>
      <c r="AM15" s="1" t="str">
        <f t="shared" si="3"/>
        <v xml:space="preserve"> </v>
      </c>
      <c r="AN15" s="1">
        <f t="shared" si="4"/>
        <v>4</v>
      </c>
      <c r="AO15" t="s">
        <v>696</v>
      </c>
      <c r="AP15" t="s">
        <v>1250</v>
      </c>
      <c r="AQ15" s="22">
        <v>63.343653081185479</v>
      </c>
      <c r="AR15" s="21">
        <v>71.42640166437036</v>
      </c>
      <c r="AS15">
        <v>-4.8002145347278091</v>
      </c>
      <c r="AT15">
        <v>-63.343653081185479</v>
      </c>
      <c r="AU15">
        <v>-71.42640166437036</v>
      </c>
      <c r="AV15" t="s">
        <v>1860</v>
      </c>
    </row>
    <row r="16" spans="1:48" x14ac:dyDescent="0.25">
      <c r="A16" s="14">
        <v>1.8999999999999994E-10</v>
      </c>
      <c r="B16" t="s">
        <v>699</v>
      </c>
      <c r="C16" s="4">
        <v>8</v>
      </c>
      <c r="D16" s="4">
        <v>1</v>
      </c>
      <c r="E16" s="4">
        <v>18</v>
      </c>
      <c r="F16" s="4">
        <v>27</v>
      </c>
      <c r="G16" s="4">
        <v>150</v>
      </c>
      <c r="H16" s="4">
        <v>168.1</v>
      </c>
      <c r="I16" s="34">
        <v>36237.990252317271</v>
      </c>
      <c r="J16" s="35">
        <v>28.190508133489853</v>
      </c>
      <c r="K16" s="35">
        <v>25.589891916577866</v>
      </c>
      <c r="L16" s="35">
        <v>18.360378133990956</v>
      </c>
      <c r="M16" s="35">
        <v>16.887775238965112</v>
      </c>
      <c r="N16" s="4">
        <v>6.569</v>
      </c>
      <c r="O16" s="4">
        <v>8.9386401326699776</v>
      </c>
      <c r="P16" s="35">
        <v>1.8750743604997027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 t="str">
        <f t="shared" si="11"/>
        <v/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 t="str">
        <f t="shared" si="1"/>
        <v xml:space="preserve"> 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 t="str">
        <f t="shared" si="17"/>
        <v xml:space="preserve"> </v>
      </c>
      <c r="AH16" s="38" t="str">
        <f t="shared" si="18"/>
        <v xml:space="preserve"> </v>
      </c>
      <c r="AI16" s="1" t="str">
        <f t="shared" si="19"/>
        <v xml:space="preserve"> 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699</v>
      </c>
      <c r="AP16" t="s">
        <v>1248</v>
      </c>
      <c r="AQ16" s="22">
        <v>-39.859833707546201</v>
      </c>
      <c r="AR16" s="21">
        <v>-99.503528611598369</v>
      </c>
      <c r="AS16">
        <v>-10.767400356930402</v>
      </c>
      <c r="AT16">
        <v>39.859833707546201</v>
      </c>
      <c r="AU16">
        <v>99.503528611598369</v>
      </c>
      <c r="AV16" t="s">
        <v>1861</v>
      </c>
    </row>
    <row r="17" spans="1:48" x14ac:dyDescent="0.25">
      <c r="A17" s="14">
        <v>1.9999999999999993E-10</v>
      </c>
      <c r="B17" t="s">
        <v>678</v>
      </c>
      <c r="C17" s="4">
        <v>0</v>
      </c>
      <c r="D17" s="4">
        <v>19</v>
      </c>
      <c r="E17" s="4">
        <v>11</v>
      </c>
      <c r="F17" s="4">
        <v>30</v>
      </c>
      <c r="G17" s="4">
        <v>6.5</v>
      </c>
      <c r="H17" s="4">
        <v>8.75</v>
      </c>
      <c r="I17" s="34">
        <v>20518.407433878045</v>
      </c>
      <c r="J17" s="35" t="s">
        <v>1240</v>
      </c>
      <c r="K17" s="35" t="s">
        <v>1240</v>
      </c>
      <c r="L17" s="35" t="s">
        <v>1240</v>
      </c>
      <c r="M17" s="35" t="s">
        <v>1240</v>
      </c>
      <c r="N17" s="4">
        <v>-0.34700000000000003</v>
      </c>
      <c r="O17" s="4" t="s">
        <v>132</v>
      </c>
      <c r="P17" s="35">
        <v>3.4285714285714287E-2</v>
      </c>
      <c r="Q17" s="36" t="str">
        <f t="shared" si="5"/>
        <v xml:space="preserve"> </v>
      </c>
      <c r="R17" s="36" t="str">
        <f t="shared" si="6"/>
        <v xml:space="preserve"> </v>
      </c>
      <c r="S17" s="37" t="str">
        <f t="shared" si="7"/>
        <v/>
      </c>
      <c r="T17" s="37">
        <f t="shared" si="8"/>
        <v>-0.2571428569428571</v>
      </c>
      <c r="U17" s="37" t="str">
        <f t="shared" si="9"/>
        <v xml:space="preserve"> </v>
      </c>
      <c r="V17" s="37" t="str">
        <f t="shared" si="10"/>
        <v xml:space="preserve"> </v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>
        <f t="shared" si="15"/>
        <v>3</v>
      </c>
      <c r="AE17" s="1" t="str">
        <f t="shared" si="23"/>
        <v xml:space="preserve"> </v>
      </c>
      <c r="AF17" s="1" t="str">
        <f t="shared" si="16"/>
        <v xml:space="preserve"> </v>
      </c>
      <c r="AG17" s="38" t="str">
        <f t="shared" si="17"/>
        <v xml:space="preserve"> </v>
      </c>
      <c r="AH17" s="38" t="str">
        <f t="shared" si="18"/>
        <v xml:space="preserve"> </v>
      </c>
      <c r="AI17" s="1" t="str">
        <f t="shared" si="19"/>
        <v xml:space="preserve"> </v>
      </c>
      <c r="AJ17" s="1" t="str">
        <f t="shared" si="20"/>
        <v xml:space="preserve"> </v>
      </c>
      <c r="AK17" s="25" t="str">
        <f t="shared" si="21"/>
        <v xml:space="preserve"> </v>
      </c>
      <c r="AL17" s="25" t="str">
        <f t="shared" si="22"/>
        <v xml:space="preserve"> </v>
      </c>
      <c r="AM17" s="1" t="str">
        <f t="shared" si="3"/>
        <v xml:space="preserve"> </v>
      </c>
      <c r="AN17" s="1" t="str">
        <f t="shared" si="4"/>
        <v xml:space="preserve"> </v>
      </c>
      <c r="AO17" t="s">
        <v>678</v>
      </c>
      <c r="AP17" t="s">
        <v>1248</v>
      </c>
      <c r="AQ17" s="22" t="e">
        <v>#VALUE!</v>
      </c>
      <c r="AR17" s="21" t="e">
        <v>#VALUE!</v>
      </c>
      <c r="AS17">
        <v>-25.714285714285712</v>
      </c>
      <c r="AT17" t="e">
        <v>#VALUE!</v>
      </c>
      <c r="AU17" t="e">
        <v>#VALUE!</v>
      </c>
      <c r="AV17" t="s">
        <v>1862</v>
      </c>
    </row>
    <row r="18" spans="1:48" x14ac:dyDescent="0.25">
      <c r="A18" s="14">
        <v>2.0999999999999992E-10</v>
      </c>
      <c r="B18" t="s">
        <v>694</v>
      </c>
      <c r="C18" s="4">
        <v>20</v>
      </c>
      <c r="D18" s="4">
        <v>1</v>
      </c>
      <c r="E18" s="4">
        <v>6</v>
      </c>
      <c r="F18" s="4">
        <v>27</v>
      </c>
      <c r="G18" s="4">
        <v>36</v>
      </c>
      <c r="H18" s="4">
        <v>34.450000000000003</v>
      </c>
      <c r="I18" s="34">
        <v>48331.303730582156</v>
      </c>
      <c r="J18" s="35">
        <v>16.404761904761905</v>
      </c>
      <c r="K18" s="35">
        <v>17.886812045690551</v>
      </c>
      <c r="L18" s="35">
        <v>7.4073774256973133</v>
      </c>
      <c r="M18" s="35">
        <v>7.4966952043625943</v>
      </c>
      <c r="N18" s="4">
        <v>1.9259999999999999</v>
      </c>
      <c r="O18" s="4">
        <v>-12.175102599179212</v>
      </c>
      <c r="P18" s="35">
        <v>3.4368650217706818</v>
      </c>
      <c r="Q18" s="36">
        <f t="shared" si="5"/>
        <v>74.07407407428407</v>
      </c>
      <c r="R18" s="36" t="str">
        <f t="shared" si="6"/>
        <v xml:space="preserve"> </v>
      </c>
      <c r="S18" s="37" t="str">
        <f t="shared" si="7"/>
        <v/>
      </c>
      <c r="T18" s="37" t="str">
        <f t="shared" si="8"/>
        <v/>
      </c>
      <c r="U18" s="37" t="str">
        <f t="shared" si="9"/>
        <v/>
      </c>
      <c r="V18" s="37" t="str">
        <f t="shared" si="10"/>
        <v/>
      </c>
      <c r="W18" s="37" t="str">
        <f t="shared" si="11"/>
        <v/>
      </c>
      <c r="X18" s="37" t="str">
        <f t="shared" si="12"/>
        <v/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 t="str">
        <f t="shared" si="14"/>
        <v xml:space="preserve"> </v>
      </c>
      <c r="AC18" s="1" t="str">
        <f t="shared" si="2"/>
        <v xml:space="preserve"> </v>
      </c>
      <c r="AD18" s="1" t="str">
        <f t="shared" si="15"/>
        <v xml:space="preserve"> </v>
      </c>
      <c r="AE18" s="1">
        <f t="shared" si="23"/>
        <v>5</v>
      </c>
      <c r="AF18" s="1" t="str">
        <f t="shared" si="16"/>
        <v xml:space="preserve"> </v>
      </c>
      <c r="AG18" s="38">
        <f t="shared" si="17"/>
        <v>3.4368650219806818</v>
      </c>
      <c r="AH18" s="38" t="str">
        <f t="shared" si="18"/>
        <v xml:space="preserve"> </v>
      </c>
      <c r="AI18" s="1">
        <f t="shared" si="19"/>
        <v>9</v>
      </c>
      <c r="AJ18" s="1" t="str">
        <f t="shared" si="20"/>
        <v xml:space="preserve"> </v>
      </c>
      <c r="AK18" s="25" t="str">
        <f t="shared" si="21"/>
        <v xml:space="preserve"> </v>
      </c>
      <c r="AL18" s="25" t="str">
        <f t="shared" si="22"/>
        <v xml:space="preserve"> </v>
      </c>
      <c r="AM18" s="1" t="str">
        <f t="shared" si="3"/>
        <v xml:space="preserve"> </v>
      </c>
      <c r="AN18" s="1" t="str">
        <f t="shared" si="4"/>
        <v xml:space="preserve"> </v>
      </c>
      <c r="AO18" t="s">
        <v>694</v>
      </c>
      <c r="AP18" t="s">
        <v>1246</v>
      </c>
      <c r="AQ18" s="22">
        <v>18.612063991630613</v>
      </c>
      <c r="AR18" s="21">
        <v>19.511574140805234</v>
      </c>
      <c r="AS18">
        <v>4.4992743105950472</v>
      </c>
      <c r="AT18">
        <v>-18.612063991630613</v>
      </c>
      <c r="AU18">
        <v>-19.511574140805234</v>
      </c>
      <c r="AV18" t="s">
        <v>1863</v>
      </c>
    </row>
    <row r="19" spans="1:48" x14ac:dyDescent="0.25">
      <c r="A19" s="14">
        <v>2.1999999999999991E-10</v>
      </c>
      <c r="B19" t="s">
        <v>693</v>
      </c>
      <c r="C19" s="4">
        <v>21</v>
      </c>
      <c r="D19" s="4">
        <v>0</v>
      </c>
      <c r="E19" s="4">
        <v>7</v>
      </c>
      <c r="F19" s="4">
        <v>28</v>
      </c>
      <c r="G19" s="4">
        <v>17.100000381469727</v>
      </c>
      <c r="H19" s="4">
        <v>15.11</v>
      </c>
      <c r="I19" s="34">
        <v>81629.524366782207</v>
      </c>
      <c r="J19" s="35">
        <v>14.813725490196077</v>
      </c>
      <c r="K19" s="35">
        <v>14.487056567593481</v>
      </c>
      <c r="L19" s="35">
        <v>6.5777935705140465</v>
      </c>
      <c r="M19" s="35">
        <v>5.2807799689425892</v>
      </c>
      <c r="N19" s="4">
        <v>1.0429999999999999</v>
      </c>
      <c r="O19" s="4">
        <v>0.96805421103581901</v>
      </c>
      <c r="P19" s="35">
        <v>4.0767703507610857</v>
      </c>
      <c r="Q19" s="36">
        <f t="shared" si="5"/>
        <v>75.000000000219998</v>
      </c>
      <c r="R19" s="36" t="str">
        <f t="shared" si="6"/>
        <v xml:space="preserve"> </v>
      </c>
      <c r="S19" s="37" t="str">
        <f t="shared" si="7"/>
        <v/>
      </c>
      <c r="T19" s="37" t="str">
        <f t="shared" si="8"/>
        <v/>
      </c>
      <c r="U19" s="37" t="str">
        <f t="shared" si="9"/>
        <v/>
      </c>
      <c r="V19" s="37" t="str">
        <f t="shared" si="10"/>
        <v/>
      </c>
      <c r="W19" s="37" t="str">
        <f t="shared" si="11"/>
        <v/>
      </c>
      <c r="X19" s="37" t="str">
        <f t="shared" si="12"/>
        <v/>
      </c>
      <c r="Y19" s="1" t="str">
        <f t="shared" si="0"/>
        <v xml:space="preserve"> </v>
      </c>
      <c r="Z19" s="1" t="str">
        <f t="shared" si="13"/>
        <v xml:space="preserve"> </v>
      </c>
      <c r="AA19" s="1" t="str">
        <f t="shared" si="1"/>
        <v xml:space="preserve"> </v>
      </c>
      <c r="AB19" s="1" t="str">
        <f t="shared" si="14"/>
        <v xml:space="preserve"> </v>
      </c>
      <c r="AC19" s="1" t="str">
        <f t="shared" si="2"/>
        <v xml:space="preserve"> </v>
      </c>
      <c r="AD19" s="1" t="str">
        <f t="shared" si="15"/>
        <v xml:space="preserve"> </v>
      </c>
      <c r="AE19" s="1">
        <f t="shared" si="23"/>
        <v>2</v>
      </c>
      <c r="AF19" s="1" t="str">
        <f t="shared" si="16"/>
        <v xml:space="preserve"> </v>
      </c>
      <c r="AG19" s="38">
        <f t="shared" si="17"/>
        <v>4.0767703509810858</v>
      </c>
      <c r="AH19" s="38" t="str">
        <f t="shared" si="18"/>
        <v xml:space="preserve"> </v>
      </c>
      <c r="AI19" s="1">
        <f t="shared" si="19"/>
        <v>7</v>
      </c>
      <c r="AJ19" s="1" t="str">
        <f t="shared" si="20"/>
        <v xml:space="preserve"> </v>
      </c>
      <c r="AK19" s="25" t="str">
        <f t="shared" si="21"/>
        <v xml:space="preserve"> </v>
      </c>
      <c r="AL19" s="25" t="str">
        <f t="shared" si="22"/>
        <v xml:space="preserve"> </v>
      </c>
      <c r="AM19" s="1" t="str">
        <f t="shared" si="3"/>
        <v xml:space="preserve"> </v>
      </c>
      <c r="AN19" s="1" t="str">
        <f t="shared" si="4"/>
        <v xml:space="preserve"> </v>
      </c>
      <c r="AO19" t="s">
        <v>693</v>
      </c>
      <c r="AP19" t="s">
        <v>1264</v>
      </c>
      <c r="AQ19" s="22">
        <v>26.50557507380492</v>
      </c>
      <c r="AR19" s="21">
        <v>28.525816940188122</v>
      </c>
      <c r="AS19">
        <v>13.170088560355575</v>
      </c>
      <c r="AT19">
        <v>-26.50557507380492</v>
      </c>
      <c r="AU19">
        <v>-28.525816940188122</v>
      </c>
      <c r="AV19" t="s">
        <v>1864</v>
      </c>
    </row>
    <row r="20" spans="1:48" x14ac:dyDescent="0.25">
      <c r="A20" s="14">
        <v>2.299999999999999E-10</v>
      </c>
      <c r="B20" t="s">
        <v>685</v>
      </c>
      <c r="C20" s="4">
        <v>16</v>
      </c>
      <c r="D20" s="4">
        <v>2</v>
      </c>
      <c r="E20" s="4">
        <v>11</v>
      </c>
      <c r="F20" s="4">
        <v>29</v>
      </c>
      <c r="G20" s="4">
        <v>10.600000381469727</v>
      </c>
      <c r="H20" s="4">
        <v>10.01</v>
      </c>
      <c r="I20" s="34">
        <v>29998.3722134663</v>
      </c>
      <c r="J20" s="35">
        <v>15.519379844961239</v>
      </c>
      <c r="K20" s="35">
        <v>16.11916264090177</v>
      </c>
      <c r="L20" s="35">
        <v>11.028744186629252</v>
      </c>
      <c r="M20" s="35">
        <v>8.3379180091419869</v>
      </c>
      <c r="N20" s="4">
        <v>0.621</v>
      </c>
      <c r="O20" s="4">
        <v>-7.313432835820902</v>
      </c>
      <c r="P20" s="35">
        <v>4.7152847152847155</v>
      </c>
      <c r="Q20" s="36" t="str">
        <f t="shared" si="5"/>
        <v xml:space="preserve"> </v>
      </c>
      <c r="R20" s="36" t="str">
        <f t="shared" si="6"/>
        <v xml:space="preserve"> </v>
      </c>
      <c r="S20" s="37" t="str">
        <f t="shared" si="7"/>
        <v/>
      </c>
      <c r="T20" s="37" t="str">
        <f t="shared" si="8"/>
        <v/>
      </c>
      <c r="U20" s="37" t="str">
        <f t="shared" si="9"/>
        <v/>
      </c>
      <c r="V20" s="37" t="str">
        <f t="shared" si="10"/>
        <v/>
      </c>
      <c r="W20" s="37" t="str">
        <f t="shared" si="11"/>
        <v/>
      </c>
      <c r="X20" s="37" t="str">
        <f t="shared" si="12"/>
        <v/>
      </c>
      <c r="Y20" s="1" t="str">
        <f t="shared" si="0"/>
        <v xml:space="preserve"> </v>
      </c>
      <c r="Z20" s="1" t="str">
        <f t="shared" si="13"/>
        <v xml:space="preserve"> </v>
      </c>
      <c r="AA20" s="1" t="str">
        <f t="shared" si="1"/>
        <v xml:space="preserve"> </v>
      </c>
      <c r="AB20" s="1" t="str">
        <f t="shared" si="14"/>
        <v xml:space="preserve"> </v>
      </c>
      <c r="AC20" s="1" t="str">
        <f t="shared" si="2"/>
        <v xml:space="preserve"> </v>
      </c>
      <c r="AD20" s="1" t="str">
        <f t="shared" si="15"/>
        <v xml:space="preserve"> </v>
      </c>
      <c r="AE20" s="1" t="str">
        <f t="shared" si="23"/>
        <v xml:space="preserve"> </v>
      </c>
      <c r="AF20" s="1" t="str">
        <f t="shared" si="16"/>
        <v xml:space="preserve"> </v>
      </c>
      <c r="AG20" s="38">
        <f t="shared" si="17"/>
        <v>4.7152847155147155</v>
      </c>
      <c r="AH20" s="38" t="str">
        <f t="shared" si="18"/>
        <v xml:space="preserve"> </v>
      </c>
      <c r="AI20" s="1">
        <f t="shared" si="19"/>
        <v>4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685</v>
      </c>
      <c r="AP20" t="s">
        <v>1252</v>
      </c>
      <c r="AQ20" s="22">
        <v>23.004655535741826</v>
      </c>
      <c r="AR20" s="21">
        <v>-19.838129984576703</v>
      </c>
      <c r="AS20">
        <v>5.8941097049922675</v>
      </c>
      <c r="AT20">
        <v>-23.004655535741826</v>
      </c>
      <c r="AU20">
        <v>19.838129984576703</v>
      </c>
      <c r="AV20" t="s">
        <v>1865</v>
      </c>
    </row>
    <row r="21" spans="1:48" x14ac:dyDescent="0.25">
      <c r="A21" s="14">
        <v>2.399999999999999E-10</v>
      </c>
      <c r="B21" t="s">
        <v>695</v>
      </c>
      <c r="C21" s="4">
        <v>18</v>
      </c>
      <c r="D21" s="4">
        <v>0</v>
      </c>
      <c r="E21" s="4">
        <v>8</v>
      </c>
      <c r="F21" s="4">
        <v>26</v>
      </c>
      <c r="G21" s="4">
        <v>82.5</v>
      </c>
      <c r="H21" s="4">
        <v>74.06</v>
      </c>
      <c r="I21" s="34">
        <v>25595.745779134995</v>
      </c>
      <c r="J21" s="35">
        <v>17.103926096997689</v>
      </c>
      <c r="K21" s="35">
        <v>17.315875613747956</v>
      </c>
      <c r="L21" s="35">
        <v>10.092093011533711</v>
      </c>
      <c r="M21" s="35">
        <v>9.4079307540166415</v>
      </c>
      <c r="N21" s="4">
        <v>4.2770000000000001</v>
      </c>
      <c r="O21" s="4">
        <v>-5.376106194690272</v>
      </c>
      <c r="P21" s="35">
        <v>1.6540642722117205</v>
      </c>
      <c r="Q21" s="36" t="str">
        <f t="shared" si="5"/>
        <v xml:space="preserve"> </v>
      </c>
      <c r="R21" s="36" t="str">
        <f t="shared" si="6"/>
        <v xml:space="preserve"> </v>
      </c>
      <c r="S21" s="37" t="str">
        <f t="shared" si="7"/>
        <v/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 t="str">
        <f t="shared" si="11"/>
        <v/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 t="str">
        <f t="shared" si="1"/>
        <v xml:space="preserve"> </v>
      </c>
      <c r="AB21" s="1" t="str">
        <f t="shared" si="14"/>
        <v xml:space="preserve"> </v>
      </c>
      <c r="AC21" s="1" t="str">
        <f t="shared" si="2"/>
        <v xml:space="preserve"> 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695</v>
      </c>
      <c r="AP21" t="s">
        <v>1315</v>
      </c>
      <c r="AQ21" s="22">
        <v>15.14334369764625</v>
      </c>
      <c r="AR21" s="21">
        <v>-9.6604956708360223</v>
      </c>
      <c r="AS21">
        <v>11.396165271401571</v>
      </c>
      <c r="AT21">
        <v>-15.14334369764625</v>
      </c>
      <c r="AU21">
        <v>9.6604956708360223</v>
      </c>
      <c r="AV21" t="s">
        <v>1866</v>
      </c>
    </row>
    <row r="22" spans="1:48" x14ac:dyDescent="0.25">
      <c r="A22" s="14">
        <v>2.4999999999999991E-10</v>
      </c>
      <c r="B22" t="s">
        <v>689</v>
      </c>
      <c r="C22" s="4">
        <v>20</v>
      </c>
      <c r="D22" s="4">
        <v>0</v>
      </c>
      <c r="E22" s="4">
        <v>5</v>
      </c>
      <c r="F22" s="4">
        <v>25</v>
      </c>
      <c r="G22" s="4">
        <v>50</v>
      </c>
      <c r="H22" s="4">
        <v>44.7</v>
      </c>
      <c r="I22" s="34">
        <v>28272.172395651378</v>
      </c>
      <c r="J22" s="35">
        <v>13.150926743159754</v>
      </c>
      <c r="K22" s="35">
        <v>13.347267841146611</v>
      </c>
      <c r="L22" s="35">
        <v>9.019965545159943</v>
      </c>
      <c r="M22" s="35">
        <v>8.4315768324788696</v>
      </c>
      <c r="N22" s="4">
        <v>3.3490000000000002</v>
      </c>
      <c r="O22" s="4">
        <v>-0.77037037037036449</v>
      </c>
      <c r="P22" s="35">
        <v>1.8389261744966443</v>
      </c>
      <c r="Q22" s="36">
        <f t="shared" si="5"/>
        <v>80.000000000249997</v>
      </c>
      <c r="R22" s="36" t="str">
        <f t="shared" si="6"/>
        <v xml:space="preserve"> </v>
      </c>
      <c r="S22" s="37" t="str">
        <f t="shared" si="7"/>
        <v/>
      </c>
      <c r="T22" s="37" t="str">
        <f t="shared" si="8"/>
        <v/>
      </c>
      <c r="U22" s="37" t="str">
        <f t="shared" si="9"/>
        <v/>
      </c>
      <c r="V22" s="37">
        <f t="shared" si="10"/>
        <v>-0.34755116201208036</v>
      </c>
      <c r="W22" s="37" t="str">
        <f t="shared" si="11"/>
        <v/>
      </c>
      <c r="X22" s="37" t="str">
        <f t="shared" si="12"/>
        <v/>
      </c>
      <c r="Y22" s="1" t="str">
        <f t="shared" si="0"/>
        <v xml:space="preserve"> </v>
      </c>
      <c r="Z22" s="1">
        <f t="shared" si="13"/>
        <v>12</v>
      </c>
      <c r="AA22" s="1" t="str">
        <f t="shared" si="1"/>
        <v xml:space="preserve"> </v>
      </c>
      <c r="AB22" s="1" t="str">
        <f t="shared" si="14"/>
        <v xml:space="preserve"> </v>
      </c>
      <c r="AC22" s="1" t="str">
        <f t="shared" si="2"/>
        <v xml:space="preserve"> </v>
      </c>
      <c r="AD22" s="1" t="str">
        <f t="shared" si="15"/>
        <v xml:space="preserve"> </v>
      </c>
      <c r="AE22" s="1">
        <f t="shared" si="23"/>
        <v>1</v>
      </c>
      <c r="AF22" s="1" t="str">
        <f t="shared" si="16"/>
        <v xml:space="preserve"> </v>
      </c>
      <c r="AG22" s="38" t="str">
        <f t="shared" si="17"/>
        <v xml:space="preserve"> </v>
      </c>
      <c r="AH22" s="38" t="str">
        <f t="shared" si="18"/>
        <v xml:space="preserve"> </v>
      </c>
      <c r="AI22" s="1" t="str">
        <f t="shared" si="19"/>
        <v xml:space="preserve"> 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689</v>
      </c>
      <c r="AP22" t="s">
        <v>1315</v>
      </c>
      <c r="AQ22" s="22">
        <v>34.75511620120804</v>
      </c>
      <c r="AR22" s="21">
        <v>1.9892215137460534</v>
      </c>
      <c r="AS22">
        <v>11.856823266219241</v>
      </c>
      <c r="AT22">
        <v>-34.75511620120804</v>
      </c>
      <c r="AU22">
        <v>-1.9892215137460534</v>
      </c>
      <c r="AV22" t="s">
        <v>1867</v>
      </c>
    </row>
    <row r="23" spans="1:48" x14ac:dyDescent="0.25">
      <c r="A23" s="14">
        <v>2.5999999999999993E-10</v>
      </c>
      <c r="B23" t="s">
        <v>687</v>
      </c>
      <c r="C23" s="4">
        <v>15</v>
      </c>
      <c r="D23" s="4">
        <v>3</v>
      </c>
      <c r="E23" s="4">
        <v>9</v>
      </c>
      <c r="F23" s="4">
        <v>27</v>
      </c>
      <c r="G23" s="4">
        <v>55.5</v>
      </c>
      <c r="H23" s="4">
        <v>50.12</v>
      </c>
      <c r="I23" s="34">
        <v>11283.181805766859</v>
      </c>
      <c r="J23" s="35">
        <v>8.0890897353131059</v>
      </c>
      <c r="K23" s="35">
        <v>11.685707624154816</v>
      </c>
      <c r="L23" s="35">
        <v>5.4858260139860144</v>
      </c>
      <c r="M23" s="35">
        <v>6.7692351235675821</v>
      </c>
      <c r="N23" s="4">
        <v>4.2889999999999997</v>
      </c>
      <c r="O23" s="4">
        <v>-31.801558276355539</v>
      </c>
      <c r="P23" s="35">
        <v>3.1644054269752595</v>
      </c>
      <c r="Q23" s="36" t="str">
        <f t="shared" si="5"/>
        <v xml:space="preserve"> </v>
      </c>
      <c r="R23" s="36" t="str">
        <f t="shared" si="6"/>
        <v xml:space="preserve"> </v>
      </c>
      <c r="S23" s="37" t="str">
        <f t="shared" si="7"/>
        <v/>
      </c>
      <c r="T23" s="37" t="str">
        <f t="shared" si="8"/>
        <v/>
      </c>
      <c r="U23" s="37" t="str">
        <f t="shared" si="9"/>
        <v/>
      </c>
      <c r="V23" s="37">
        <f t="shared" si="10"/>
        <v>-0.59868096741317745</v>
      </c>
      <c r="W23" s="37" t="str">
        <f t="shared" si="11"/>
        <v/>
      </c>
      <c r="X23" s="37">
        <f t="shared" si="12"/>
        <v>-0.40391116176777075</v>
      </c>
      <c r="Y23" s="1" t="str">
        <f t="shared" si="0"/>
        <v xml:space="preserve"> </v>
      </c>
      <c r="Z23" s="1">
        <f t="shared" si="13"/>
        <v>6</v>
      </c>
      <c r="AA23" s="1" t="str">
        <f t="shared" si="1"/>
        <v xml:space="preserve"> </v>
      </c>
      <c r="AB23" s="1">
        <f t="shared" si="14"/>
        <v>6</v>
      </c>
      <c r="AC23" s="1" t="str">
        <f t="shared" si="2"/>
        <v xml:space="preserve"> </v>
      </c>
      <c r="AD23" s="1" t="str">
        <f t="shared" si="15"/>
        <v xml:space="preserve"> </v>
      </c>
      <c r="AE23" s="1" t="str">
        <f t="shared" si="23"/>
        <v xml:space="preserve"> </v>
      </c>
      <c r="AF23" s="1" t="str">
        <f t="shared" si="16"/>
        <v xml:space="preserve"> </v>
      </c>
      <c r="AG23" s="38">
        <f t="shared" si="17"/>
        <v>3.1644054272352595</v>
      </c>
      <c r="AH23" s="38" t="str">
        <f t="shared" si="18"/>
        <v xml:space="preserve"> </v>
      </c>
      <c r="AI23" s="1">
        <f t="shared" si="19"/>
        <v>11</v>
      </c>
      <c r="AJ23" s="1" t="str">
        <f t="shared" si="20"/>
        <v xml:space="preserve"> </v>
      </c>
      <c r="AK23" s="25" t="str">
        <f t="shared" si="21"/>
        <v xml:space="preserve"> </v>
      </c>
      <c r="AL23" s="25" t="str">
        <f t="shared" si="22"/>
        <v xml:space="preserve"> </v>
      </c>
      <c r="AM23" s="1" t="str">
        <f t="shared" si="3"/>
        <v xml:space="preserve"> </v>
      </c>
      <c r="AN23" s="1" t="str">
        <f t="shared" si="4"/>
        <v xml:space="preserve"> </v>
      </c>
      <c r="AO23" t="s">
        <v>687</v>
      </c>
      <c r="AP23" t="s">
        <v>1244</v>
      </c>
      <c r="AQ23" s="22">
        <v>59.868096741317743</v>
      </c>
      <c r="AR23" s="21">
        <v>40.391116176777075</v>
      </c>
      <c r="AS23">
        <v>10.734237829209903</v>
      </c>
      <c r="AT23">
        <v>-59.868096741317743</v>
      </c>
      <c r="AU23">
        <v>-40.391116176777075</v>
      </c>
      <c r="AV23" t="s">
        <v>1868</v>
      </c>
    </row>
    <row r="24" spans="1:48" x14ac:dyDescent="0.25">
      <c r="A24" s="14">
        <v>2.6999999999999995E-10</v>
      </c>
      <c r="B24" t="s">
        <v>680</v>
      </c>
      <c r="C24" s="4">
        <v>5</v>
      </c>
      <c r="D24" s="4">
        <v>5</v>
      </c>
      <c r="E24" s="4">
        <v>20</v>
      </c>
      <c r="F24" s="4">
        <v>30</v>
      </c>
      <c r="G24" s="4">
        <v>83</v>
      </c>
      <c r="H24" s="4">
        <v>85.54</v>
      </c>
      <c r="I24" s="34">
        <v>39251.312077209579</v>
      </c>
      <c r="J24" s="35">
        <v>15.692533480095396</v>
      </c>
      <c r="K24" s="35">
        <v>19.967320261437912</v>
      </c>
      <c r="L24" s="35">
        <v>9.4009400299076979</v>
      </c>
      <c r="M24" s="35">
        <v>11.346128545423428</v>
      </c>
      <c r="N24" s="4">
        <v>4.2839999999999998</v>
      </c>
      <c r="O24" s="4">
        <v>-20.813308687615535</v>
      </c>
      <c r="P24" s="35">
        <v>2.0844049567453822</v>
      </c>
      <c r="Q24" s="36" t="str">
        <f t="shared" si="5"/>
        <v xml:space="preserve"> </v>
      </c>
      <c r="R24" s="36" t="str">
        <f t="shared" si="6"/>
        <v xml:space="preserve"> </v>
      </c>
      <c r="S24" s="37" t="str">
        <f t="shared" si="7"/>
        <v/>
      </c>
      <c r="T24" s="37" t="str">
        <f t="shared" si="8"/>
        <v/>
      </c>
      <c r="U24" s="37" t="str">
        <f t="shared" si="9"/>
        <v/>
      </c>
      <c r="V24" s="37" t="str">
        <f t="shared" si="10"/>
        <v/>
      </c>
      <c r="W24" s="37" t="str">
        <f t="shared" si="11"/>
        <v/>
      </c>
      <c r="X24" s="37" t="str">
        <f t="shared" si="12"/>
        <v/>
      </c>
      <c r="Y24" s="1" t="str">
        <f t="shared" si="0"/>
        <v xml:space="preserve"> </v>
      </c>
      <c r="Z24" s="1" t="str">
        <f t="shared" si="13"/>
        <v xml:space="preserve"> </v>
      </c>
      <c r="AA24" s="1" t="str">
        <f t="shared" si="1"/>
        <v xml:space="preserve"> </v>
      </c>
      <c r="AB24" s="1" t="str">
        <f t="shared" si="14"/>
        <v xml:space="preserve"> </v>
      </c>
      <c r="AC24" s="1" t="str">
        <f t="shared" si="2"/>
        <v xml:space="preserve"> </v>
      </c>
      <c r="AD24" s="1" t="str">
        <f t="shared" si="15"/>
        <v xml:space="preserve"> </v>
      </c>
      <c r="AE24" s="1" t="str">
        <f t="shared" si="23"/>
        <v xml:space="preserve"> </v>
      </c>
      <c r="AF24" s="1" t="str">
        <f t="shared" si="16"/>
        <v xml:space="preserve"> </v>
      </c>
      <c r="AG24" s="38">
        <f t="shared" si="17"/>
        <v>2.0844049570153822</v>
      </c>
      <c r="AH24" s="38" t="str">
        <f t="shared" si="18"/>
        <v xml:space="preserve"> </v>
      </c>
      <c r="AI24" s="1">
        <f t="shared" si="19"/>
        <v>16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680</v>
      </c>
      <c r="AP24" t="s">
        <v>1241</v>
      </c>
      <c r="AQ24" s="22">
        <v>22.145599058254973</v>
      </c>
      <c r="AR24" s="21">
        <v>-2.1504401785941374</v>
      </c>
      <c r="AS24">
        <v>-2.9693710544774432</v>
      </c>
      <c r="AT24">
        <v>-22.145599058254973</v>
      </c>
      <c r="AU24">
        <v>2.1504401785941374</v>
      </c>
      <c r="AV24" t="s">
        <v>1869</v>
      </c>
    </row>
    <row r="25" spans="1:48" x14ac:dyDescent="0.25">
      <c r="A25" s="14">
        <v>2.7999999999999996E-10</v>
      </c>
      <c r="B25" t="s">
        <v>698</v>
      </c>
      <c r="C25" s="4">
        <v>20</v>
      </c>
      <c r="D25" s="4">
        <v>2</v>
      </c>
      <c r="E25" s="4">
        <v>12</v>
      </c>
      <c r="F25" s="4">
        <v>34</v>
      </c>
      <c r="G25" s="4">
        <v>22</v>
      </c>
      <c r="H25" s="4">
        <v>23.204999999999998</v>
      </c>
      <c r="I25" s="34">
        <v>34382.805730626184</v>
      </c>
      <c r="J25" s="35">
        <v>26.043771043771041</v>
      </c>
      <c r="K25" s="35" t="s">
        <v>1240</v>
      </c>
      <c r="L25" s="35">
        <v>12.539115508166779</v>
      </c>
      <c r="M25" s="35">
        <v>14.220026662624679</v>
      </c>
      <c r="N25" s="4">
        <v>0.52800000000000002</v>
      </c>
      <c r="O25" s="4">
        <v>-40.674157303370784</v>
      </c>
      <c r="P25" s="35">
        <v>1.0471881060116355</v>
      </c>
      <c r="Q25" s="36" t="str">
        <f t="shared" si="5"/>
        <v xml:space="preserve"> </v>
      </c>
      <c r="R25" s="36" t="str">
        <f t="shared" si="6"/>
        <v xml:space="preserve"> </v>
      </c>
      <c r="S25" s="37" t="str">
        <f t="shared" si="7"/>
        <v/>
      </c>
      <c r="T25" s="37" t="str">
        <f t="shared" si="8"/>
        <v/>
      </c>
      <c r="U25" s="37" t="str">
        <f t="shared" si="9"/>
        <v/>
      </c>
      <c r="V25" s="37" t="str">
        <f t="shared" si="10"/>
        <v/>
      </c>
      <c r="W25" s="37" t="str">
        <f t="shared" si="11"/>
        <v/>
      </c>
      <c r="X25" s="37" t="str">
        <f t="shared" si="12"/>
        <v/>
      </c>
      <c r="Y25" s="1" t="str">
        <f t="shared" si="0"/>
        <v xml:space="preserve"> </v>
      </c>
      <c r="Z25" s="1" t="str">
        <f t="shared" si="13"/>
        <v xml:space="preserve"> </v>
      </c>
      <c r="AA25" s="1" t="str">
        <f t="shared" si="1"/>
        <v xml:space="preserve"> </v>
      </c>
      <c r="AB25" s="1" t="str">
        <f t="shared" si="14"/>
        <v xml:space="preserve"> </v>
      </c>
      <c r="AC25" s="1" t="str">
        <f t="shared" si="2"/>
        <v xml:space="preserve"> </v>
      </c>
      <c r="AD25" s="1" t="str">
        <f t="shared" si="15"/>
        <v xml:space="preserve"> </v>
      </c>
      <c r="AE25" s="1" t="str">
        <f t="shared" si="23"/>
        <v xml:space="preserve"> </v>
      </c>
      <c r="AF25" s="1" t="str">
        <f t="shared" si="16"/>
        <v xml:space="preserve"> </v>
      </c>
      <c r="AG25" s="38" t="str">
        <f t="shared" si="17"/>
        <v xml:space="preserve"> </v>
      </c>
      <c r="AH25" s="38" t="str">
        <f t="shared" si="18"/>
        <v xml:space="preserve"> </v>
      </c>
      <c r="AI25" s="1" t="str">
        <f t="shared" si="19"/>
        <v xml:space="preserve"> 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698</v>
      </c>
      <c r="AP25" t="s">
        <v>1295</v>
      </c>
      <c r="AQ25" s="22">
        <v>-29.209359052738115</v>
      </c>
      <c r="AR25" s="21">
        <v>-36.249796779317258</v>
      </c>
      <c r="AS25">
        <v>-5.1928463693169498</v>
      </c>
      <c r="AT25">
        <v>29.209359052738115</v>
      </c>
      <c r="AU25">
        <v>36.249796779317258</v>
      </c>
      <c r="AV25" t="s">
        <v>1870</v>
      </c>
    </row>
    <row r="26" spans="1:48" x14ac:dyDescent="0.25">
      <c r="A26" s="14">
        <v>2.8999999999999998E-10</v>
      </c>
      <c r="B26" t="s">
        <v>682</v>
      </c>
      <c r="C26" s="4">
        <v>0</v>
      </c>
      <c r="D26" s="4">
        <v>23</v>
      </c>
      <c r="E26" s="4">
        <v>3</v>
      </c>
      <c r="F26" s="4">
        <v>26</v>
      </c>
      <c r="G26" s="4">
        <v>5.8499999046325684</v>
      </c>
      <c r="H26" s="4">
        <v>8.7319999999999993</v>
      </c>
      <c r="I26" s="34">
        <v>5922.0338582915529</v>
      </c>
      <c r="J26" s="35">
        <v>3.2340740740740737</v>
      </c>
      <c r="K26" s="35" t="s">
        <v>1240</v>
      </c>
      <c r="L26" s="35">
        <v>2.4816132151704218</v>
      </c>
      <c r="M26" s="35" t="s">
        <v>1240</v>
      </c>
      <c r="N26" s="4">
        <v>-8.7240000000000002</v>
      </c>
      <c r="O26" s="4" t="s">
        <v>132</v>
      </c>
      <c r="P26" s="35">
        <v>0</v>
      </c>
      <c r="Q26" s="36" t="str">
        <f t="shared" si="5"/>
        <v/>
      </c>
      <c r="R26" s="36">
        <f t="shared" si="6"/>
        <v>88.461538461828468</v>
      </c>
      <c r="S26" s="37" t="str">
        <f t="shared" si="7"/>
        <v/>
      </c>
      <c r="T26" s="37">
        <f t="shared" si="8"/>
        <v>-0.33005040000402552</v>
      </c>
      <c r="U26" s="37" t="str">
        <f t="shared" si="9"/>
        <v/>
      </c>
      <c r="V26" s="37">
        <f t="shared" si="10"/>
        <v>-0.83954987258262959</v>
      </c>
      <c r="W26" s="37" t="str">
        <f t="shared" si="11"/>
        <v/>
      </c>
      <c r="X26" s="37">
        <f t="shared" si="12"/>
        <v>-0.73034836784809931</v>
      </c>
      <c r="Y26" s="1" t="str">
        <f t="shared" si="0"/>
        <v xml:space="preserve"> </v>
      </c>
      <c r="Z26" s="1">
        <f t="shared" si="13"/>
        <v>2</v>
      </c>
      <c r="AA26" s="1" t="str">
        <f t="shared" si="1"/>
        <v xml:space="preserve"> </v>
      </c>
      <c r="AB26" s="1">
        <f t="shared" si="14"/>
        <v>2</v>
      </c>
      <c r="AC26" s="1" t="str">
        <f t="shared" si="2"/>
        <v xml:space="preserve"> </v>
      </c>
      <c r="AD26" s="1">
        <f t="shared" si="15"/>
        <v>2</v>
      </c>
      <c r="AE26" s="1" t="str">
        <f t="shared" si="23"/>
        <v xml:space="preserve"> </v>
      </c>
      <c r="AF26" s="1">
        <f t="shared" si="16"/>
        <v>1</v>
      </c>
      <c r="AG26" s="38" t="str">
        <f t="shared" si="17"/>
        <v xml:space="preserve"> </v>
      </c>
      <c r="AH26" s="38" t="str">
        <f t="shared" si="18"/>
        <v xml:space="preserve"> </v>
      </c>
      <c r="AI26" s="1" t="str">
        <f t="shared" si="19"/>
        <v xml:space="preserve"> </v>
      </c>
      <c r="AJ26" s="1" t="str">
        <f t="shared" si="20"/>
        <v xml:space="preserve"> </v>
      </c>
      <c r="AK26" s="25" t="str">
        <f t="shared" si="21"/>
        <v xml:space="preserve"> </v>
      </c>
      <c r="AL26" s="25" t="str">
        <f t="shared" si="22"/>
        <v xml:space="preserve"> </v>
      </c>
      <c r="AM26" s="1" t="str">
        <f t="shared" si="3"/>
        <v xml:space="preserve"> </v>
      </c>
      <c r="AN26" s="1" t="str">
        <f t="shared" si="4"/>
        <v xml:space="preserve"> </v>
      </c>
      <c r="AO26" t="s">
        <v>682</v>
      </c>
      <c r="AP26" t="s">
        <v>1246</v>
      </c>
      <c r="AQ26" s="22">
        <v>83.95498725826296</v>
      </c>
      <c r="AR26" s="21">
        <v>73.034836784809926</v>
      </c>
      <c r="AS26">
        <v>-33.005040029402558</v>
      </c>
      <c r="AT26">
        <v>-83.95498725826296</v>
      </c>
      <c r="AU26">
        <v>-73.034836784809926</v>
      </c>
      <c r="AV26" t="s">
        <v>1871</v>
      </c>
    </row>
    <row r="27" spans="1:48" x14ac:dyDescent="0.25">
      <c r="A27" s="14">
        <v>3E-10</v>
      </c>
      <c r="B27" t="s">
        <v>681</v>
      </c>
      <c r="C27" s="4">
        <v>22</v>
      </c>
      <c r="D27" s="4">
        <v>2</v>
      </c>
      <c r="E27" s="4">
        <v>11</v>
      </c>
      <c r="F27" s="4">
        <v>35</v>
      </c>
      <c r="G27" s="4">
        <v>195.96063232421875</v>
      </c>
      <c r="H27" s="4">
        <v>203.1</v>
      </c>
      <c r="I27" s="34">
        <v>121022.26874902885</v>
      </c>
      <c r="J27" s="35">
        <v>31.631745424829489</v>
      </c>
      <c r="K27" s="35">
        <v>31.350504342114736</v>
      </c>
      <c r="L27" s="35">
        <v>16.472257049571283</v>
      </c>
      <c r="M27" s="35">
        <v>16.2573900483684</v>
      </c>
      <c r="N27" s="4">
        <v>7.351</v>
      </c>
      <c r="O27" s="4">
        <v>0.14986376021798531</v>
      </c>
      <c r="P27" s="35">
        <v>1.6519310725316338</v>
      </c>
      <c r="Q27" s="36" t="str">
        <f t="shared" si="5"/>
        <v xml:space="preserve"> </v>
      </c>
      <c r="R27" s="36" t="str">
        <f t="shared" si="6"/>
        <v xml:space="preserve"> </v>
      </c>
      <c r="S27" s="37" t="str">
        <f t="shared" si="7"/>
        <v/>
      </c>
      <c r="T27" s="37" t="str">
        <f t="shared" si="8"/>
        <v/>
      </c>
      <c r="U27" s="37" t="str">
        <f t="shared" si="9"/>
        <v/>
      </c>
      <c r="V27" s="37" t="str">
        <f t="shared" si="10"/>
        <v/>
      </c>
      <c r="W27" s="37" t="str">
        <f t="shared" si="11"/>
        <v/>
      </c>
      <c r="X27" s="37" t="str">
        <f t="shared" si="12"/>
        <v/>
      </c>
      <c r="Y27" s="1" t="str">
        <f t="shared" si="0"/>
        <v xml:space="preserve"> </v>
      </c>
      <c r="Z27" s="1" t="str">
        <f t="shared" si="13"/>
        <v xml:space="preserve"> </v>
      </c>
      <c r="AA27" s="1" t="str">
        <f t="shared" si="1"/>
        <v xml:space="preserve"> </v>
      </c>
      <c r="AB27" s="1" t="str">
        <f t="shared" si="14"/>
        <v xml:space="preserve"> </v>
      </c>
      <c r="AC27" s="1" t="str">
        <f t="shared" si="2"/>
        <v xml:space="preserve"> 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 t="str">
        <f t="shared" si="17"/>
        <v xml:space="preserve"> </v>
      </c>
      <c r="AH27" s="38" t="str">
        <f t="shared" si="18"/>
        <v xml:space="preserve"> </v>
      </c>
      <c r="AI27" s="1" t="str">
        <f t="shared" si="19"/>
        <v xml:space="preserve"> </v>
      </c>
      <c r="AJ27" s="1" t="str">
        <f t="shared" si="20"/>
        <v xml:space="preserve"> </v>
      </c>
      <c r="AK27" s="25" t="str">
        <f t="shared" si="21"/>
        <v xml:space="preserve"> </v>
      </c>
      <c r="AL27" s="25" t="str">
        <f t="shared" si="22"/>
        <v xml:space="preserve"> </v>
      </c>
      <c r="AM27" s="1" t="str">
        <f t="shared" si="3"/>
        <v xml:space="preserve"> </v>
      </c>
      <c r="AN27" s="1" t="str">
        <f t="shared" si="4"/>
        <v xml:space="preserve"> </v>
      </c>
      <c r="AO27" t="s">
        <v>681</v>
      </c>
      <c r="AP27" t="s">
        <v>1244</v>
      </c>
      <c r="AQ27" s="22">
        <v>-56.932632574310958</v>
      </c>
      <c r="AR27" s="21">
        <v>-78.987239892559728</v>
      </c>
      <c r="AS27">
        <v>-3.5151982647864344</v>
      </c>
      <c r="AT27">
        <v>56.932632574310958</v>
      </c>
      <c r="AU27">
        <v>78.987239892559728</v>
      </c>
      <c r="AV27" t="s">
        <v>1636</v>
      </c>
    </row>
    <row r="28" spans="1:48" x14ac:dyDescent="0.25">
      <c r="A28" s="14">
        <v>3.1000000000000002E-10</v>
      </c>
      <c r="B28" t="s">
        <v>691</v>
      </c>
      <c r="C28" s="4">
        <v>11</v>
      </c>
      <c r="D28" s="4">
        <v>2</v>
      </c>
      <c r="E28" s="4">
        <v>13</v>
      </c>
      <c r="F28" s="4">
        <v>26</v>
      </c>
      <c r="G28" s="4">
        <v>111.5</v>
      </c>
      <c r="H28" s="4">
        <v>111.3</v>
      </c>
      <c r="I28" s="34">
        <v>54904.177807506312</v>
      </c>
      <c r="J28" s="35">
        <v>20.03961109110551</v>
      </c>
      <c r="K28" s="35">
        <v>18.721614802354917</v>
      </c>
      <c r="L28" s="35">
        <v>14.052046447459185</v>
      </c>
      <c r="M28" s="35">
        <v>13.281202290511812</v>
      </c>
      <c r="N28" s="4">
        <v>5.9450000000000003</v>
      </c>
      <c r="O28" s="4">
        <v>6.9244604316546718</v>
      </c>
      <c r="P28" s="35">
        <v>1.2102425876010781</v>
      </c>
      <c r="Q28" s="36" t="str">
        <f t="shared" si="5"/>
        <v xml:space="preserve"> 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 t="str">
        <f t="shared" si="11"/>
        <v/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 t="str">
        <f t="shared" si="1"/>
        <v xml:space="preserve"> 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691</v>
      </c>
      <c r="AP28" t="s">
        <v>1315</v>
      </c>
      <c r="AQ28" s="22">
        <v>0.57871034129000076</v>
      </c>
      <c r="AR28" s="21">
        <v>-52.689276333156144</v>
      </c>
      <c r="AS28">
        <v>0.17969451931716396</v>
      </c>
      <c r="AT28">
        <v>-0.57871034129000076</v>
      </c>
      <c r="AU28">
        <v>52.689276333156144</v>
      </c>
      <c r="AV28" t="s">
        <v>1872</v>
      </c>
    </row>
    <row r="29" spans="1:48" x14ac:dyDescent="0.25">
      <c r="A29" s="14">
        <v>3.2000000000000003E-10</v>
      </c>
      <c r="B29" t="s">
        <v>688</v>
      </c>
      <c r="C29" s="4">
        <v>13</v>
      </c>
      <c r="D29" s="4">
        <v>3</v>
      </c>
      <c r="E29" s="4">
        <v>15</v>
      </c>
      <c r="F29" s="4">
        <v>31</v>
      </c>
      <c r="G29" s="4">
        <v>230</v>
      </c>
      <c r="H29" s="4">
        <v>231.6</v>
      </c>
      <c r="I29" s="34">
        <v>36814.267697149473</v>
      </c>
      <c r="J29" s="35">
        <v>11.81934166879306</v>
      </c>
      <c r="K29" s="35">
        <v>17.210373783161177</v>
      </c>
      <c r="L29" s="35" t="s">
        <v>1240</v>
      </c>
      <c r="M29" s="35" t="s">
        <v>1240</v>
      </c>
      <c r="N29" s="4">
        <v>13.457000000000001</v>
      </c>
      <c r="O29" s="4">
        <v>-29.061676331049018</v>
      </c>
      <c r="P29" s="35">
        <v>4.3061312607944737</v>
      </c>
      <c r="Q29" s="36" t="str">
        <f t="shared" si="5"/>
        <v xml:space="preserve"> </v>
      </c>
      <c r="R29" s="36" t="str">
        <f t="shared" si="6"/>
        <v xml:space="preserve"> </v>
      </c>
      <c r="S29" s="37" t="str">
        <f t="shared" si="7"/>
        <v/>
      </c>
      <c r="T29" s="37" t="str">
        <f t="shared" si="8"/>
        <v/>
      </c>
      <c r="U29" s="37" t="str">
        <f t="shared" si="9"/>
        <v/>
      </c>
      <c r="V29" s="37">
        <f t="shared" si="10"/>
        <v>-0.41361427310837595</v>
      </c>
      <c r="W29" s="37" t="str">
        <f t="shared" si="11"/>
        <v xml:space="preserve"> </v>
      </c>
      <c r="X29" s="37" t="str">
        <f t="shared" si="12"/>
        <v xml:space="preserve"> </v>
      </c>
      <c r="Y29" s="1" t="str">
        <f t="shared" si="0"/>
        <v xml:space="preserve"> </v>
      </c>
      <c r="Z29" s="1">
        <f t="shared" si="13"/>
        <v>10</v>
      </c>
      <c r="AA29" s="1" t="str">
        <f t="shared" si="1"/>
        <v xml:space="preserve"> </v>
      </c>
      <c r="AB29" s="1" t="str">
        <f t="shared" si="14"/>
        <v xml:space="preserve"> </v>
      </c>
      <c r="AC29" s="1" t="str">
        <f t="shared" si="2"/>
        <v xml:space="preserve"> 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>
        <f t="shared" si="17"/>
        <v>4.3061312611144738</v>
      </c>
      <c r="AH29" s="38" t="str">
        <f t="shared" si="18"/>
        <v xml:space="preserve"> </v>
      </c>
      <c r="AI29" s="1">
        <f t="shared" si="19"/>
        <v>6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688</v>
      </c>
      <c r="AP29" t="s">
        <v>1248</v>
      </c>
      <c r="AQ29" s="22">
        <v>41.361427310837598</v>
      </c>
      <c r="AR29" s="21" t="e">
        <v>#VALUE!</v>
      </c>
      <c r="AS29">
        <v>-0.69084628670120773</v>
      </c>
      <c r="AT29">
        <v>-41.361427310837598</v>
      </c>
      <c r="AU29" t="e">
        <v>#VALUE!</v>
      </c>
      <c r="AV29" t="s">
        <v>1873</v>
      </c>
    </row>
    <row r="30" spans="1:48" x14ac:dyDescent="0.25">
      <c r="A30" s="14">
        <v>3.3000000000000005E-10</v>
      </c>
      <c r="B30" t="s">
        <v>675</v>
      </c>
      <c r="C30" s="4">
        <v>20</v>
      </c>
      <c r="D30" s="4">
        <v>2</v>
      </c>
      <c r="E30" s="4">
        <v>6</v>
      </c>
      <c r="F30" s="4">
        <v>28</v>
      </c>
      <c r="G30" s="4">
        <v>34.700000762939453</v>
      </c>
      <c r="H30" s="4">
        <v>32.119999999999997</v>
      </c>
      <c r="I30" s="34">
        <v>22403.38713740015</v>
      </c>
      <c r="J30" s="35">
        <v>18.577212261422787</v>
      </c>
      <c r="K30" s="35">
        <v>19.717618170656841</v>
      </c>
      <c r="L30" s="35">
        <v>10.871427888833225</v>
      </c>
      <c r="M30" s="35">
        <v>7.7890744086388848</v>
      </c>
      <c r="N30" s="4">
        <v>1.629</v>
      </c>
      <c r="O30" s="4">
        <v>-17.225609756097558</v>
      </c>
      <c r="P30" s="35">
        <v>2.6463262764632631</v>
      </c>
      <c r="Q30" s="36">
        <f t="shared" si="5"/>
        <v>71.428571428901435</v>
      </c>
      <c r="R30" s="36" t="str">
        <f t="shared" si="6"/>
        <v xml:space="preserve"> </v>
      </c>
      <c r="S30" s="37" t="str">
        <f t="shared" si="7"/>
        <v/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 t="str">
        <f t="shared" si="12"/>
        <v/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 t="str">
        <f t="shared" si="14"/>
        <v xml:space="preserve"> </v>
      </c>
      <c r="AC30" s="1" t="str">
        <f t="shared" si="2"/>
        <v xml:space="preserve"> </v>
      </c>
      <c r="AD30" s="1" t="str">
        <f t="shared" si="15"/>
        <v xml:space="preserve"> </v>
      </c>
      <c r="AE30" s="1">
        <f t="shared" si="23"/>
        <v>8</v>
      </c>
      <c r="AF30" s="1" t="str">
        <f t="shared" si="16"/>
        <v xml:space="preserve"> </v>
      </c>
      <c r="AG30" s="38">
        <f t="shared" si="17"/>
        <v>2.6463262767932632</v>
      </c>
      <c r="AH30" s="38" t="str">
        <f t="shared" si="18"/>
        <v xml:space="preserve"> </v>
      </c>
      <c r="AI30" s="1">
        <f t="shared" si="19"/>
        <v>14</v>
      </c>
      <c r="AJ30" s="1" t="str">
        <f t="shared" si="20"/>
        <v xml:space="preserve"> </v>
      </c>
      <c r="AK30" s="25" t="str">
        <f t="shared" si="21"/>
        <v xml:space="preserve"> </v>
      </c>
      <c r="AL30" s="25" t="str">
        <f t="shared" si="22"/>
        <v xml:space="preserve"> </v>
      </c>
      <c r="AM30" s="1" t="str">
        <f t="shared" si="3"/>
        <v xml:space="preserve"> </v>
      </c>
      <c r="AN30" s="1" t="str">
        <f t="shared" si="4"/>
        <v xml:space="preserve"> </v>
      </c>
      <c r="AO30" t="s">
        <v>675</v>
      </c>
      <c r="AP30" t="s">
        <v>1252</v>
      </c>
      <c r="AQ30" s="22">
        <v>7.8340196874367773</v>
      </c>
      <c r="AR30" s="21">
        <v>-18.128734007577929</v>
      </c>
      <c r="AS30">
        <v>8.0323809556022816</v>
      </c>
      <c r="AT30">
        <v>-7.8340196874367773</v>
      </c>
      <c r="AU30">
        <v>18.128734007577929</v>
      </c>
      <c r="AV30" t="s">
        <v>1874</v>
      </c>
    </row>
    <row r="31" spans="1:48" x14ac:dyDescent="0.25">
      <c r="A31" s="14">
        <v>3.4000000000000007E-10</v>
      </c>
      <c r="B31" t="s">
        <v>690</v>
      </c>
      <c r="C31" s="4">
        <v>29</v>
      </c>
      <c r="D31" s="4">
        <v>5</v>
      </c>
      <c r="E31" s="4">
        <v>5</v>
      </c>
      <c r="F31" s="4">
        <v>39</v>
      </c>
      <c r="G31" s="4">
        <v>134</v>
      </c>
      <c r="H31" s="4">
        <v>137.52000000000001</v>
      </c>
      <c r="I31" s="34">
        <v>191683.75570017312</v>
      </c>
      <c r="J31" s="35">
        <v>27.50950190038008</v>
      </c>
      <c r="K31" s="35">
        <v>27.383512544802869</v>
      </c>
      <c r="L31" s="35">
        <v>17.563508039532358</v>
      </c>
      <c r="M31" s="35">
        <v>18.58966406701953</v>
      </c>
      <c r="N31" s="4">
        <v>5.0220000000000002</v>
      </c>
      <c r="O31" s="4">
        <v>-1.7221135029354222</v>
      </c>
      <c r="P31" s="35">
        <v>1.1983711460151252</v>
      </c>
      <c r="Q31" s="36">
        <f t="shared" si="5"/>
        <v>74.35897435931436</v>
      </c>
      <c r="R31" s="36" t="str">
        <f t="shared" si="6"/>
        <v xml:space="preserve"> </v>
      </c>
      <c r="S31" s="37" t="str">
        <f t="shared" si="7"/>
        <v/>
      </c>
      <c r="T31" s="37" t="str">
        <f t="shared" si="8"/>
        <v/>
      </c>
      <c r="U31" s="37" t="str">
        <f t="shared" si="9"/>
        <v/>
      </c>
      <c r="V31" s="37" t="str">
        <f t="shared" si="10"/>
        <v/>
      </c>
      <c r="W31" s="37" t="str">
        <f t="shared" si="11"/>
        <v/>
      </c>
      <c r="X31" s="37" t="str">
        <f t="shared" si="12"/>
        <v/>
      </c>
      <c r="Y31" s="1" t="str">
        <f t="shared" si="0"/>
        <v xml:space="preserve"> </v>
      </c>
      <c r="Z31" s="1" t="str">
        <f t="shared" si="13"/>
        <v xml:space="preserve"> </v>
      </c>
      <c r="AA31" s="1" t="str">
        <f t="shared" si="1"/>
        <v xml:space="preserve"> </v>
      </c>
      <c r="AB31" s="1" t="str">
        <f t="shared" si="14"/>
        <v xml:space="preserve"> </v>
      </c>
      <c r="AC31" s="1" t="str">
        <f t="shared" si="2"/>
        <v xml:space="preserve"> </v>
      </c>
      <c r="AD31" s="1" t="str">
        <f t="shared" si="15"/>
        <v xml:space="preserve"> </v>
      </c>
      <c r="AE31" s="1">
        <f t="shared" si="23"/>
        <v>3</v>
      </c>
      <c r="AF31" s="1" t="str">
        <f t="shared" si="16"/>
        <v xml:space="preserve"> </v>
      </c>
      <c r="AG31" s="38" t="str">
        <f t="shared" si="17"/>
        <v xml:space="preserve"> </v>
      </c>
      <c r="AH31" s="38" t="str">
        <f t="shared" si="18"/>
        <v xml:space="preserve"> </v>
      </c>
      <c r="AI31" s="1" t="str">
        <f t="shared" si="19"/>
        <v xml:space="preserve"> 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690</v>
      </c>
      <c r="AP31" t="s">
        <v>1295</v>
      </c>
      <c r="AQ31" s="22">
        <v>-36.481199379086362</v>
      </c>
      <c r="AR31" s="21">
        <v>-90.844752930109124</v>
      </c>
      <c r="AS31">
        <v>-2.5596276905177517</v>
      </c>
      <c r="AT31">
        <v>36.481199379086362</v>
      </c>
      <c r="AU31">
        <v>90.844752930109124</v>
      </c>
      <c r="AV31" t="s">
        <v>1875</v>
      </c>
    </row>
    <row r="32" spans="1:48" x14ac:dyDescent="0.25">
      <c r="A32" s="14">
        <v>3.5000000000000008E-10</v>
      </c>
      <c r="B32" t="s">
        <v>683</v>
      </c>
      <c r="C32" s="4">
        <v>20</v>
      </c>
      <c r="D32" s="4">
        <v>0</v>
      </c>
      <c r="E32" s="4">
        <v>8</v>
      </c>
      <c r="F32" s="4">
        <v>28</v>
      </c>
      <c r="G32" s="4">
        <v>117</v>
      </c>
      <c r="H32" s="4">
        <v>109.2</v>
      </c>
      <c r="I32" s="34">
        <v>105313.57447697452</v>
      </c>
      <c r="J32" s="35">
        <v>16.235504014272973</v>
      </c>
      <c r="K32" s="35">
        <v>21.183317167798254</v>
      </c>
      <c r="L32" s="35">
        <v>12.458894947704135</v>
      </c>
      <c r="M32" s="35">
        <v>15.635891233257178</v>
      </c>
      <c r="N32" s="4">
        <v>5.1550000000000002</v>
      </c>
      <c r="O32" s="4">
        <v>-18.381887270424315</v>
      </c>
      <c r="P32" s="35">
        <v>3.2417582417582418</v>
      </c>
      <c r="Q32" s="36">
        <f t="shared" si="5"/>
        <v>71.42857142892143</v>
      </c>
      <c r="R32" s="36" t="str">
        <f t="shared" si="6"/>
        <v xml:space="preserve"> </v>
      </c>
      <c r="S32" s="37" t="str">
        <f t="shared" si="7"/>
        <v/>
      </c>
      <c r="T32" s="37" t="str">
        <f t="shared" si="8"/>
        <v/>
      </c>
      <c r="U32" s="37" t="str">
        <f t="shared" si="9"/>
        <v/>
      </c>
      <c r="V32" s="37" t="str">
        <f t="shared" si="10"/>
        <v/>
      </c>
      <c r="W32" s="37" t="str">
        <f t="shared" si="11"/>
        <v/>
      </c>
      <c r="X32" s="37" t="str">
        <f t="shared" si="12"/>
        <v/>
      </c>
      <c r="Y32" s="1" t="str">
        <f t="shared" si="0"/>
        <v xml:space="preserve"> </v>
      </c>
      <c r="Z32" s="1" t="str">
        <f t="shared" si="13"/>
        <v xml:space="preserve"> </v>
      </c>
      <c r="AA32" s="1" t="str">
        <f t="shared" si="1"/>
        <v xml:space="preserve"> </v>
      </c>
      <c r="AB32" s="1" t="str">
        <f t="shared" si="14"/>
        <v xml:space="preserve"> </v>
      </c>
      <c r="AC32" s="1" t="str">
        <f t="shared" si="2"/>
        <v xml:space="preserve"> </v>
      </c>
      <c r="AD32" s="1" t="str">
        <f t="shared" si="15"/>
        <v xml:space="preserve"> </v>
      </c>
      <c r="AE32" s="1">
        <f t="shared" si="23"/>
        <v>7</v>
      </c>
      <c r="AF32" s="1" t="str">
        <f t="shared" si="16"/>
        <v xml:space="preserve"> </v>
      </c>
      <c r="AG32" s="38">
        <f t="shared" si="17"/>
        <v>3.2417582421082418</v>
      </c>
      <c r="AH32" s="38" t="str">
        <f t="shared" si="18"/>
        <v xml:space="preserve"> </v>
      </c>
      <c r="AI32" s="1">
        <f t="shared" si="19"/>
        <v>10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683</v>
      </c>
      <c r="AP32" t="s">
        <v>1246</v>
      </c>
      <c r="AQ32" s="22">
        <v>19.451792750877416</v>
      </c>
      <c r="AR32" s="21">
        <v>-35.378121655705911</v>
      </c>
      <c r="AS32">
        <v>7.1428571428571397</v>
      </c>
      <c r="AT32">
        <v>-19.451792750877416</v>
      </c>
      <c r="AU32">
        <v>35.378121655705911</v>
      </c>
      <c r="AV32" t="s">
        <v>1876</v>
      </c>
    </row>
    <row r="33" spans="1:48" x14ac:dyDescent="0.25">
      <c r="A33" s="14">
        <v>3.600000000000001E-10</v>
      </c>
      <c r="B33" t="s">
        <v>697</v>
      </c>
      <c r="C33" s="4">
        <v>9</v>
      </c>
      <c r="D33" s="4">
        <v>5</v>
      </c>
      <c r="E33" s="4">
        <v>5</v>
      </c>
      <c r="F33" s="4">
        <v>19</v>
      </c>
      <c r="G33" s="4">
        <v>7.5</v>
      </c>
      <c r="H33" s="4">
        <v>6.9219999999999997</v>
      </c>
      <c r="I33" s="34">
        <v>4889.1783963232301</v>
      </c>
      <c r="J33" s="35" t="s">
        <v>1240</v>
      </c>
      <c r="K33" s="35" t="s">
        <v>1240</v>
      </c>
      <c r="L33" s="35">
        <v>6.645833520894489</v>
      </c>
      <c r="M33" s="35" t="s">
        <v>1240</v>
      </c>
      <c r="N33" s="4">
        <v>-2.8040000000000003</v>
      </c>
      <c r="O33" s="4" t="s">
        <v>132</v>
      </c>
      <c r="P33" s="35">
        <v>0</v>
      </c>
      <c r="Q33" s="36" t="str">
        <f t="shared" si="5"/>
        <v xml:space="preserve"> </v>
      </c>
      <c r="R33" s="36" t="str">
        <f t="shared" si="6"/>
        <v xml:space="preserve"> </v>
      </c>
      <c r="S33" s="37" t="str">
        <f t="shared" si="7"/>
        <v/>
      </c>
      <c r="T33" s="37" t="str">
        <f t="shared" si="8"/>
        <v/>
      </c>
      <c r="U33" s="37" t="str">
        <f t="shared" si="9"/>
        <v xml:space="preserve"> </v>
      </c>
      <c r="V33" s="37" t="str">
        <f t="shared" si="10"/>
        <v xml:space="preserve"> </v>
      </c>
      <c r="W33" s="37" t="str">
        <f t="shared" si="11"/>
        <v/>
      </c>
      <c r="X33" s="37" t="str">
        <f t="shared" si="12"/>
        <v/>
      </c>
      <c r="Y33" s="1" t="str">
        <f t="shared" si="0"/>
        <v xml:space="preserve"> </v>
      </c>
      <c r="Z33" s="1" t="str">
        <f t="shared" si="13"/>
        <v xml:space="preserve"> </v>
      </c>
      <c r="AA33" s="1" t="str">
        <f t="shared" si="1"/>
        <v xml:space="preserve"> </v>
      </c>
      <c r="AB33" s="1" t="str">
        <f t="shared" si="14"/>
        <v xml:space="preserve"> </v>
      </c>
      <c r="AC33" s="1" t="str">
        <f t="shared" si="2"/>
        <v xml:space="preserve"> 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 t="str">
        <f t="shared" si="17"/>
        <v xml:space="preserve"> </v>
      </c>
      <c r="AH33" s="38" t="str">
        <f t="shared" si="18"/>
        <v xml:space="preserve"> </v>
      </c>
      <c r="AI33" s="1" t="str">
        <f t="shared" si="19"/>
        <v xml:space="preserve"> </v>
      </c>
      <c r="AJ33" s="1" t="str">
        <f t="shared" si="20"/>
        <v xml:space="preserve"> </v>
      </c>
      <c r="AK33" s="25" t="str">
        <f t="shared" si="21"/>
        <v xml:space="preserve"> </v>
      </c>
      <c r="AL33" s="25" t="str">
        <f t="shared" si="22"/>
        <v xml:space="preserve"> </v>
      </c>
      <c r="AM33" s="1" t="str">
        <f t="shared" si="3"/>
        <v xml:space="preserve"> </v>
      </c>
      <c r="AN33" s="1" t="str">
        <f t="shared" si="4"/>
        <v xml:space="preserve"> </v>
      </c>
      <c r="AO33" t="s">
        <v>697</v>
      </c>
      <c r="AP33" t="s">
        <v>1244</v>
      </c>
      <c r="AQ33" s="22" t="e">
        <v>#VALUE!</v>
      </c>
      <c r="AR33" s="21">
        <v>27.786496100040161</v>
      </c>
      <c r="AS33">
        <v>8.3501878069921922</v>
      </c>
      <c r="AT33" t="e">
        <v>#VALUE!</v>
      </c>
      <c r="AU33">
        <v>-27.786496100040161</v>
      </c>
      <c r="AV33" t="s">
        <v>1877</v>
      </c>
    </row>
    <row r="34" spans="1:48" x14ac:dyDescent="0.25">
      <c r="A34" s="14">
        <v>3.7000000000000012E-10</v>
      </c>
      <c r="B34" t="s">
        <v>700</v>
      </c>
      <c r="C34" s="4">
        <v>20</v>
      </c>
      <c r="D34" s="4">
        <v>1</v>
      </c>
      <c r="E34" s="4">
        <v>6</v>
      </c>
      <c r="F34" s="4">
        <v>27</v>
      </c>
      <c r="G34" s="4">
        <v>56</v>
      </c>
      <c r="H34" s="4">
        <v>55.14</v>
      </c>
      <c r="I34" s="34">
        <v>33925.637854629444</v>
      </c>
      <c r="J34" s="35">
        <v>25.492371705963937</v>
      </c>
      <c r="K34" s="35">
        <v>19.73514674302076</v>
      </c>
      <c r="L34" s="35">
        <v>33.303196141670092</v>
      </c>
      <c r="M34" s="35">
        <v>25.16935959688502</v>
      </c>
      <c r="N34" s="4">
        <v>2.794</v>
      </c>
      <c r="O34" s="4">
        <v>92.689655172413794</v>
      </c>
      <c r="P34" s="35">
        <v>3.0123322451940515</v>
      </c>
      <c r="Q34" s="36">
        <f t="shared" si="5"/>
        <v>74.07407407444407</v>
      </c>
      <c r="R34" s="36" t="str">
        <f t="shared" si="6"/>
        <v xml:space="preserve"> </v>
      </c>
      <c r="S34" s="37" t="str">
        <f t="shared" si="7"/>
        <v/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 t="str">
        <f t="shared" si="11"/>
        <v/>
      </c>
      <c r="X34" s="37" t="str">
        <f t="shared" si="12"/>
        <v/>
      </c>
      <c r="Y34" s="1" t="str">
        <f t="shared" si="0"/>
        <v xml:space="preserve"> </v>
      </c>
      <c r="Z34" s="1" t="str">
        <f t="shared" si="13"/>
        <v xml:space="preserve"> </v>
      </c>
      <c r="AA34" s="1" t="str">
        <f t="shared" si="1"/>
        <v xml:space="preserve"> </v>
      </c>
      <c r="AB34" s="1" t="str">
        <f t="shared" si="14"/>
        <v xml:space="preserve"> </v>
      </c>
      <c r="AC34" s="1" t="str">
        <f t="shared" si="2"/>
        <v xml:space="preserve"> </v>
      </c>
      <c r="AD34" s="1" t="str">
        <f t="shared" si="15"/>
        <v xml:space="preserve"> </v>
      </c>
      <c r="AE34" s="1">
        <f t="shared" si="23"/>
        <v>4</v>
      </c>
      <c r="AF34" s="1" t="str">
        <f t="shared" si="16"/>
        <v xml:space="preserve"> </v>
      </c>
      <c r="AG34" s="38">
        <f t="shared" si="17"/>
        <v>3.0123322455640515</v>
      </c>
      <c r="AH34" s="38" t="str">
        <f t="shared" si="18"/>
        <v xml:space="preserve"> </v>
      </c>
      <c r="AI34" s="1">
        <f t="shared" si="19"/>
        <v>12</v>
      </c>
      <c r="AJ34" s="1" t="str">
        <f t="shared" si="20"/>
        <v xml:space="preserve"> </v>
      </c>
      <c r="AK34" s="25">
        <f t="shared" si="21"/>
        <v>92.689655172783787</v>
      </c>
      <c r="AL34" s="25" t="str">
        <f t="shared" si="22"/>
        <v xml:space="preserve"> </v>
      </c>
      <c r="AM34" s="1">
        <f t="shared" si="3"/>
        <v>1</v>
      </c>
      <c r="AN34" s="1" t="str">
        <f t="shared" si="4"/>
        <v xml:space="preserve"> </v>
      </c>
      <c r="AO34" t="s">
        <v>700</v>
      </c>
      <c r="AP34" t="s">
        <v>1256</v>
      </c>
      <c r="AQ34" s="22">
        <v>-26.47373544045788</v>
      </c>
      <c r="AR34" s="21">
        <v>-261.87191221334268</v>
      </c>
      <c r="AS34">
        <v>1.5596663039535663</v>
      </c>
      <c r="AT34">
        <v>26.47373544045788</v>
      </c>
      <c r="AU34">
        <v>261.87191221334268</v>
      </c>
      <c r="AV34" t="s">
        <v>1878</v>
      </c>
    </row>
    <row r="35" spans="1:48" x14ac:dyDescent="0.25">
      <c r="A35" s="14">
        <v>3.8000000000000014E-10</v>
      </c>
      <c r="B35" t="s">
        <v>684</v>
      </c>
      <c r="C35" s="4">
        <v>21</v>
      </c>
      <c r="D35" s="4">
        <v>1</v>
      </c>
      <c r="E35" s="4">
        <v>7</v>
      </c>
      <c r="F35" s="4">
        <v>29</v>
      </c>
      <c r="G35" s="4">
        <v>164</v>
      </c>
      <c r="H35" s="4">
        <v>139.30000000000001</v>
      </c>
      <c r="I35" s="34">
        <v>80434.919991030969</v>
      </c>
      <c r="J35" s="35">
        <v>4.8743788928546437</v>
      </c>
      <c r="K35" s="35">
        <v>16.307656286583939</v>
      </c>
      <c r="L35" s="35">
        <v>1.4565148706689823</v>
      </c>
      <c r="M35" s="35">
        <v>2.070303807176356</v>
      </c>
      <c r="N35" s="4">
        <v>8.5419999999999998</v>
      </c>
      <c r="O35" s="4">
        <v>-73.251080353228531</v>
      </c>
      <c r="P35" s="35">
        <v>1.9375448671931081</v>
      </c>
      <c r="Q35" s="36">
        <f t="shared" si="5"/>
        <v>72.413793103828269</v>
      </c>
      <c r="R35" s="36" t="str">
        <f t="shared" si="6"/>
        <v xml:space="preserve"> </v>
      </c>
      <c r="S35" s="37">
        <f t="shared" si="7"/>
        <v>0.17731514754439323</v>
      </c>
      <c r="T35" s="37" t="str">
        <f t="shared" si="8"/>
        <v/>
      </c>
      <c r="U35" s="37" t="str">
        <f t="shared" si="9"/>
        <v/>
      </c>
      <c r="V35" s="37">
        <f t="shared" si="10"/>
        <v>-0.75817043873276624</v>
      </c>
      <c r="W35" s="37" t="str">
        <f t="shared" si="11"/>
        <v/>
      </c>
      <c r="X35" s="37">
        <f t="shared" si="12"/>
        <v>-0.84173536402511706</v>
      </c>
      <c r="Y35" s="1" t="str">
        <f t="shared" si="0"/>
        <v xml:space="preserve"> </v>
      </c>
      <c r="Z35" s="1">
        <f t="shared" si="13"/>
        <v>3</v>
      </c>
      <c r="AA35" s="1" t="str">
        <f t="shared" si="1"/>
        <v xml:space="preserve"> </v>
      </c>
      <c r="AB35" s="1">
        <f t="shared" si="14"/>
        <v>1</v>
      </c>
      <c r="AC35" s="1">
        <f t="shared" si="2"/>
        <v>2</v>
      </c>
      <c r="AD35" s="1" t="str">
        <f t="shared" si="15"/>
        <v xml:space="preserve"> </v>
      </c>
      <c r="AE35" s="1">
        <f t="shared" si="23"/>
        <v>6</v>
      </c>
      <c r="AF35" s="1" t="str">
        <f t="shared" si="16"/>
        <v xml:space="preserve"> </v>
      </c>
      <c r="AG35" s="38" t="str">
        <f t="shared" si="17"/>
        <v xml:space="preserve"> </v>
      </c>
      <c r="AH35" s="38" t="str">
        <f t="shared" si="18"/>
        <v xml:space="preserve"> </v>
      </c>
      <c r="AI35" s="1" t="str">
        <f t="shared" si="19"/>
        <v xml:space="preserve"> </v>
      </c>
      <c r="AJ35" s="1" t="str">
        <f t="shared" si="20"/>
        <v xml:space="preserve"> </v>
      </c>
      <c r="AK35" s="25" t="str">
        <f t="shared" si="21"/>
        <v xml:space="preserve"> </v>
      </c>
      <c r="AL35" s="25">
        <f t="shared" si="22"/>
        <v>-73.251080352848533</v>
      </c>
      <c r="AM35" s="1" t="str">
        <f t="shared" si="3"/>
        <v xml:space="preserve"> </v>
      </c>
      <c r="AN35" s="1">
        <f t="shared" si="4"/>
        <v>2</v>
      </c>
      <c r="AO35" t="s">
        <v>684</v>
      </c>
      <c r="AP35" t="s">
        <v>1250</v>
      </c>
      <c r="AQ35" s="22">
        <v>75.817043873276617</v>
      </c>
      <c r="AR35" s="21">
        <v>84.173536402511701</v>
      </c>
      <c r="AS35">
        <v>17.731514716439321</v>
      </c>
      <c r="AT35">
        <v>-75.817043873276617</v>
      </c>
      <c r="AU35">
        <v>-84.173536402511701</v>
      </c>
      <c r="AV35" t="s">
        <v>1879</v>
      </c>
    </row>
    <row r="36" spans="1:48" x14ac:dyDescent="0.25">
      <c r="A36" s="14">
        <v>3.9000000000000015E-10</v>
      </c>
      <c r="B36" t="s">
        <v>936</v>
      </c>
      <c r="C36" s="4">
        <v>0</v>
      </c>
      <c r="D36" s="4">
        <v>3</v>
      </c>
      <c r="E36" s="4">
        <v>2</v>
      </c>
      <c r="F36" s="4">
        <v>5</v>
      </c>
      <c r="G36" s="4">
        <v>1</v>
      </c>
      <c r="H36" s="4">
        <v>2.4380000000000002</v>
      </c>
      <c r="I36" s="34">
        <v>341.80154686788273</v>
      </c>
      <c r="J36" s="35">
        <v>0.55170853134193254</v>
      </c>
      <c r="K36" s="35">
        <v>0.44254855690687966</v>
      </c>
      <c r="L36" s="35" t="s">
        <v>1240</v>
      </c>
      <c r="M36" s="35" t="s">
        <v>1240</v>
      </c>
      <c r="N36" s="4">
        <v>4.4190000000000005</v>
      </c>
      <c r="O36" s="4">
        <v>47.941078004686986</v>
      </c>
      <c r="P36" s="35">
        <v>14.191960623461853</v>
      </c>
      <c r="Q36" s="36" t="str">
        <f t="shared" si="5"/>
        <v xml:space="preserve"> </v>
      </c>
      <c r="R36" s="36" t="str">
        <f t="shared" si="6"/>
        <v xml:space="preserve"> </v>
      </c>
      <c r="S36" s="37" t="str">
        <f t="shared" si="7"/>
        <v/>
      </c>
      <c r="T36" s="37">
        <f t="shared" si="8"/>
        <v>-0.58982772725561117</v>
      </c>
      <c r="U36" s="37" t="str">
        <f t="shared" si="9"/>
        <v/>
      </c>
      <c r="V36" s="37">
        <f t="shared" si="10"/>
        <v>-0.97262842404857175</v>
      </c>
      <c r="W36" s="37" t="str">
        <f t="shared" si="11"/>
        <v xml:space="preserve"> </v>
      </c>
      <c r="X36" s="37" t="str">
        <f t="shared" si="12"/>
        <v xml:space="preserve"> </v>
      </c>
      <c r="Y36" s="1" t="str">
        <f t="shared" si="0"/>
        <v xml:space="preserve"> </v>
      </c>
      <c r="Z36" s="1">
        <f t="shared" si="13"/>
        <v>1</v>
      </c>
      <c r="AA36" s="1" t="str">
        <f t="shared" si="1"/>
        <v xml:space="preserve"> </v>
      </c>
      <c r="AB36" s="1" t="str">
        <f t="shared" si="14"/>
        <v xml:space="preserve"> </v>
      </c>
      <c r="AC36" s="1" t="str">
        <f t="shared" si="2"/>
        <v xml:space="preserve"> </v>
      </c>
      <c r="AD36" s="1">
        <f t="shared" si="15"/>
        <v>1</v>
      </c>
      <c r="AE36" s="1" t="str">
        <f t="shared" si="23"/>
        <v xml:space="preserve"> </v>
      </c>
      <c r="AF36" s="1" t="str">
        <f t="shared" si="16"/>
        <v xml:space="preserve"> </v>
      </c>
      <c r="AG36" s="38">
        <f t="shared" si="17"/>
        <v>14.191960623851852</v>
      </c>
      <c r="AH36" s="38" t="str">
        <f t="shared" si="18"/>
        <v xml:space="preserve"> </v>
      </c>
      <c r="AI36" s="1">
        <f t="shared" si="19"/>
        <v>1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936</v>
      </c>
      <c r="AP36" t="s">
        <v>1295</v>
      </c>
      <c r="AQ36" s="22">
        <v>97.262842404857182</v>
      </c>
      <c r="AR36" s="21" t="e">
        <v>#VALUE!</v>
      </c>
      <c r="AS36">
        <v>-58.982772764561119</v>
      </c>
      <c r="AT36">
        <v>-97.262842404857182</v>
      </c>
      <c r="AU36" t="e">
        <v>#VALUE!</v>
      </c>
      <c r="AV36" t="s">
        <v>1880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869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1188</v>
      </c>
      <c r="P2" s="2" t="s">
        <v>25</v>
      </c>
    </row>
    <row r="3" spans="1:48" x14ac:dyDescent="0.25">
      <c r="B3" s="24">
        <f ca="1">NOW()</f>
        <v>44026.082058333333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879</v>
      </c>
      <c r="L4" s="29" t="s">
        <v>877</v>
      </c>
      <c r="M4" s="29" t="s">
        <v>879</v>
      </c>
      <c r="N4" s="28" t="s">
        <v>26</v>
      </c>
      <c r="O4" s="28" t="s">
        <v>27</v>
      </c>
      <c r="P4" s="29" t="s">
        <v>879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878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869</v>
      </c>
      <c r="C6" s="31"/>
      <c r="D6" s="31"/>
      <c r="E6" s="31"/>
      <c r="F6" s="31"/>
      <c r="G6" s="32"/>
      <c r="H6" s="32"/>
      <c r="I6" s="33"/>
      <c r="J6" s="32">
        <v>21.511258312823333</v>
      </c>
      <c r="K6" s="32">
        <v>15.939077162161903</v>
      </c>
      <c r="L6" s="32">
        <v>10.88917018980969</v>
      </c>
      <c r="M6" s="32">
        <v>8.9850051465221448</v>
      </c>
      <c r="N6" s="32"/>
      <c r="O6" s="32"/>
      <c r="P6" s="32">
        <v>2.8354420388313031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712</v>
      </c>
      <c r="C7" s="4">
        <v>12</v>
      </c>
      <c r="D7" s="4">
        <v>7</v>
      </c>
      <c r="E7" s="4">
        <v>6</v>
      </c>
      <c r="F7" s="4">
        <v>25</v>
      </c>
      <c r="G7" s="4">
        <v>30.674999237060547</v>
      </c>
      <c r="H7" s="4">
        <v>24.11</v>
      </c>
      <c r="I7" s="34">
        <v>7413.9946122916081</v>
      </c>
      <c r="J7" s="35">
        <v>17.05091937765205</v>
      </c>
      <c r="K7" s="35" t="s">
        <v>1240</v>
      </c>
      <c r="L7" s="35">
        <v>9.6312987801859009</v>
      </c>
      <c r="M7" s="35" t="s">
        <v>1240</v>
      </c>
      <c r="N7" s="4">
        <v>-1.329</v>
      </c>
      <c r="O7" s="4" t="s">
        <v>132</v>
      </c>
      <c r="P7" s="35">
        <v>0.69265864786395681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0.27229362254133349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Y34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4" si="1">IF(ISERROR((RANK(W7,W$7:W$184,0)))=TRUE," ",((RANK(W7,W$7:W$184,0))))</f>
        <v xml:space="preserve"> </v>
      </c>
      <c r="AB7" s="1" t="str">
        <f>IF(ISERROR((RANK(X7,X$7:X$184,1)))=TRUE," ",((RANK(X7,X$7:X$184,1))))</f>
        <v xml:space="preserve"> </v>
      </c>
      <c r="AC7" s="1">
        <f t="shared" ref="AC7:AC34" si="2">IF(ISERROR((RANK(S7,S$7:S$184,0)))=TRUE," ",((RANK(S7,S$7:S$184,0))))</f>
        <v>5</v>
      </c>
      <c r="AD7" s="1" t="str">
        <f>IF(ISERROR((RANK(T7,T$7:T$184,1)))=TRUE," ",((RANK(T7,T$7:T$184,1))))</f>
        <v xml:space="preserve"> </v>
      </c>
      <c r="AE7" s="1" t="str">
        <f t="shared" ref="AE7:AE34" si="3">IF(ISERROR((RANK(Q7,Q$7:Q$184,0)))=TRUE," ",((RANK(Q7,Q$7:Q$184,0))))</f>
        <v xml:space="preserve"> </v>
      </c>
      <c r="AF7" s="1" t="str">
        <f t="shared" ref="AF7:AF34" si="4">IF(ISERROR((RANK(R7,R$7:R$184,0)))=TRUE," ",((RANK(R7,R$7:R$184,0))))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4" si="5">IF(ISERROR((RANK(AK7,AK$7:AK$184,0)))=TRUE," ",((RANK(AK7,AK$7:AK$184,0))))</f>
        <v xml:space="preserve"> </v>
      </c>
      <c r="AN7" s="1" t="str">
        <f t="shared" ref="AN7:AN34" si="6">IF(ISERROR((RANK(AL7,AL$7:AL$184,0)))=TRUE," ",((RANK(AL7,AL$7:AL$184,0))))</f>
        <v xml:space="preserve"> </v>
      </c>
      <c r="AO7" t="s">
        <v>712</v>
      </c>
      <c r="AP7" t="s">
        <v>1250</v>
      </c>
      <c r="AQ7" s="22">
        <v>20.734904812669075</v>
      </c>
      <c r="AR7" s="21">
        <v>11.551581871692395</v>
      </c>
      <c r="AS7">
        <v>27.229362244133348</v>
      </c>
      <c r="AT7">
        <v>-20.734904812669075</v>
      </c>
      <c r="AU7">
        <v>-11.551581871692395</v>
      </c>
      <c r="AV7" t="s">
        <v>1881</v>
      </c>
    </row>
    <row r="8" spans="1:48" x14ac:dyDescent="0.25">
      <c r="A8" s="14">
        <v>1.1000000000000001E-10</v>
      </c>
      <c r="B8" t="s">
        <v>733</v>
      </c>
      <c r="C8" s="4">
        <v>16</v>
      </c>
      <c r="D8" s="4">
        <v>3</v>
      </c>
      <c r="E8" s="4">
        <v>6</v>
      </c>
      <c r="F8" s="4">
        <v>25</v>
      </c>
      <c r="G8" s="4">
        <v>10</v>
      </c>
      <c r="H8" s="4">
        <v>8.9459999999999997</v>
      </c>
      <c r="I8" s="34">
        <v>29279.970740499204</v>
      </c>
      <c r="J8" s="35">
        <v>6.9348837209302321</v>
      </c>
      <c r="K8" s="35">
        <v>10.165909090909091</v>
      </c>
      <c r="L8" s="35" t="s">
        <v>1240</v>
      </c>
      <c r="M8" s="35" t="s">
        <v>1240</v>
      </c>
      <c r="N8" s="4">
        <v>0.88</v>
      </c>
      <c r="O8" s="4">
        <v>-36.690647482014391</v>
      </c>
      <c r="P8" s="35">
        <v>3.577017661524704</v>
      </c>
      <c r="Q8" s="36" t="str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46" si="9">IF(ISERROR((IF((G8/H8-1)&gt;($S$5/100),(G8/H8-1)+A8,"")))=TRUE," ",((IF((G8/H8-1)&gt;($S$5/100),(G8/H8-1)+A8,""))))</f>
        <v/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>
        <f t="shared" ref="V8:V46" si="12">IF(ISERROR((IF(((J8/$J$6-1))&lt;($V$5/100),((J8/$J$6-1)),"")))=TRUE," ",((IF(((J8/$J$6-1))&lt;($V$5/100),((J8/$J$6-1)),""))))</f>
        <v>-0.67761608270046225</v>
      </c>
      <c r="W8" s="37" t="str">
        <f t="shared" ref="W8:W46" si="13">IF(ISERROR((IF(((L8/$L$6-1))&gt;($W$5/100),((L8/$L$6-1)),"")))=TRUE," ",((IF(((L8/$L$6-1))&gt;($W$5/100),((L8/$L$6-1)),""))))</f>
        <v xml:space="preserve"> </v>
      </c>
      <c r="X8" s="37" t="str">
        <f t="shared" ref="X8:X46" si="14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>
        <f t="shared" ref="Z8:Z46" si="15">IF(ISERROR((RANK(V8,V$7:V$184,1)))=TRUE," ",((RANK(V8,V$7:V$184,1))))</f>
        <v>8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46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46" si="18">IF(ISERROR((IF((AND(P8&gt;$AG$6,P8&lt;$AG$5))=TRUE,P8+A8," ")))=TRUE," ",((IF((AND(P8&gt;$AG$6,P8&lt;$AG$5))=TRUE,P8+A8," "))))</f>
        <v>3.577017661634704</v>
      </c>
      <c r="AH8" s="38" t="str">
        <f t="shared" ref="AH8:AH46" si="19">IF(ISERROR(((IF(P8&lt;$AH$5,P8+A8," "))))=TRUE," ",((IF(P8&lt;$AH$5,P8+A8," "))))</f>
        <v xml:space="preserve"> </v>
      </c>
      <c r="AI8" s="1">
        <f t="shared" ref="AI8:AI34" si="20">IF(ISERROR((RANK(AG8,AG$7:AG$184,0)))=TRUE," ",((RANK(AG8,AG$7:AG$184,0))))</f>
        <v>10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733</v>
      </c>
      <c r="AP8" t="s">
        <v>1248</v>
      </c>
      <c r="AQ8" s="22">
        <v>67.761608270046224</v>
      </c>
      <c r="AR8" s="21" t="e">
        <v>#VALUE!</v>
      </c>
      <c r="AS8">
        <v>11.781801922646995</v>
      </c>
      <c r="AT8">
        <v>-67.761608270046224</v>
      </c>
      <c r="AU8" t="e">
        <v>#VALUE!</v>
      </c>
      <c r="AV8" t="s">
        <v>1882</v>
      </c>
    </row>
    <row r="9" spans="1:48" x14ac:dyDescent="0.25">
      <c r="A9" s="14">
        <v>1.2E-10</v>
      </c>
      <c r="B9" t="s">
        <v>705</v>
      </c>
      <c r="C9" s="4">
        <v>14</v>
      </c>
      <c r="D9" s="4">
        <v>3</v>
      </c>
      <c r="E9" s="4">
        <v>11</v>
      </c>
      <c r="F9" s="4">
        <v>28</v>
      </c>
      <c r="G9" s="4">
        <v>130</v>
      </c>
      <c r="H9" s="4">
        <v>138</v>
      </c>
      <c r="I9" s="34">
        <v>74130.761676617389</v>
      </c>
      <c r="J9" s="35">
        <v>27.408142999006952</v>
      </c>
      <c r="K9" s="35">
        <v>27.655310621242485</v>
      </c>
      <c r="L9" s="35">
        <v>13.696618022053757</v>
      </c>
      <c r="M9" s="35">
        <v>13.549081503954186</v>
      </c>
      <c r="N9" s="4">
        <v>4.99</v>
      </c>
      <c r="O9" s="4">
        <v>-1.8682399213372618</v>
      </c>
      <c r="P9" s="35">
        <v>2.002898550724638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/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2.002898550844638</v>
      </c>
      <c r="AH9" s="38" t="str">
        <f t="shared" si="19"/>
        <v xml:space="preserve"> </v>
      </c>
      <c r="AI9" s="1">
        <f t="shared" si="20"/>
        <v>21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705</v>
      </c>
      <c r="AP9" t="s">
        <v>1244</v>
      </c>
      <c r="AQ9" s="22">
        <v>-27.413016014355396</v>
      </c>
      <c r="AR9" s="21">
        <v>-25.782018127252115</v>
      </c>
      <c r="AS9">
        <v>-5.7971014492753659</v>
      </c>
      <c r="AT9">
        <v>27.413016014355396</v>
      </c>
      <c r="AU9">
        <v>25.782018127252115</v>
      </c>
      <c r="AV9" t="s">
        <v>1883</v>
      </c>
    </row>
    <row r="10" spans="1:48" x14ac:dyDescent="0.25">
      <c r="A10" s="14">
        <v>1.2999999999999999E-10</v>
      </c>
      <c r="B10" t="s">
        <v>731</v>
      </c>
      <c r="C10" s="4">
        <v>19</v>
      </c>
      <c r="D10" s="4">
        <v>4</v>
      </c>
      <c r="E10" s="4">
        <v>7</v>
      </c>
      <c r="F10" s="4">
        <v>30</v>
      </c>
      <c r="G10" s="4">
        <v>80</v>
      </c>
      <c r="H10" s="4">
        <v>67.849999999999994</v>
      </c>
      <c r="I10" s="34">
        <v>60359.352129683808</v>
      </c>
      <c r="J10" s="35">
        <v>11.002107994162477</v>
      </c>
      <c r="K10" s="35">
        <v>38.03251121076233</v>
      </c>
      <c r="L10" s="35">
        <v>5.2361483066919758</v>
      </c>
      <c r="M10" s="35">
        <v>10.714125887922515</v>
      </c>
      <c r="N10" s="4">
        <v>1.784</v>
      </c>
      <c r="O10" s="4">
        <v>-70.609555189456358</v>
      </c>
      <c r="P10" s="35">
        <v>0.69123065585851151</v>
      </c>
      <c r="Q10" s="36" t="str">
        <f t="shared" si="7"/>
        <v xml:space="preserve"> </v>
      </c>
      <c r="R10" s="36" t="str">
        <f t="shared" si="8"/>
        <v xml:space="preserve"> </v>
      </c>
      <c r="S10" s="37">
        <f t="shared" si="9"/>
        <v>0.17907148133854833</v>
      </c>
      <c r="T10" s="37" t="str">
        <f t="shared" si="10"/>
        <v/>
      </c>
      <c r="U10" s="37" t="str">
        <f t="shared" si="11"/>
        <v/>
      </c>
      <c r="V10" s="37">
        <f t="shared" si="12"/>
        <v>-0.48854186797599475</v>
      </c>
      <c r="W10" s="37" t="str">
        <f t="shared" si="13"/>
        <v/>
      </c>
      <c r="X10" s="37">
        <f t="shared" si="14"/>
        <v>-0.51914165951854885</v>
      </c>
      <c r="Y10" s="1" t="str">
        <f t="shared" si="0"/>
        <v xml:space="preserve"> </v>
      </c>
      <c r="Z10" s="1">
        <f t="shared" si="15"/>
        <v>16</v>
      </c>
      <c r="AA10" s="1" t="str">
        <f t="shared" si="1"/>
        <v xml:space="preserve"> </v>
      </c>
      <c r="AB10" s="1">
        <f t="shared" si="16"/>
        <v>9</v>
      </c>
      <c r="AC10" s="1">
        <f t="shared" si="2"/>
        <v>10</v>
      </c>
      <c r="AD10" s="1" t="str">
        <f t="shared" si="17"/>
        <v xml:space="preserve"> </v>
      </c>
      <c r="AE10" s="1" t="str">
        <f t="shared" si="3"/>
        <v xml:space="preserve"> 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>
        <f t="shared" si="23"/>
        <v>-70.609555189326358</v>
      </c>
      <c r="AM10" s="1" t="str">
        <f t="shared" si="5"/>
        <v xml:space="preserve"> </v>
      </c>
      <c r="AN10" s="1">
        <f t="shared" si="6"/>
        <v>4</v>
      </c>
      <c r="AO10" t="s">
        <v>731</v>
      </c>
      <c r="AP10" t="s">
        <v>1246</v>
      </c>
      <c r="AQ10" s="22">
        <v>48.854186797599475</v>
      </c>
      <c r="AR10" s="21">
        <v>51.914165951854883</v>
      </c>
      <c r="AS10">
        <v>17.907148120854831</v>
      </c>
      <c r="AT10">
        <v>-48.854186797599475</v>
      </c>
      <c r="AU10">
        <v>-51.914165951854883</v>
      </c>
      <c r="AV10" t="s">
        <v>1884</v>
      </c>
    </row>
    <row r="11" spans="1:48" x14ac:dyDescent="0.25">
      <c r="A11" s="14">
        <v>1.3999999999999998E-10</v>
      </c>
      <c r="B11" t="s">
        <v>734</v>
      </c>
      <c r="C11" s="4">
        <v>13</v>
      </c>
      <c r="D11" s="4">
        <v>0</v>
      </c>
      <c r="E11" s="4">
        <v>6</v>
      </c>
      <c r="F11" s="4">
        <v>19</v>
      </c>
      <c r="G11" s="4">
        <v>84</v>
      </c>
      <c r="H11" s="4">
        <v>77.42</v>
      </c>
      <c r="I11" s="34">
        <v>9593.5182167165276</v>
      </c>
      <c r="J11" s="35">
        <v>9.3615477629987911</v>
      </c>
      <c r="K11" s="35">
        <v>11.154012390145512</v>
      </c>
      <c r="L11" s="35">
        <v>6.6726586224800375</v>
      </c>
      <c r="M11" s="35">
        <v>7.5592273745224601</v>
      </c>
      <c r="N11" s="4">
        <v>6.9409999999999998</v>
      </c>
      <c r="O11" s="4">
        <v>-10.322997416020677</v>
      </c>
      <c r="P11" s="35">
        <v>1.7321105657452853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>
        <f t="shared" si="12"/>
        <v>-0.56480705931469544</v>
      </c>
      <c r="W11" s="37" t="str">
        <f t="shared" si="13"/>
        <v/>
      </c>
      <c r="X11" s="37">
        <f t="shared" si="14"/>
        <v>-0.38722065077792156</v>
      </c>
      <c r="Y11" s="1" t="str">
        <f t="shared" si="0"/>
        <v xml:space="preserve"> </v>
      </c>
      <c r="Z11" s="1">
        <f t="shared" si="15"/>
        <v>12</v>
      </c>
      <c r="AA11" s="1" t="str">
        <f t="shared" si="1"/>
        <v xml:space="preserve"> </v>
      </c>
      <c r="AB11" s="1">
        <f t="shared" si="16"/>
        <v>14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 t="str">
        <f t="shared" si="18"/>
        <v xml:space="preserve"> </v>
      </c>
      <c r="AH11" s="38" t="str">
        <f t="shared" si="19"/>
        <v xml:space="preserve"> </v>
      </c>
      <c r="AI11" s="1" t="str">
        <f t="shared" si="20"/>
        <v xml:space="preserve"> 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734</v>
      </c>
      <c r="AP11" t="s">
        <v>1295</v>
      </c>
      <c r="AQ11" s="22">
        <v>56.480705931469544</v>
      </c>
      <c r="AR11" s="21">
        <v>38.722065077792159</v>
      </c>
      <c r="AS11">
        <v>8.4990958408679873</v>
      </c>
      <c r="AT11">
        <v>-56.480705931469544</v>
      </c>
      <c r="AU11">
        <v>-38.722065077792159</v>
      </c>
      <c r="AV11" t="s">
        <v>1885</v>
      </c>
    </row>
    <row r="12" spans="1:48" x14ac:dyDescent="0.25">
      <c r="A12" s="14">
        <v>1.4999999999999997E-10</v>
      </c>
      <c r="B12" t="s">
        <v>708</v>
      </c>
      <c r="C12" s="4">
        <v>21</v>
      </c>
      <c r="D12" s="4">
        <v>3</v>
      </c>
      <c r="E12" s="4">
        <v>9</v>
      </c>
      <c r="F12" s="4">
        <v>33</v>
      </c>
      <c r="G12" s="4">
        <v>69.5</v>
      </c>
      <c r="H12" s="4">
        <v>61.44</v>
      </c>
      <c r="I12" s="34">
        <v>47829.361753944395</v>
      </c>
      <c r="J12" s="35">
        <v>16.054350666318264</v>
      </c>
      <c r="K12" s="35">
        <v>17.469434176855273</v>
      </c>
      <c r="L12" s="35">
        <v>11.613333814336034</v>
      </c>
      <c r="M12" s="35">
        <v>11.95683510097291</v>
      </c>
      <c r="N12" s="4">
        <v>3.5169999999999999</v>
      </c>
      <c r="O12" s="4">
        <v>-8.6493506493506533</v>
      </c>
      <c r="P12" s="35">
        <v>3.343098958333333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3.343098958483333</v>
      </c>
      <c r="AH12" s="38" t="str">
        <f t="shared" si="19"/>
        <v xml:space="preserve"> </v>
      </c>
      <c r="AI12" s="1">
        <f t="shared" si="20"/>
        <v>13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708</v>
      </c>
      <c r="AP12" t="s">
        <v>1241</v>
      </c>
      <c r="AQ12" s="22">
        <v>25.367682202263765</v>
      </c>
      <c r="AR12" s="21">
        <v>-6.6503104635469157</v>
      </c>
      <c r="AS12">
        <v>13.118489583333348</v>
      </c>
      <c r="AT12">
        <v>-25.367682202263765</v>
      </c>
      <c r="AU12">
        <v>6.6503104635469157</v>
      </c>
      <c r="AV12" t="s">
        <v>1886</v>
      </c>
    </row>
    <row r="13" spans="1:48" x14ac:dyDescent="0.25">
      <c r="A13" s="14">
        <v>1.5999999999999996E-10</v>
      </c>
      <c r="B13" t="s">
        <v>707</v>
      </c>
      <c r="C13" s="4">
        <v>19</v>
      </c>
      <c r="D13" s="4">
        <v>5</v>
      </c>
      <c r="E13" s="4">
        <v>4</v>
      </c>
      <c r="F13" s="4">
        <v>28</v>
      </c>
      <c r="G13" s="4">
        <v>41.5</v>
      </c>
      <c r="H13" s="4">
        <v>37.734999999999999</v>
      </c>
      <c r="I13" s="34">
        <v>53509.040572797749</v>
      </c>
      <c r="J13" s="35">
        <v>6.0647701703632269</v>
      </c>
      <c r="K13" s="35">
        <v>10.198648648648648</v>
      </c>
      <c r="L13" s="35" t="s">
        <v>1240</v>
      </c>
      <c r="M13" s="35" t="s">
        <v>1240</v>
      </c>
      <c r="N13" s="4">
        <v>3.7</v>
      </c>
      <c r="O13" s="4">
        <v>-39.532603366563158</v>
      </c>
      <c r="P13" s="35">
        <v>5.4220219954948989</v>
      </c>
      <c r="Q13" s="36" t="str">
        <f t="shared" si="7"/>
        <v xml:space="preserve"> 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 t="str">
        <f t="shared" si="11"/>
        <v/>
      </c>
      <c r="V13" s="37">
        <f t="shared" si="12"/>
        <v>-0.71806529947400222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6</v>
      </c>
      <c r="AA13" s="1" t="str">
        <f t="shared" si="1"/>
        <v xml:space="preserve"> 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5.422021995654899</v>
      </c>
      <c r="AH13" s="38" t="str">
        <f t="shared" si="19"/>
        <v xml:space="preserve"> </v>
      </c>
      <c r="AI13" s="1">
        <f t="shared" si="20"/>
        <v>5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707</v>
      </c>
      <c r="AP13" t="s">
        <v>1248</v>
      </c>
      <c r="AQ13" s="22">
        <v>71.806529947400222</v>
      </c>
      <c r="AR13" s="21" t="e">
        <v>#VALUE!</v>
      </c>
      <c r="AS13">
        <v>9.9774744931760964</v>
      </c>
      <c r="AT13">
        <v>-71.806529947400222</v>
      </c>
      <c r="AU13" t="e">
        <v>#VALUE!</v>
      </c>
      <c r="AV13" t="s">
        <v>1887</v>
      </c>
    </row>
    <row r="14" spans="1:48" x14ac:dyDescent="0.25">
      <c r="A14" s="14">
        <v>1.6999999999999996E-10</v>
      </c>
      <c r="B14" t="s">
        <v>710</v>
      </c>
      <c r="C14" s="4">
        <v>19</v>
      </c>
      <c r="D14" s="4">
        <v>0</v>
      </c>
      <c r="E14" s="4">
        <v>5</v>
      </c>
      <c r="F14" s="4">
        <v>24</v>
      </c>
      <c r="G14" s="4">
        <v>17.5</v>
      </c>
      <c r="H14" s="4">
        <v>13.66</v>
      </c>
      <c r="I14" s="34">
        <v>12672.054579128871</v>
      </c>
      <c r="J14" s="35">
        <v>11.392827356130107</v>
      </c>
      <c r="K14" s="35">
        <v>11.187551187551186</v>
      </c>
      <c r="L14" s="35">
        <v>7.2309303110411163</v>
      </c>
      <c r="M14" s="35">
        <v>6.4422291960286895</v>
      </c>
      <c r="N14" s="4">
        <v>1.2210000000000001</v>
      </c>
      <c r="O14" s="4">
        <v>7.8621908127208444</v>
      </c>
      <c r="P14" s="35">
        <v>3.1698389458272325</v>
      </c>
      <c r="Q14" s="36">
        <f t="shared" si="7"/>
        <v>79.166666666836676</v>
      </c>
      <c r="R14" s="36" t="str">
        <f t="shared" si="8"/>
        <v xml:space="preserve"> </v>
      </c>
      <c r="S14" s="37">
        <f t="shared" si="9"/>
        <v>0.28111273809093706</v>
      </c>
      <c r="T14" s="37" t="str">
        <f t="shared" si="10"/>
        <v/>
      </c>
      <c r="U14" s="37" t="str">
        <f t="shared" si="11"/>
        <v/>
      </c>
      <c r="V14" s="37">
        <f t="shared" si="12"/>
        <v>-0.47037838556665967</v>
      </c>
      <c r="W14" s="37" t="str">
        <f t="shared" si="13"/>
        <v/>
      </c>
      <c r="X14" s="37">
        <f t="shared" si="14"/>
        <v>-0.33595212628709115</v>
      </c>
      <c r="Y14" s="1" t="str">
        <f t="shared" si="0"/>
        <v xml:space="preserve"> </v>
      </c>
      <c r="Z14" s="1">
        <f t="shared" si="15"/>
        <v>19</v>
      </c>
      <c r="AA14" s="1" t="str">
        <f t="shared" si="1"/>
        <v xml:space="preserve"> </v>
      </c>
      <c r="AB14" s="1">
        <f t="shared" si="16"/>
        <v>15</v>
      </c>
      <c r="AC14" s="1">
        <f t="shared" si="2"/>
        <v>3</v>
      </c>
      <c r="AD14" s="1" t="str">
        <f t="shared" si="17"/>
        <v xml:space="preserve"> </v>
      </c>
      <c r="AE14" s="1">
        <f t="shared" si="3"/>
        <v>4</v>
      </c>
      <c r="AF14" s="1" t="str">
        <f t="shared" si="4"/>
        <v xml:space="preserve"> </v>
      </c>
      <c r="AG14" s="38">
        <f t="shared" si="18"/>
        <v>3.1698389459972325</v>
      </c>
      <c r="AH14" s="38" t="str">
        <f t="shared" si="19"/>
        <v xml:space="preserve"> </v>
      </c>
      <c r="AI14" s="1">
        <f t="shared" si="20"/>
        <v>14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710</v>
      </c>
      <c r="AP14" t="s">
        <v>1241</v>
      </c>
      <c r="AQ14" s="22">
        <v>47.037838556665967</v>
      </c>
      <c r="AR14" s="21">
        <v>33.595212628709113</v>
      </c>
      <c r="AS14">
        <v>28.111273792093705</v>
      </c>
      <c r="AT14">
        <v>-47.037838556665967</v>
      </c>
      <c r="AU14">
        <v>-33.595212628709113</v>
      </c>
      <c r="AV14" t="s">
        <v>1888</v>
      </c>
    </row>
    <row r="15" spans="1:48" x14ac:dyDescent="0.25">
      <c r="A15" s="14">
        <v>1.7999999999999995E-10</v>
      </c>
      <c r="B15" t="s">
        <v>709</v>
      </c>
      <c r="C15" s="4">
        <v>16</v>
      </c>
      <c r="D15" s="4">
        <v>1</v>
      </c>
      <c r="E15" s="4">
        <v>6</v>
      </c>
      <c r="F15" s="4">
        <v>23</v>
      </c>
      <c r="G15" s="4">
        <v>105</v>
      </c>
      <c r="H15" s="4">
        <v>106.9</v>
      </c>
      <c r="I15" s="34">
        <v>20552.340968480174</v>
      </c>
      <c r="J15" s="35">
        <v>16.973642426167039</v>
      </c>
      <c r="K15" s="35">
        <v>16.930630345264493</v>
      </c>
      <c r="L15" s="35">
        <v>8.9527346192565744</v>
      </c>
      <c r="M15" s="35">
        <v>8.6881816151537556</v>
      </c>
      <c r="N15" s="4">
        <v>6.3140000000000001</v>
      </c>
      <c r="O15" s="4">
        <v>-6.5976331360946698</v>
      </c>
      <c r="P15" s="35">
        <v>1.5855940130963517</v>
      </c>
      <c r="Q15" s="36" t="str">
        <f t="shared" si="7"/>
        <v xml:space="preserve"> 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709</v>
      </c>
      <c r="AP15" t="s">
        <v>1295</v>
      </c>
      <c r="AQ15" s="22">
        <v>21.094144380904588</v>
      </c>
      <c r="AR15" s="21">
        <v>17.783132569323524</v>
      </c>
      <c r="AS15">
        <v>-1.7773620205799867</v>
      </c>
      <c r="AT15">
        <v>-21.094144380904588</v>
      </c>
      <c r="AU15">
        <v>-17.783132569323524</v>
      </c>
      <c r="AV15" t="s">
        <v>1889</v>
      </c>
    </row>
    <row r="16" spans="1:48" x14ac:dyDescent="0.25">
      <c r="A16" s="14">
        <v>1.8999999999999994E-10</v>
      </c>
      <c r="B16" t="s">
        <v>706</v>
      </c>
      <c r="C16" s="4">
        <v>25</v>
      </c>
      <c r="D16" s="4">
        <v>1</v>
      </c>
      <c r="E16" s="4">
        <v>4</v>
      </c>
      <c r="F16" s="4">
        <v>30</v>
      </c>
      <c r="G16" s="4">
        <v>23.5</v>
      </c>
      <c r="H16" s="4">
        <v>18.468</v>
      </c>
      <c r="I16" s="34">
        <v>50668.339818577326</v>
      </c>
      <c r="J16" s="35">
        <v>7.1442940038684721</v>
      </c>
      <c r="K16" s="35">
        <v>9.2247752247752235</v>
      </c>
      <c r="L16" s="35" t="s">
        <v>1240</v>
      </c>
      <c r="M16" s="35" t="s">
        <v>1240</v>
      </c>
      <c r="N16" s="4">
        <v>2.0020000000000002</v>
      </c>
      <c r="O16" s="4">
        <v>-22.702702702702691</v>
      </c>
      <c r="P16" s="35">
        <v>7.52653238033355</v>
      </c>
      <c r="Q16" s="36">
        <f t="shared" si="7"/>
        <v>83.333333333523328</v>
      </c>
      <c r="R16" s="36" t="str">
        <f t="shared" si="8"/>
        <v xml:space="preserve"> </v>
      </c>
      <c r="S16" s="37">
        <f t="shared" si="9"/>
        <v>0.27247130190106783</v>
      </c>
      <c r="T16" s="37" t="str">
        <f t="shared" si="10"/>
        <v/>
      </c>
      <c r="U16" s="37" t="str">
        <f t="shared" si="11"/>
        <v/>
      </c>
      <c r="V16" s="37">
        <f t="shared" si="12"/>
        <v>-0.66788116715563772</v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>
        <f t="shared" si="15"/>
        <v>9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4</v>
      </c>
      <c r="AD16" s="1" t="str">
        <f t="shared" si="17"/>
        <v xml:space="preserve"> </v>
      </c>
      <c r="AE16" s="1">
        <f t="shared" si="3"/>
        <v>2</v>
      </c>
      <c r="AF16" s="1" t="str">
        <f t="shared" si="4"/>
        <v xml:space="preserve"> </v>
      </c>
      <c r="AG16" s="38">
        <f t="shared" si="18"/>
        <v>7.52653238052355</v>
      </c>
      <c r="AH16" s="38" t="str">
        <f t="shared" si="19"/>
        <v xml:space="preserve"> </v>
      </c>
      <c r="AI16" s="1">
        <f t="shared" si="20"/>
        <v>3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706</v>
      </c>
      <c r="AP16" t="s">
        <v>1248</v>
      </c>
      <c r="AQ16" s="22">
        <v>66.788116715563774</v>
      </c>
      <c r="AR16" s="21" t="e">
        <v>#VALUE!</v>
      </c>
      <c r="AS16">
        <v>27.247130171106782</v>
      </c>
      <c r="AT16">
        <v>-66.788116715563774</v>
      </c>
      <c r="AU16" t="e">
        <v>#VALUE!</v>
      </c>
      <c r="AV16" t="s">
        <v>1890</v>
      </c>
    </row>
    <row r="17" spans="1:48" x14ac:dyDescent="0.25">
      <c r="A17" s="14">
        <v>1.9999999999999993E-10</v>
      </c>
      <c r="B17" t="s">
        <v>703</v>
      </c>
      <c r="C17" s="4">
        <v>14</v>
      </c>
      <c r="D17" s="4">
        <v>4</v>
      </c>
      <c r="E17" s="4">
        <v>7</v>
      </c>
      <c r="F17" s="4">
        <v>25</v>
      </c>
      <c r="G17" s="4">
        <v>87</v>
      </c>
      <c r="H17" s="4">
        <v>82</v>
      </c>
      <c r="I17" s="34">
        <v>56480.662138456362</v>
      </c>
      <c r="J17" s="35">
        <v>13.99078655519536</v>
      </c>
      <c r="K17" s="35">
        <v>25.465838509316768</v>
      </c>
      <c r="L17" s="35">
        <v>9.3209643100833208</v>
      </c>
      <c r="M17" s="35">
        <v>12.309904720693984</v>
      </c>
      <c r="N17" s="4">
        <v>3.22</v>
      </c>
      <c r="O17" s="4">
        <v>-45.135457488498886</v>
      </c>
      <c r="P17" s="35">
        <v>2.5841463414634149</v>
      </c>
      <c r="Q17" s="36" t="str">
        <f t="shared" si="7"/>
        <v xml:space="preserve"> </v>
      </c>
      <c r="R17" s="36" t="str">
        <f t="shared" si="8"/>
        <v xml:space="preserve"> </v>
      </c>
      <c r="S17" s="37" t="str">
        <f t="shared" si="9"/>
        <v/>
      </c>
      <c r="T17" s="37" t="str">
        <f t="shared" si="10"/>
        <v/>
      </c>
      <c r="U17" s="37" t="str">
        <f t="shared" si="11"/>
        <v/>
      </c>
      <c r="V17" s="37">
        <f t="shared" si="12"/>
        <v>-0.34960631536579412</v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>
        <f t="shared" si="15"/>
        <v>21</v>
      </c>
      <c r="AA17" s="1" t="str">
        <f t="shared" si="1"/>
        <v xml:space="preserve"> </v>
      </c>
      <c r="AB17" s="1" t="str">
        <f t="shared" si="16"/>
        <v xml:space="preserve"> </v>
      </c>
      <c r="AC17" s="1" t="str">
        <f t="shared" si="2"/>
        <v xml:space="preserve"> 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>
        <f t="shared" si="18"/>
        <v>2.5841463416634149</v>
      </c>
      <c r="AH17" s="38" t="str">
        <f t="shared" si="19"/>
        <v xml:space="preserve"> </v>
      </c>
      <c r="AI17" s="1">
        <f t="shared" si="20"/>
        <v>17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703</v>
      </c>
      <c r="AP17" t="s">
        <v>1246</v>
      </c>
      <c r="AQ17" s="22">
        <v>34.960631536579413</v>
      </c>
      <c r="AR17" s="21">
        <v>14.401518686831881</v>
      </c>
      <c r="AS17">
        <v>6.0975609756097615</v>
      </c>
      <c r="AT17">
        <v>-34.960631536579413</v>
      </c>
      <c r="AU17">
        <v>-14.401518686831881</v>
      </c>
      <c r="AV17" t="s">
        <v>1891</v>
      </c>
    </row>
    <row r="18" spans="1:48" x14ac:dyDescent="0.25">
      <c r="A18" s="14">
        <v>2.0999999999999992E-10</v>
      </c>
      <c r="B18" t="s">
        <v>937</v>
      </c>
      <c r="C18" s="4">
        <v>9</v>
      </c>
      <c r="D18" s="4">
        <v>4</v>
      </c>
      <c r="E18" s="4">
        <v>11</v>
      </c>
      <c r="F18" s="4">
        <v>24</v>
      </c>
      <c r="G18" s="4">
        <v>144</v>
      </c>
      <c r="H18" s="4">
        <v>157.94999999999999</v>
      </c>
      <c r="I18" s="34">
        <v>47408.440737317316</v>
      </c>
      <c r="J18" s="35" t="s">
        <v>1240</v>
      </c>
      <c r="K18" s="35" t="s">
        <v>1240</v>
      </c>
      <c r="L18" s="35">
        <v>30.074541496598641</v>
      </c>
      <c r="M18" s="35">
        <v>29.926213339867839</v>
      </c>
      <c r="N18" s="4">
        <v>3.7370000000000001</v>
      </c>
      <c r="O18" s="4">
        <v>2.3835616438356215</v>
      </c>
      <c r="P18" s="35">
        <v>0.45963912630579296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 xml:space="preserve"> </v>
      </c>
      <c r="V18" s="37" t="str">
        <f t="shared" si="12"/>
        <v xml:space="preserve"> </v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937</v>
      </c>
      <c r="AP18" t="s">
        <v>1295</v>
      </c>
      <c r="AQ18" s="22" t="e">
        <v>#VALUE!</v>
      </c>
      <c r="AR18" s="21">
        <v>-176.18763388180872</v>
      </c>
      <c r="AS18">
        <v>-8.8319088319088301</v>
      </c>
      <c r="AT18" t="e">
        <v>#VALUE!</v>
      </c>
      <c r="AU18">
        <v>176.18763388180872</v>
      </c>
      <c r="AV18" t="s">
        <v>1892</v>
      </c>
    </row>
    <row r="19" spans="1:48" x14ac:dyDescent="0.25">
      <c r="A19" s="14">
        <v>2.1999999999999991E-10</v>
      </c>
      <c r="B19" t="s">
        <v>938</v>
      </c>
      <c r="C19" s="4">
        <v>11</v>
      </c>
      <c r="D19" s="4">
        <v>2</v>
      </c>
      <c r="E19" s="4">
        <v>9</v>
      </c>
      <c r="F19" s="4">
        <v>22</v>
      </c>
      <c r="G19" s="4">
        <v>120</v>
      </c>
      <c r="H19" s="4">
        <v>120.8</v>
      </c>
      <c r="I19" s="34">
        <v>59974.827141281588</v>
      </c>
      <c r="J19" s="35">
        <v>27.348879329861898</v>
      </c>
      <c r="K19" s="35" t="s">
        <v>1240</v>
      </c>
      <c r="L19" s="35">
        <v>15.002058209344819</v>
      </c>
      <c r="M19" s="35">
        <v>19.561907760381214</v>
      </c>
      <c r="N19" s="4">
        <v>2.4580000000000002</v>
      </c>
      <c r="O19" s="4">
        <v>-44.887892376681613</v>
      </c>
      <c r="P19" s="35">
        <v>1.2276490066225167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 t="str">
        <f t="shared" si="18"/>
        <v xml:space="preserve"> </v>
      </c>
      <c r="AH19" s="38" t="str">
        <f t="shared" si="19"/>
        <v xml:space="preserve"> </v>
      </c>
      <c r="AI19" s="1" t="str">
        <f t="shared" si="20"/>
        <v xml:space="preserve"> 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938</v>
      </c>
      <c r="AP19" t="s">
        <v>1250</v>
      </c>
      <c r="AQ19" s="22">
        <v>-27.137515305455807</v>
      </c>
      <c r="AR19" s="21">
        <v>-37.770444835034844</v>
      </c>
      <c r="AS19">
        <v>-0.66225165562913135</v>
      </c>
      <c r="AT19">
        <v>27.137515305455807</v>
      </c>
      <c r="AU19">
        <v>37.770444835034844</v>
      </c>
      <c r="AV19" t="s">
        <v>1893</v>
      </c>
    </row>
    <row r="20" spans="1:48" x14ac:dyDescent="0.25">
      <c r="A20" s="14">
        <v>2.299999999999999E-10</v>
      </c>
      <c r="B20" t="s">
        <v>726</v>
      </c>
      <c r="C20" s="4">
        <v>14</v>
      </c>
      <c r="D20" s="4">
        <v>1</v>
      </c>
      <c r="E20" s="4">
        <v>6</v>
      </c>
      <c r="F20" s="4">
        <v>21</v>
      </c>
      <c r="G20" s="4">
        <v>34</v>
      </c>
      <c r="H20" s="4">
        <v>32.54</v>
      </c>
      <c r="I20" s="34">
        <v>14027.423905104606</v>
      </c>
      <c r="J20" s="35">
        <v>11.045485403937542</v>
      </c>
      <c r="K20" s="35">
        <v>18.446712018140587</v>
      </c>
      <c r="L20" s="35">
        <v>5.5404198275367627</v>
      </c>
      <c r="M20" s="35">
        <v>6.5914639325999165</v>
      </c>
      <c r="N20" s="4">
        <v>1.764</v>
      </c>
      <c r="O20" s="4">
        <v>-42.201834862385326</v>
      </c>
      <c r="P20" s="35">
        <v>5.1751690227412421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>
        <f t="shared" si="12"/>
        <v>-0.48652536995694551</v>
      </c>
      <c r="W20" s="37" t="str">
        <f t="shared" si="13"/>
        <v/>
      </c>
      <c r="X20" s="37">
        <f t="shared" si="14"/>
        <v>-0.49119907844570176</v>
      </c>
      <c r="Y20" s="1" t="str">
        <f t="shared" si="0"/>
        <v xml:space="preserve"> </v>
      </c>
      <c r="Z20" s="1">
        <f t="shared" si="15"/>
        <v>17</v>
      </c>
      <c r="AA20" s="1" t="str">
        <f t="shared" si="1"/>
        <v xml:space="preserve"> </v>
      </c>
      <c r="AB20" s="1">
        <f t="shared" si="16"/>
        <v>10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5.1751690229712421</v>
      </c>
      <c r="AH20" s="38" t="str">
        <f t="shared" si="19"/>
        <v xml:space="preserve"> </v>
      </c>
      <c r="AI20" s="1">
        <f t="shared" si="20"/>
        <v>7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726</v>
      </c>
      <c r="AP20" t="s">
        <v>1246</v>
      </c>
      <c r="AQ20" s="22">
        <v>48.652536995694554</v>
      </c>
      <c r="AR20" s="21">
        <v>49.119907844570179</v>
      </c>
      <c r="AS20">
        <v>4.486785494775658</v>
      </c>
      <c r="AT20">
        <v>-48.652536995694554</v>
      </c>
      <c r="AU20">
        <v>-49.119907844570179</v>
      </c>
      <c r="AV20" t="s">
        <v>1894</v>
      </c>
    </row>
    <row r="21" spans="1:48" x14ac:dyDescent="0.25">
      <c r="A21" s="14">
        <v>2.399999999999999E-10</v>
      </c>
      <c r="B21" t="s">
        <v>723</v>
      </c>
      <c r="C21" s="4">
        <v>16</v>
      </c>
      <c r="D21" s="4">
        <v>0</v>
      </c>
      <c r="E21" s="4">
        <v>8</v>
      </c>
      <c r="F21" s="4">
        <v>24</v>
      </c>
      <c r="G21" s="4">
        <v>13.300000190734863</v>
      </c>
      <c r="H21" s="4">
        <v>11.115</v>
      </c>
      <c r="I21" s="34">
        <v>30711.572383572708</v>
      </c>
      <c r="J21" s="35">
        <v>10.780795344325899</v>
      </c>
      <c r="K21" s="35">
        <v>14.016393442622951</v>
      </c>
      <c r="L21" s="35">
        <v>5.7764326754938811</v>
      </c>
      <c r="M21" s="35">
        <v>6.0930070284059088</v>
      </c>
      <c r="N21" s="4">
        <v>0.79300000000000004</v>
      </c>
      <c r="O21" s="4">
        <v>-14.455231930960085</v>
      </c>
      <c r="P21" s="35">
        <v>5.2541610436347277</v>
      </c>
      <c r="Q21" s="36" t="str">
        <f t="shared" si="7"/>
        <v xml:space="preserve"> </v>
      </c>
      <c r="R21" s="36" t="str">
        <f t="shared" si="8"/>
        <v xml:space="preserve"> </v>
      </c>
      <c r="S21" s="37">
        <f t="shared" si="9"/>
        <v>0.1965812139813283</v>
      </c>
      <c r="T21" s="37" t="str">
        <f t="shared" si="10"/>
        <v/>
      </c>
      <c r="U21" s="37" t="str">
        <f t="shared" si="11"/>
        <v/>
      </c>
      <c r="V21" s="37">
        <f t="shared" si="12"/>
        <v>-0.4988300922452672</v>
      </c>
      <c r="W21" s="37" t="str">
        <f t="shared" si="13"/>
        <v/>
      </c>
      <c r="X21" s="37">
        <f t="shared" si="14"/>
        <v>-0.46952498906669804</v>
      </c>
      <c r="Y21" s="1" t="str">
        <f t="shared" si="0"/>
        <v xml:space="preserve"> </v>
      </c>
      <c r="Z21" s="1">
        <f t="shared" si="15"/>
        <v>15</v>
      </c>
      <c r="AA21" s="1" t="str">
        <f t="shared" si="1"/>
        <v xml:space="preserve"> </v>
      </c>
      <c r="AB21" s="1">
        <f t="shared" si="16"/>
        <v>12</v>
      </c>
      <c r="AC21" s="1">
        <f t="shared" si="2"/>
        <v>9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5.2541610438747277</v>
      </c>
      <c r="AH21" s="38" t="str">
        <f t="shared" si="19"/>
        <v xml:space="preserve"> </v>
      </c>
      <c r="AI21" s="1">
        <f t="shared" si="20"/>
        <v>6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723</v>
      </c>
      <c r="AP21" t="s">
        <v>1252</v>
      </c>
      <c r="AQ21" s="22">
        <v>49.883009224526717</v>
      </c>
      <c r="AR21" s="21">
        <v>46.952498906669803</v>
      </c>
      <c r="AS21">
        <v>19.658121374132833</v>
      </c>
      <c r="AT21">
        <v>-49.883009224526717</v>
      </c>
      <c r="AU21">
        <v>-46.952498906669803</v>
      </c>
      <c r="AV21" t="s">
        <v>1895</v>
      </c>
    </row>
    <row r="22" spans="1:48" x14ac:dyDescent="0.25">
      <c r="A22" s="14">
        <v>2.4999999999999991E-10</v>
      </c>
      <c r="B22" t="s">
        <v>704</v>
      </c>
      <c r="C22" s="4">
        <v>26</v>
      </c>
      <c r="D22" s="4">
        <v>0</v>
      </c>
      <c r="E22" s="4">
        <v>2</v>
      </c>
      <c r="F22" s="4">
        <v>28</v>
      </c>
      <c r="G22" s="4">
        <v>41</v>
      </c>
      <c r="H22" s="4">
        <v>33.71</v>
      </c>
      <c r="I22" s="34">
        <v>100019.17217377256</v>
      </c>
      <c r="J22" s="35">
        <v>8.7965425252018861</v>
      </c>
      <c r="K22" s="35">
        <v>31.661727565875662</v>
      </c>
      <c r="L22" s="35">
        <v>4.3610657227745566</v>
      </c>
      <c r="M22" s="35">
        <v>7.2459952414646285</v>
      </c>
      <c r="N22" s="4">
        <v>1.208</v>
      </c>
      <c r="O22" s="4">
        <v>-72.420091324200911</v>
      </c>
      <c r="P22" s="35">
        <v>7.6266688048326809</v>
      </c>
      <c r="Q22" s="36">
        <f t="shared" si="7"/>
        <v>92.857142857392859</v>
      </c>
      <c r="R22" s="36" t="str">
        <f t="shared" si="8"/>
        <v xml:space="preserve"> </v>
      </c>
      <c r="S22" s="37">
        <f t="shared" si="9"/>
        <v>0.2162563040174281</v>
      </c>
      <c r="T22" s="37" t="str">
        <f t="shared" si="10"/>
        <v/>
      </c>
      <c r="U22" s="37" t="str">
        <f t="shared" si="11"/>
        <v/>
      </c>
      <c r="V22" s="37">
        <f t="shared" si="12"/>
        <v>-0.59107261893842478</v>
      </c>
      <c r="W22" s="37" t="str">
        <f t="shared" si="13"/>
        <v/>
      </c>
      <c r="X22" s="37">
        <f t="shared" si="14"/>
        <v>-0.59950431054372433</v>
      </c>
      <c r="Y22" s="1" t="str">
        <f t="shared" si="0"/>
        <v xml:space="preserve"> </v>
      </c>
      <c r="Z22" s="1">
        <f t="shared" si="15"/>
        <v>10</v>
      </c>
      <c r="AA22" s="1" t="str">
        <f t="shared" si="1"/>
        <v xml:space="preserve"> </v>
      </c>
      <c r="AB22" s="1">
        <f t="shared" si="16"/>
        <v>4</v>
      </c>
      <c r="AC22" s="1">
        <f t="shared" si="2"/>
        <v>7</v>
      </c>
      <c r="AD22" s="1" t="str">
        <f t="shared" si="17"/>
        <v xml:space="preserve"> </v>
      </c>
      <c r="AE22" s="1">
        <f t="shared" si="3"/>
        <v>1</v>
      </c>
      <c r="AF22" s="1" t="str">
        <f t="shared" si="4"/>
        <v xml:space="preserve"> </v>
      </c>
      <c r="AG22" s="38">
        <f t="shared" si="18"/>
        <v>7.626668805082681</v>
      </c>
      <c r="AH22" s="38" t="str">
        <f t="shared" si="19"/>
        <v xml:space="preserve"> </v>
      </c>
      <c r="AI22" s="1">
        <f t="shared" si="20"/>
        <v>2</v>
      </c>
      <c r="AJ22" s="1" t="str">
        <f t="shared" si="21"/>
        <v xml:space="preserve"> </v>
      </c>
      <c r="AK22" s="25" t="str">
        <f t="shared" si="22"/>
        <v xml:space="preserve"> </v>
      </c>
      <c r="AL22" s="25">
        <f t="shared" si="23"/>
        <v>-72.420091323950913</v>
      </c>
      <c r="AM22" s="1" t="str">
        <f t="shared" si="5"/>
        <v xml:space="preserve"> </v>
      </c>
      <c r="AN22" s="1">
        <f t="shared" si="6"/>
        <v>5</v>
      </c>
      <c r="AO22" t="s">
        <v>704</v>
      </c>
      <c r="AP22" t="s">
        <v>1297</v>
      </c>
      <c r="AQ22" s="22">
        <v>59.107261893842477</v>
      </c>
      <c r="AR22" s="21">
        <v>59.95043105437243</v>
      </c>
      <c r="AS22">
        <v>21.625630376742812</v>
      </c>
      <c r="AT22">
        <v>-59.107261893842477</v>
      </c>
      <c r="AU22">
        <v>-59.95043105437243</v>
      </c>
      <c r="AV22" t="s">
        <v>1896</v>
      </c>
    </row>
    <row r="23" spans="1:48" x14ac:dyDescent="0.25">
      <c r="A23" s="14">
        <v>2.5999999999999993E-10</v>
      </c>
      <c r="B23" t="s">
        <v>722</v>
      </c>
      <c r="C23" s="4">
        <v>27</v>
      </c>
      <c r="D23" s="4">
        <v>3</v>
      </c>
      <c r="E23" s="4">
        <v>7</v>
      </c>
      <c r="F23" s="4">
        <v>37</v>
      </c>
      <c r="G23" s="4">
        <v>9.7160434722900391</v>
      </c>
      <c r="H23" s="4">
        <v>6.44</v>
      </c>
      <c r="I23" s="34">
        <v>3275.6742144341461</v>
      </c>
      <c r="J23" s="35">
        <v>6.4891866535137224</v>
      </c>
      <c r="K23" s="35" t="s">
        <v>1240</v>
      </c>
      <c r="L23" s="35">
        <v>1.8295618638671876</v>
      </c>
      <c r="M23" s="35">
        <v>3.2205714939378174</v>
      </c>
      <c r="N23" s="4">
        <v>0.13200000000000001</v>
      </c>
      <c r="O23" s="4">
        <v>-82.162162162162161</v>
      </c>
      <c r="P23" s="35">
        <v>1.4780703279542626</v>
      </c>
      <c r="Q23" s="36">
        <f t="shared" si="7"/>
        <v>72.97297297323297</v>
      </c>
      <c r="R23" s="36" t="str">
        <f t="shared" si="8"/>
        <v xml:space="preserve"> </v>
      </c>
      <c r="S23" s="37">
        <f t="shared" si="9"/>
        <v>0.50870240278950907</v>
      </c>
      <c r="T23" s="37" t="str">
        <f t="shared" si="10"/>
        <v/>
      </c>
      <c r="U23" s="37" t="str">
        <f t="shared" si="11"/>
        <v/>
      </c>
      <c r="V23" s="37">
        <f t="shared" si="12"/>
        <v>-0.69833532938213216</v>
      </c>
      <c r="W23" s="37" t="str">
        <f t="shared" si="13"/>
        <v/>
      </c>
      <c r="X23" s="37">
        <f t="shared" si="14"/>
        <v>-0.83198335300339699</v>
      </c>
      <c r="Y23" s="1" t="str">
        <f t="shared" si="0"/>
        <v xml:space="preserve"> </v>
      </c>
      <c r="Z23" s="1">
        <f t="shared" si="15"/>
        <v>7</v>
      </c>
      <c r="AA23" s="1" t="str">
        <f t="shared" si="1"/>
        <v xml:space="preserve"> </v>
      </c>
      <c r="AB23" s="1">
        <f t="shared" si="16"/>
        <v>3</v>
      </c>
      <c r="AC23" s="1">
        <f t="shared" si="2"/>
        <v>1</v>
      </c>
      <c r="AD23" s="1" t="str">
        <f t="shared" si="17"/>
        <v xml:space="preserve"> </v>
      </c>
      <c r="AE23" s="1">
        <f t="shared" si="3"/>
        <v>8</v>
      </c>
      <c r="AF23" s="1" t="str">
        <f t="shared" si="4"/>
        <v xml:space="preserve"> </v>
      </c>
      <c r="AG23" s="38" t="str">
        <f t="shared" si="18"/>
        <v xml:space="preserve"> </v>
      </c>
      <c r="AH23" s="38" t="str">
        <f t="shared" si="19"/>
        <v xml:space="preserve"> </v>
      </c>
      <c r="AI23" s="1" t="str">
        <f t="shared" si="20"/>
        <v xml:space="preserve"> </v>
      </c>
      <c r="AJ23" s="1" t="str">
        <f t="shared" si="21"/>
        <v xml:space="preserve"> </v>
      </c>
      <c r="AK23" s="25" t="str">
        <f t="shared" si="22"/>
        <v xml:space="preserve"> </v>
      </c>
      <c r="AL23" s="25">
        <f t="shared" si="23"/>
        <v>-82.16216216190216</v>
      </c>
      <c r="AM23" s="1" t="str">
        <f t="shared" si="5"/>
        <v xml:space="preserve"> </v>
      </c>
      <c r="AN23" s="1">
        <f t="shared" si="6"/>
        <v>6</v>
      </c>
      <c r="AO23" t="s">
        <v>722</v>
      </c>
      <c r="AP23" t="s">
        <v>1297</v>
      </c>
      <c r="AQ23" s="22">
        <v>69.83353293821321</v>
      </c>
      <c r="AR23" s="21">
        <v>83.198335300339693</v>
      </c>
      <c r="AS23">
        <v>50.870240252950907</v>
      </c>
      <c r="AT23">
        <v>-69.83353293821321</v>
      </c>
      <c r="AU23">
        <v>-83.198335300339693</v>
      </c>
      <c r="AV23" t="s">
        <v>1549</v>
      </c>
    </row>
    <row r="24" spans="1:48" x14ac:dyDescent="0.25">
      <c r="A24" s="14">
        <v>2.6999999999999995E-10</v>
      </c>
      <c r="B24" t="s">
        <v>729</v>
      </c>
      <c r="C24" s="4">
        <v>5</v>
      </c>
      <c r="D24" s="4">
        <v>6</v>
      </c>
      <c r="E24" s="4">
        <v>17</v>
      </c>
      <c r="F24" s="4">
        <v>28</v>
      </c>
      <c r="G24" s="4">
        <v>17.299999237060547</v>
      </c>
      <c r="H24" s="4">
        <v>15.4</v>
      </c>
      <c r="I24" s="34">
        <v>14910.823925925431</v>
      </c>
      <c r="J24" s="35">
        <v>4.3987432162239362</v>
      </c>
      <c r="K24" s="35" t="s">
        <v>1240</v>
      </c>
      <c r="L24" s="35" t="s">
        <v>1240</v>
      </c>
      <c r="M24" s="35" t="s">
        <v>1240</v>
      </c>
      <c r="N24" s="4">
        <v>0.377</v>
      </c>
      <c r="O24" s="4">
        <v>-90.649801587301596</v>
      </c>
      <c r="P24" s="35">
        <v>1.3116883116883118</v>
      </c>
      <c r="Q24" s="36" t="str">
        <f t="shared" si="7"/>
        <v xml:space="preserve"> </v>
      </c>
      <c r="R24" s="36" t="str">
        <f t="shared" si="8"/>
        <v xml:space="preserve"> </v>
      </c>
      <c r="S24" s="37" t="str">
        <f t="shared" si="9"/>
        <v/>
      </c>
      <c r="T24" s="37" t="str">
        <f t="shared" si="10"/>
        <v/>
      </c>
      <c r="U24" s="37" t="str">
        <f t="shared" si="11"/>
        <v/>
      </c>
      <c r="V24" s="37">
        <f t="shared" si="12"/>
        <v>-0.79551436962654343</v>
      </c>
      <c r="W24" s="37" t="str">
        <f t="shared" si="13"/>
        <v xml:space="preserve"> </v>
      </c>
      <c r="X24" s="37" t="str">
        <f t="shared" si="14"/>
        <v xml:space="preserve"> </v>
      </c>
      <c r="Y24" s="1" t="str">
        <f t="shared" si="0"/>
        <v xml:space="preserve"> </v>
      </c>
      <c r="Z24" s="1">
        <f t="shared" si="15"/>
        <v>4</v>
      </c>
      <c r="AA24" s="1" t="str">
        <f t="shared" si="1"/>
        <v xml:space="preserve"> </v>
      </c>
      <c r="AB24" s="1" t="str">
        <f t="shared" si="16"/>
        <v xml:space="preserve"> </v>
      </c>
      <c r="AC24" s="1" t="str">
        <f t="shared" si="2"/>
        <v xml:space="preserve"> 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 t="str">
        <f t="shared" si="18"/>
        <v xml:space="preserve"> </v>
      </c>
      <c r="AH24" s="38" t="str">
        <f t="shared" si="19"/>
        <v xml:space="preserve"> </v>
      </c>
      <c r="AI24" s="1" t="str">
        <f t="shared" si="20"/>
        <v xml:space="preserve"> </v>
      </c>
      <c r="AJ24" s="1" t="str">
        <f t="shared" si="21"/>
        <v xml:space="preserve"> </v>
      </c>
      <c r="AK24" s="25" t="str">
        <f t="shared" si="22"/>
        <v xml:space="preserve"> </v>
      </c>
      <c r="AL24" s="25">
        <f t="shared" si="23"/>
        <v>-90.64980158703159</v>
      </c>
      <c r="AM24" s="1" t="str">
        <f t="shared" si="5"/>
        <v xml:space="preserve"> </v>
      </c>
      <c r="AN24" s="1">
        <f t="shared" si="6"/>
        <v>7</v>
      </c>
      <c r="AO24" t="s">
        <v>729</v>
      </c>
      <c r="AP24" t="s">
        <v>1248</v>
      </c>
      <c r="AQ24" s="22">
        <v>79.55143696265435</v>
      </c>
      <c r="AR24" s="21" t="e">
        <v>#VALUE!</v>
      </c>
      <c r="AS24">
        <v>12.337657383510049</v>
      </c>
      <c r="AT24">
        <v>-79.55143696265435</v>
      </c>
      <c r="AU24" t="e">
        <v>#VALUE!</v>
      </c>
      <c r="AV24" t="s">
        <v>1897</v>
      </c>
    </row>
    <row r="25" spans="1:48" x14ac:dyDescent="0.25">
      <c r="A25" s="14">
        <v>2.7999999999999996E-10</v>
      </c>
      <c r="B25" t="s">
        <v>1222</v>
      </c>
      <c r="C25" s="4">
        <v>12</v>
      </c>
      <c r="D25" s="4">
        <v>0</v>
      </c>
      <c r="E25" s="4">
        <v>6</v>
      </c>
      <c r="F25" s="4">
        <v>18</v>
      </c>
      <c r="G25" s="4">
        <v>87</v>
      </c>
      <c r="H25" s="4">
        <v>71.92</v>
      </c>
      <c r="I25" s="34">
        <v>17407.035082214908</v>
      </c>
      <c r="J25" s="35">
        <v>11.185069984447901</v>
      </c>
      <c r="K25" s="35">
        <v>16.014250723669562</v>
      </c>
      <c r="L25" s="35">
        <v>7.3047103212290292</v>
      </c>
      <c r="M25" s="35">
        <v>9.0809146608315103</v>
      </c>
      <c r="N25" s="4">
        <v>4.4909999999999997</v>
      </c>
      <c r="O25" s="4">
        <v>-32.057488653555225</v>
      </c>
      <c r="P25" s="35">
        <v>1.9424360400444938</v>
      </c>
      <c r="Q25" s="36" t="str">
        <f t="shared" si="7"/>
        <v xml:space="preserve"> </v>
      </c>
      <c r="R25" s="36" t="str">
        <f t="shared" si="8"/>
        <v xml:space="preserve"> </v>
      </c>
      <c r="S25" s="37">
        <f t="shared" si="9"/>
        <v>0.20967741963483874</v>
      </c>
      <c r="T25" s="37" t="str">
        <f t="shared" si="10"/>
        <v/>
      </c>
      <c r="U25" s="37" t="str">
        <f t="shared" si="11"/>
        <v/>
      </c>
      <c r="V25" s="37">
        <f t="shared" si="12"/>
        <v>-0.48003646175452996</v>
      </c>
      <c r="W25" s="37" t="str">
        <f t="shared" si="13"/>
        <v/>
      </c>
      <c r="X25" s="37">
        <f t="shared" si="14"/>
        <v>-0.32917658610341793</v>
      </c>
      <c r="Y25" s="1" t="str">
        <f t="shared" si="0"/>
        <v xml:space="preserve"> </v>
      </c>
      <c r="Z25" s="1">
        <f t="shared" si="15"/>
        <v>18</v>
      </c>
      <c r="AA25" s="1" t="str">
        <f t="shared" si="1"/>
        <v xml:space="preserve"> </v>
      </c>
      <c r="AB25" s="1">
        <f t="shared" si="16"/>
        <v>16</v>
      </c>
      <c r="AC25" s="1">
        <f t="shared" si="2"/>
        <v>8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 t="str">
        <f t="shared" si="18"/>
        <v xml:space="preserve"> </v>
      </c>
      <c r="AH25" s="38" t="str">
        <f t="shared" si="19"/>
        <v xml:space="preserve"> </v>
      </c>
      <c r="AI25" s="1" t="str">
        <f t="shared" si="20"/>
        <v xml:space="preserve"> 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1222</v>
      </c>
      <c r="AP25" t="s">
        <v>1246</v>
      </c>
      <c r="AQ25" s="22">
        <v>48.003646175453</v>
      </c>
      <c r="AR25" s="21">
        <v>32.917658610341796</v>
      </c>
      <c r="AS25">
        <v>20.967741935483875</v>
      </c>
      <c r="AT25">
        <v>-48.003646175453</v>
      </c>
      <c r="AU25">
        <v>-32.917658610341796</v>
      </c>
      <c r="AV25" t="s">
        <v>1898</v>
      </c>
    </row>
    <row r="26" spans="1:48" x14ac:dyDescent="0.25">
      <c r="A26" s="14">
        <v>2.8999999999999998E-10</v>
      </c>
      <c r="B26" t="s">
        <v>716</v>
      </c>
      <c r="C26" s="4">
        <v>18</v>
      </c>
      <c r="D26" s="4">
        <v>2</v>
      </c>
      <c r="E26" s="4">
        <v>10</v>
      </c>
      <c r="F26" s="4">
        <v>30</v>
      </c>
      <c r="G26" s="4">
        <v>540</v>
      </c>
      <c r="H26" s="4">
        <v>511.9</v>
      </c>
      <c r="I26" s="34">
        <v>73343.251668653029</v>
      </c>
      <c r="J26" s="35">
        <v>20.03836217020277</v>
      </c>
      <c r="K26" s="35">
        <v>29.593016533703313</v>
      </c>
      <c r="L26" s="35">
        <v>13.078351623537912</v>
      </c>
      <c r="M26" s="35">
        <v>16.98969309495325</v>
      </c>
      <c r="N26" s="4">
        <v>17.298000000000002</v>
      </c>
      <c r="O26" s="4">
        <v>-32.419127988748237</v>
      </c>
      <c r="P26" s="35">
        <v>1.5405352607931238</v>
      </c>
      <c r="Q26" s="36" t="str">
        <f t="shared" si="7"/>
        <v xml:space="preserve"> </v>
      </c>
      <c r="R26" s="36" t="str">
        <f t="shared" si="8"/>
        <v xml:space="preserve"> </v>
      </c>
      <c r="S26" s="37" t="str">
        <f t="shared" si="9"/>
        <v/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 t="str">
        <f t="shared" si="2"/>
        <v xml:space="preserve"> 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 t="str">
        <f t="shared" si="18"/>
        <v xml:space="preserve"> </v>
      </c>
      <c r="AH26" s="38" t="str">
        <f t="shared" si="19"/>
        <v xml:space="preserve"> </v>
      </c>
      <c r="AI26" s="1" t="str">
        <f t="shared" si="20"/>
        <v xml:space="preserve"> 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716</v>
      </c>
      <c r="AP26" t="s">
        <v>1250</v>
      </c>
      <c r="AQ26" s="22">
        <v>6.8470943038350214</v>
      </c>
      <c r="AR26" s="21">
        <v>-20.104208085359019</v>
      </c>
      <c r="AS26">
        <v>5.4893533893338509</v>
      </c>
      <c r="AT26">
        <v>-6.8470943038350214</v>
      </c>
      <c r="AU26">
        <v>20.104208085359019</v>
      </c>
      <c r="AV26" t="s">
        <v>1899</v>
      </c>
    </row>
    <row r="27" spans="1:48" x14ac:dyDescent="0.25">
      <c r="A27" s="14">
        <v>3E-10</v>
      </c>
      <c r="B27" t="s">
        <v>732</v>
      </c>
      <c r="C27" s="4">
        <v>4</v>
      </c>
      <c r="D27" s="4">
        <v>7</v>
      </c>
      <c r="E27" s="4">
        <v>9</v>
      </c>
      <c r="F27" s="4">
        <v>20</v>
      </c>
      <c r="G27" s="4">
        <v>63</v>
      </c>
      <c r="H27" s="4">
        <v>69.92</v>
      </c>
      <c r="I27" s="34">
        <v>21216.959684825812</v>
      </c>
      <c r="J27" s="35">
        <v>21.111111111111111</v>
      </c>
      <c r="K27" s="35">
        <v>25.743740795287184</v>
      </c>
      <c r="L27" s="35">
        <v>14.344185817751372</v>
      </c>
      <c r="M27" s="35">
        <v>16.528313995787862</v>
      </c>
      <c r="N27" s="4">
        <v>2.7160000000000002</v>
      </c>
      <c r="O27" s="4">
        <v>-13.115802943058213</v>
      </c>
      <c r="P27" s="35">
        <v>1.8592677345537758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 t="str">
        <f t="shared" si="18"/>
        <v xml:space="preserve"> </v>
      </c>
      <c r="AH27" s="38" t="str">
        <f t="shared" si="19"/>
        <v xml:space="preserve"> </v>
      </c>
      <c r="AI27" s="1" t="str">
        <f t="shared" si="20"/>
        <v xml:space="preserve"> 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732</v>
      </c>
      <c r="AP27" t="s">
        <v>1246</v>
      </c>
      <c r="AQ27" s="22">
        <v>1.8601757084274584</v>
      </c>
      <c r="AR27" s="21">
        <v>-31.728915681517744</v>
      </c>
      <c r="AS27">
        <v>-9.8970251716247191</v>
      </c>
      <c r="AT27">
        <v>-1.8601757084274584</v>
      </c>
      <c r="AU27">
        <v>31.728915681517744</v>
      </c>
      <c r="AV27" t="s">
        <v>1900</v>
      </c>
    </row>
    <row r="28" spans="1:48" x14ac:dyDescent="0.25">
      <c r="A28" s="14">
        <v>3.1000000000000002E-10</v>
      </c>
      <c r="B28" t="s">
        <v>714</v>
      </c>
      <c r="C28" s="4">
        <v>18</v>
      </c>
      <c r="D28" s="4">
        <v>3</v>
      </c>
      <c r="E28" s="4">
        <v>11</v>
      </c>
      <c r="F28" s="4">
        <v>32</v>
      </c>
      <c r="G28" s="4">
        <v>400</v>
      </c>
      <c r="H28" s="4">
        <v>408.35</v>
      </c>
      <c r="I28" s="34">
        <v>233986.19659233917</v>
      </c>
      <c r="J28" s="35">
        <v>27.98451206140351</v>
      </c>
      <c r="K28" s="35">
        <v>39.117731583485011</v>
      </c>
      <c r="L28" s="35">
        <v>15.848670108125312</v>
      </c>
      <c r="M28" s="35">
        <v>19.98736015692705</v>
      </c>
      <c r="N28" s="4">
        <v>10.439</v>
      </c>
      <c r="O28" s="4">
        <v>-26.640899508081517</v>
      </c>
      <c r="P28" s="35">
        <v>1.2151340761601566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 t="str">
        <f t="shared" si="18"/>
        <v xml:space="preserve"> </v>
      </c>
      <c r="AH28" s="38" t="str">
        <f t="shared" si="19"/>
        <v xml:space="preserve"> </v>
      </c>
      <c r="AI28" s="1" t="str">
        <f t="shared" si="20"/>
        <v xml:space="preserve"> 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714</v>
      </c>
      <c r="AP28" t="s">
        <v>1250</v>
      </c>
      <c r="AQ28" s="22">
        <v>-30.092399312230512</v>
      </c>
      <c r="AR28" s="21">
        <v>-45.54525121626645</v>
      </c>
      <c r="AS28">
        <v>-2.0448144973674642</v>
      </c>
      <c r="AT28">
        <v>30.092399312230512</v>
      </c>
      <c r="AU28">
        <v>45.54525121626645</v>
      </c>
      <c r="AV28" t="s">
        <v>1901</v>
      </c>
    </row>
    <row r="29" spans="1:48" x14ac:dyDescent="0.25">
      <c r="A29" s="14">
        <v>3.2000000000000003E-10</v>
      </c>
      <c r="B29" t="s">
        <v>715</v>
      </c>
      <c r="C29" s="4">
        <v>14</v>
      </c>
      <c r="D29" s="4">
        <v>1</v>
      </c>
      <c r="E29" s="4">
        <v>3</v>
      </c>
      <c r="F29" s="4">
        <v>18</v>
      </c>
      <c r="G29" s="4">
        <v>105</v>
      </c>
      <c r="H29" s="4">
        <v>93.12</v>
      </c>
      <c r="I29" s="34">
        <v>18874.164111149839</v>
      </c>
      <c r="J29" s="35">
        <v>9.0355132932272451</v>
      </c>
      <c r="K29" s="35">
        <v>20.125351199481308</v>
      </c>
      <c r="L29" s="35">
        <v>4.7001757031920928</v>
      </c>
      <c r="M29" s="35">
        <v>6.9665159359573865</v>
      </c>
      <c r="N29" s="4">
        <v>4.6269999999999998</v>
      </c>
      <c r="O29" s="4">
        <v>-53.09205190592052</v>
      </c>
      <c r="P29" s="35">
        <v>2.0103092783505154</v>
      </c>
      <c r="Q29" s="36">
        <f t="shared" si="7"/>
        <v>77.777777778097771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>
        <f t="shared" si="12"/>
        <v>-0.57996351669297852</v>
      </c>
      <c r="W29" s="37" t="str">
        <f t="shared" si="13"/>
        <v/>
      </c>
      <c r="X29" s="37">
        <f t="shared" si="14"/>
        <v>-0.56836236175364263</v>
      </c>
      <c r="Y29" s="1" t="str">
        <f t="shared" si="0"/>
        <v xml:space="preserve"> </v>
      </c>
      <c r="Z29" s="1">
        <f t="shared" si="15"/>
        <v>11</v>
      </c>
      <c r="AA29" s="1" t="str">
        <f t="shared" si="1"/>
        <v xml:space="preserve"> </v>
      </c>
      <c r="AB29" s="1">
        <f t="shared" si="16"/>
        <v>5</v>
      </c>
      <c r="AC29" s="1" t="str">
        <f t="shared" si="2"/>
        <v xml:space="preserve"> </v>
      </c>
      <c r="AD29" s="1" t="str">
        <f t="shared" si="17"/>
        <v xml:space="preserve"> </v>
      </c>
      <c r="AE29" s="1">
        <f t="shared" si="3"/>
        <v>6</v>
      </c>
      <c r="AF29" s="1" t="str">
        <f t="shared" si="4"/>
        <v xml:space="preserve"> </v>
      </c>
      <c r="AG29" s="38">
        <f t="shared" si="18"/>
        <v>2.0103092786705155</v>
      </c>
      <c r="AH29" s="38" t="str">
        <f t="shared" si="19"/>
        <v xml:space="preserve"> </v>
      </c>
      <c r="AI29" s="1">
        <f t="shared" si="20"/>
        <v>20</v>
      </c>
      <c r="AJ29" s="1" t="str">
        <f t="shared" si="21"/>
        <v xml:space="preserve"> </v>
      </c>
      <c r="AK29" s="25" t="str">
        <f t="shared" si="22"/>
        <v xml:space="preserve"> </v>
      </c>
      <c r="AL29" s="25">
        <f t="shared" si="23"/>
        <v>-53.09205190560052</v>
      </c>
      <c r="AM29" s="1" t="str">
        <f t="shared" si="5"/>
        <v xml:space="preserve"> </v>
      </c>
      <c r="AN29" s="1">
        <f t="shared" si="6"/>
        <v>1</v>
      </c>
      <c r="AO29" t="s">
        <v>715</v>
      </c>
      <c r="AP29" t="s">
        <v>1250</v>
      </c>
      <c r="AQ29" s="22">
        <v>57.996351669297852</v>
      </c>
      <c r="AR29" s="21">
        <v>56.836236175364263</v>
      </c>
      <c r="AS29">
        <v>12.757731958762886</v>
      </c>
      <c r="AT29">
        <v>-57.996351669297852</v>
      </c>
      <c r="AU29">
        <v>-56.836236175364263</v>
      </c>
      <c r="AV29" t="s">
        <v>1902</v>
      </c>
    </row>
    <row r="30" spans="1:48" x14ac:dyDescent="0.25">
      <c r="A30" s="14">
        <v>3.3000000000000005E-10</v>
      </c>
      <c r="B30" t="s">
        <v>725</v>
      </c>
      <c r="C30" s="4">
        <v>17</v>
      </c>
      <c r="D30" s="4">
        <v>0</v>
      </c>
      <c r="E30" s="4">
        <v>8</v>
      </c>
      <c r="F30" s="4">
        <v>25</v>
      </c>
      <c r="G30" s="4">
        <v>11.5</v>
      </c>
      <c r="H30" s="4">
        <v>10.382</v>
      </c>
      <c r="I30" s="34">
        <v>12990.456702160327</v>
      </c>
      <c r="J30" s="35">
        <v>31.495768655218754</v>
      </c>
      <c r="K30" s="35" t="s">
        <v>1240</v>
      </c>
      <c r="L30" s="35">
        <v>4.7022737900680678</v>
      </c>
      <c r="M30" s="35">
        <v>8.049271207435682</v>
      </c>
      <c r="N30" s="4">
        <v>-1.649</v>
      </c>
      <c r="O30" s="4">
        <v>-105.3549190535492</v>
      </c>
      <c r="P30" s="35">
        <v>0.41597982324219196</v>
      </c>
      <c r="Q30" s="36" t="str">
        <f t="shared" si="7"/>
        <v xml:space="preserve"> 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>
        <f t="shared" si="14"/>
        <v>-0.56816968528340639</v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>
        <f t="shared" si="16"/>
        <v>6</v>
      </c>
      <c r="AC30" s="1" t="str">
        <f t="shared" si="2"/>
        <v xml:space="preserve"> 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 t="str">
        <f t="shared" si="18"/>
        <v xml:space="preserve"> </v>
      </c>
      <c r="AH30" s="38" t="str">
        <f t="shared" si="19"/>
        <v xml:space="preserve"> </v>
      </c>
      <c r="AI30" s="1" t="str">
        <f t="shared" si="20"/>
        <v xml:space="preserve"> </v>
      </c>
      <c r="AJ30" s="1" t="str">
        <f t="shared" si="21"/>
        <v xml:space="preserve"> </v>
      </c>
      <c r="AK30" s="25" t="str">
        <f t="shared" si="22"/>
        <v xml:space="preserve"> </v>
      </c>
      <c r="AL30" s="25">
        <f t="shared" si="23"/>
        <v>-105.35491905321919</v>
      </c>
      <c r="AM30" s="1" t="str">
        <f t="shared" si="5"/>
        <v xml:space="preserve"> </v>
      </c>
      <c r="AN30" s="1">
        <f t="shared" si="6"/>
        <v>8</v>
      </c>
      <c r="AO30" t="s">
        <v>725</v>
      </c>
      <c r="AP30" t="s">
        <v>1244</v>
      </c>
      <c r="AQ30" s="22">
        <v>-46.415277977687786</v>
      </c>
      <c r="AR30" s="21">
        <v>56.816968528340638</v>
      </c>
      <c r="AS30">
        <v>10.768638027355038</v>
      </c>
      <c r="AT30">
        <v>46.415277977687786</v>
      </c>
      <c r="AU30">
        <v>-56.816968528340638</v>
      </c>
      <c r="AV30" t="s">
        <v>1903</v>
      </c>
    </row>
    <row r="31" spans="1:48" x14ac:dyDescent="0.25">
      <c r="A31" s="14">
        <v>3.4000000000000007E-10</v>
      </c>
      <c r="B31" t="s">
        <v>702</v>
      </c>
      <c r="C31" s="4">
        <v>8</v>
      </c>
      <c r="D31" s="4">
        <v>9</v>
      </c>
      <c r="E31" s="4">
        <v>14</v>
      </c>
      <c r="F31" s="4">
        <v>31</v>
      </c>
      <c r="G31" s="4">
        <v>252</v>
      </c>
      <c r="H31" s="4">
        <v>287.8</v>
      </c>
      <c r="I31" s="34">
        <v>182629.43397746139</v>
      </c>
      <c r="J31" s="35">
        <v>36.935318275154003</v>
      </c>
      <c r="K31" s="35">
        <v>39.983328702417339</v>
      </c>
      <c r="L31" s="35">
        <v>23.341699066510554</v>
      </c>
      <c r="M31" s="35">
        <v>23.88391638962398</v>
      </c>
      <c r="N31" s="4">
        <v>7.1980000000000004</v>
      </c>
      <c r="O31" s="4">
        <v>-7.002583979328163</v>
      </c>
      <c r="P31" s="35">
        <v>1.4829742876997913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702</v>
      </c>
      <c r="AP31" t="s">
        <v>1241</v>
      </c>
      <c r="AQ31" s="22">
        <v>-71.702267426801569</v>
      </c>
      <c r="AR31" s="21">
        <v>-114.35700480055124</v>
      </c>
      <c r="AS31">
        <v>-12.439193884642119</v>
      </c>
      <c r="AT31">
        <v>71.702267426801569</v>
      </c>
      <c r="AU31">
        <v>114.35700480055124</v>
      </c>
      <c r="AV31" t="s">
        <v>1904</v>
      </c>
    </row>
    <row r="32" spans="1:48" x14ac:dyDescent="0.25">
      <c r="A32" s="14">
        <v>3.5000000000000008E-10</v>
      </c>
      <c r="B32" t="s">
        <v>724</v>
      </c>
      <c r="C32" s="4">
        <v>21</v>
      </c>
      <c r="D32" s="4">
        <v>1</v>
      </c>
      <c r="E32" s="4">
        <v>9</v>
      </c>
      <c r="F32" s="4">
        <v>31</v>
      </c>
      <c r="G32" s="4">
        <v>14</v>
      </c>
      <c r="H32" s="4">
        <v>10.664999999999999</v>
      </c>
      <c r="I32" s="34">
        <v>32188.039573771352</v>
      </c>
      <c r="J32" s="35">
        <v>10.71859296482412</v>
      </c>
      <c r="K32" s="35">
        <v>10.284474445515912</v>
      </c>
      <c r="L32" s="35">
        <v>5.109022443330006</v>
      </c>
      <c r="M32" s="35">
        <v>5.155523794663754</v>
      </c>
      <c r="N32" s="4">
        <v>1.0369999999999999</v>
      </c>
      <c r="O32" s="4">
        <v>-10.294117647058824</v>
      </c>
      <c r="P32" s="35">
        <v>6.0103141115799339</v>
      </c>
      <c r="Q32" s="36" t="str">
        <f t="shared" si="7"/>
        <v xml:space="preserve"> </v>
      </c>
      <c r="R32" s="36" t="str">
        <f t="shared" si="8"/>
        <v xml:space="preserve"> </v>
      </c>
      <c r="S32" s="37">
        <f t="shared" si="9"/>
        <v>0.31270511052346478</v>
      </c>
      <c r="T32" s="37" t="str">
        <f t="shared" si="10"/>
        <v/>
      </c>
      <c r="U32" s="37" t="str">
        <f t="shared" si="11"/>
        <v/>
      </c>
      <c r="V32" s="37">
        <f t="shared" si="12"/>
        <v>-0.50172171200070936</v>
      </c>
      <c r="W32" s="37" t="str">
        <f t="shared" si="13"/>
        <v/>
      </c>
      <c r="X32" s="37">
        <f t="shared" si="14"/>
        <v>-0.53081618210806047</v>
      </c>
      <c r="Y32" s="1" t="str">
        <f t="shared" si="0"/>
        <v xml:space="preserve"> </v>
      </c>
      <c r="Z32" s="1">
        <f t="shared" si="15"/>
        <v>14</v>
      </c>
      <c r="AA32" s="1" t="str">
        <f t="shared" si="1"/>
        <v xml:space="preserve"> </v>
      </c>
      <c r="AB32" s="1">
        <f t="shared" si="16"/>
        <v>7</v>
      </c>
      <c r="AC32" s="1">
        <f t="shared" si="2"/>
        <v>2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6.0103141119299339</v>
      </c>
      <c r="AH32" s="38" t="str">
        <f t="shared" si="19"/>
        <v xml:space="preserve"> </v>
      </c>
      <c r="AI32" s="1">
        <f t="shared" si="20"/>
        <v>4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724</v>
      </c>
      <c r="AP32" t="s">
        <v>1264</v>
      </c>
      <c r="AQ32" s="22">
        <v>50.172171200070935</v>
      </c>
      <c r="AR32" s="21">
        <v>53.081618210806049</v>
      </c>
      <c r="AS32">
        <v>31.270511017346479</v>
      </c>
      <c r="AT32">
        <v>-50.172171200070935</v>
      </c>
      <c r="AU32">
        <v>-53.081618210806049</v>
      </c>
      <c r="AV32" t="s">
        <v>1905</v>
      </c>
    </row>
    <row r="33" spans="1:48" x14ac:dyDescent="0.25">
      <c r="A33" s="14">
        <v>3.600000000000001E-10</v>
      </c>
      <c r="B33" t="s">
        <v>718</v>
      </c>
      <c r="C33" s="4">
        <v>10</v>
      </c>
      <c r="D33" s="4">
        <v>3</v>
      </c>
      <c r="E33" s="4">
        <v>9</v>
      </c>
      <c r="F33" s="4">
        <v>22</v>
      </c>
      <c r="G33" s="4">
        <v>33.5</v>
      </c>
      <c r="H33" s="4">
        <v>26.65</v>
      </c>
      <c r="I33" s="34">
        <v>7278.343556921569</v>
      </c>
      <c r="J33" s="35">
        <v>5.508474576271186</v>
      </c>
      <c r="K33" s="35">
        <v>7.926829268292682</v>
      </c>
      <c r="L33" s="35">
        <v>5.179607784049316</v>
      </c>
      <c r="M33" s="35">
        <v>5.9967265451442531</v>
      </c>
      <c r="N33" s="4">
        <v>3.3620000000000001</v>
      </c>
      <c r="O33" s="4">
        <v>-33.027888446215144</v>
      </c>
      <c r="P33" s="35">
        <v>5.1369606003752351</v>
      </c>
      <c r="Q33" s="36" t="str">
        <f t="shared" si="7"/>
        <v xml:space="preserve"> </v>
      </c>
      <c r="R33" s="36" t="str">
        <f t="shared" si="8"/>
        <v xml:space="preserve"> </v>
      </c>
      <c r="S33" s="37">
        <f t="shared" si="9"/>
        <v>0.25703564763954984</v>
      </c>
      <c r="T33" s="37" t="str">
        <f t="shared" si="10"/>
        <v/>
      </c>
      <c r="U33" s="37" t="str">
        <f t="shared" si="11"/>
        <v/>
      </c>
      <c r="V33" s="37">
        <f t="shared" si="12"/>
        <v>-0.74392597140691374</v>
      </c>
      <c r="W33" s="37" t="str">
        <f t="shared" si="13"/>
        <v/>
      </c>
      <c r="X33" s="37">
        <f t="shared" si="14"/>
        <v>-0.52433402235769078</v>
      </c>
      <c r="Y33" s="1" t="str">
        <f t="shared" si="0"/>
        <v xml:space="preserve"> </v>
      </c>
      <c r="Z33" s="1">
        <f t="shared" si="15"/>
        <v>5</v>
      </c>
      <c r="AA33" s="1" t="str">
        <f t="shared" si="1"/>
        <v xml:space="preserve"> </v>
      </c>
      <c r="AB33" s="1">
        <f t="shared" si="16"/>
        <v>8</v>
      </c>
      <c r="AC33" s="1">
        <f t="shared" si="2"/>
        <v>6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5.1369606007352351</v>
      </c>
      <c r="AH33" s="38" t="str">
        <f t="shared" si="19"/>
        <v xml:space="preserve"> </v>
      </c>
      <c r="AI33" s="1">
        <f t="shared" si="20"/>
        <v>8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718</v>
      </c>
      <c r="AP33" t="s">
        <v>1264</v>
      </c>
      <c r="AQ33" s="22">
        <v>74.392597140691379</v>
      </c>
      <c r="AR33" s="21">
        <v>52.43340223576908</v>
      </c>
      <c r="AS33">
        <v>25.703564727954987</v>
      </c>
      <c r="AT33">
        <v>-74.392597140691379</v>
      </c>
      <c r="AU33">
        <v>-52.43340223576908</v>
      </c>
      <c r="AV33" t="s">
        <v>1906</v>
      </c>
    </row>
    <row r="34" spans="1:48" x14ac:dyDescent="0.25">
      <c r="A34" s="14">
        <v>3.7000000000000012E-10</v>
      </c>
      <c r="B34" t="s">
        <v>735</v>
      </c>
      <c r="C34" s="4">
        <v>8</v>
      </c>
      <c r="D34" s="4">
        <v>2</v>
      </c>
      <c r="E34" s="4">
        <v>14</v>
      </c>
      <c r="F34" s="4">
        <v>24</v>
      </c>
      <c r="G34" s="4">
        <v>143</v>
      </c>
      <c r="H34" s="4">
        <v>142</v>
      </c>
      <c r="I34" s="34">
        <v>42762.923041998038</v>
      </c>
      <c r="J34" s="35">
        <v>22.589882278078267</v>
      </c>
      <c r="K34" s="35">
        <v>27.664134034677577</v>
      </c>
      <c r="L34" s="35">
        <v>16.400986428960838</v>
      </c>
      <c r="M34" s="35">
        <v>19.43155964940647</v>
      </c>
      <c r="N34" s="4">
        <v>5.133</v>
      </c>
      <c r="O34" s="4">
        <v>-17.634788189987166</v>
      </c>
      <c r="P34" s="35">
        <v>1.8781690140845073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 t="str">
        <f t="shared" si="18"/>
        <v xml:space="preserve"> </v>
      </c>
      <c r="AH34" s="38" t="str">
        <f t="shared" si="19"/>
        <v xml:space="preserve"> </v>
      </c>
      <c r="AI34" s="1" t="str">
        <f t="shared" si="20"/>
        <v xml:space="preserve"> 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735</v>
      </c>
      <c r="AP34" t="s">
        <v>1241</v>
      </c>
      <c r="AQ34" s="22">
        <v>-5.0142299886378305</v>
      </c>
      <c r="AR34" s="21">
        <v>-50.617412925635243</v>
      </c>
      <c r="AS34">
        <v>0.70422535211267512</v>
      </c>
      <c r="AT34">
        <v>5.0142299886378305</v>
      </c>
      <c r="AU34">
        <v>50.617412925635243</v>
      </c>
      <c r="AV34" t="s">
        <v>1907</v>
      </c>
    </row>
    <row r="35" spans="1:48" x14ac:dyDescent="0.25">
      <c r="A35" s="14">
        <v>3.8000000000000014E-10</v>
      </c>
      <c r="B35" t="s">
        <v>939</v>
      </c>
      <c r="C35" s="4">
        <v>3</v>
      </c>
      <c r="D35" s="4">
        <v>4</v>
      </c>
      <c r="E35" s="4">
        <v>15</v>
      </c>
      <c r="F35" s="4">
        <v>22</v>
      </c>
      <c r="G35" s="4">
        <v>660</v>
      </c>
      <c r="H35" s="4">
        <v>775</v>
      </c>
      <c r="I35" s="34">
        <v>92828.769696111995</v>
      </c>
      <c r="J35" s="35" t="s">
        <v>1240</v>
      </c>
      <c r="K35" s="35" t="s">
        <v>1240</v>
      </c>
      <c r="L35" s="35">
        <v>29.311395366446554</v>
      </c>
      <c r="M35" s="35">
        <v>34.593242260480331</v>
      </c>
      <c r="N35" s="4">
        <v>11.89</v>
      </c>
      <c r="O35" s="4">
        <v>-18.281786941580755</v>
      </c>
      <c r="P35" s="35">
        <v>0.58012903225806456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 xml:space="preserve"> </v>
      </c>
      <c r="V35" s="37" t="str">
        <f t="shared" si="12"/>
        <v xml:space="preserve"> </v>
      </c>
      <c r="W35" s="37" t="str">
        <f t="shared" si="13"/>
        <v/>
      </c>
      <c r="X35" s="37" t="str">
        <f t="shared" si="14"/>
        <v/>
      </c>
      <c r="Y35" s="1" t="str">
        <f t="shared" ref="Y35:Y46" si="24">IF(ISERROR((RANK(U35,U$7:U$184,0)))=TRUE," ",((RANK(U35,U$7:U$184,0))))</f>
        <v xml:space="preserve"> </v>
      </c>
      <c r="Z35" s="1" t="str">
        <f t="shared" si="15"/>
        <v xml:space="preserve"> </v>
      </c>
      <c r="AA35" s="1" t="str">
        <f t="shared" ref="AA35:AA46" si="25">IF(ISERROR((RANK(W35,W$7:W$184,0)))=TRUE," ",((RANK(W35,W$7:W$184,0))))</f>
        <v xml:space="preserve"> </v>
      </c>
      <c r="AB35" s="1" t="str">
        <f t="shared" si="16"/>
        <v xml:space="preserve"> </v>
      </c>
      <c r="AC35" s="1" t="str">
        <f t="shared" ref="AC35:AC46" si="26">IF(ISERROR((RANK(S35,S$7:S$184,0)))=TRUE," ",((RANK(S35,S$7:S$184,0))))</f>
        <v xml:space="preserve"> 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ref="AI35:AI46" si="29">IF(ISERROR((RANK(AG35,AG$7:AG$184,0)))=TRUE," ",((RANK(AG35,AG$7:AG$184,0))))</f>
        <v xml:space="preserve"> 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939</v>
      </c>
      <c r="AP35" t="s">
        <v>1250</v>
      </c>
      <c r="AQ35" s="22" t="e">
        <v>#VALUE!</v>
      </c>
      <c r="AR35" s="21">
        <v>-169.17933006389009</v>
      </c>
      <c r="AS35">
        <v>-14.838709677419359</v>
      </c>
      <c r="AT35" t="e">
        <v>#VALUE!</v>
      </c>
      <c r="AU35">
        <v>169.17933006389009</v>
      </c>
      <c r="AV35" t="s">
        <v>1908</v>
      </c>
    </row>
    <row r="36" spans="1:48" x14ac:dyDescent="0.25">
      <c r="A36" s="14">
        <v>3.9000000000000015E-10</v>
      </c>
      <c r="B36" t="s">
        <v>719</v>
      </c>
      <c r="C36" s="4">
        <v>6</v>
      </c>
      <c r="D36" s="4">
        <v>5</v>
      </c>
      <c r="E36" s="4">
        <v>13</v>
      </c>
      <c r="F36" s="4">
        <v>24</v>
      </c>
      <c r="G36" s="4">
        <v>24</v>
      </c>
      <c r="H36" s="4">
        <v>22.8</v>
      </c>
      <c r="I36" s="34">
        <v>7650.0044580499707</v>
      </c>
      <c r="J36" s="35">
        <v>3.2534246575342465</v>
      </c>
      <c r="K36" s="35" t="s">
        <v>1240</v>
      </c>
      <c r="L36" s="35">
        <v>1.1233791756678106</v>
      </c>
      <c r="M36" s="35">
        <v>2.2215150425922494</v>
      </c>
      <c r="N36" s="4">
        <v>-12.42</v>
      </c>
      <c r="O36" s="4" t="s">
        <v>132</v>
      </c>
      <c r="P36" s="35">
        <v>0.17543859649122806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 t="str">
        <f t="shared" si="11"/>
        <v/>
      </c>
      <c r="V36" s="37">
        <f t="shared" si="12"/>
        <v>-0.84875712009860393</v>
      </c>
      <c r="W36" s="37" t="str">
        <f t="shared" si="13"/>
        <v/>
      </c>
      <c r="X36" s="37">
        <f t="shared" si="14"/>
        <v>-0.89683518981831212</v>
      </c>
      <c r="Y36" s="1" t="str">
        <f t="shared" si="24"/>
        <v xml:space="preserve"> </v>
      </c>
      <c r="Z36" s="1">
        <f t="shared" si="15"/>
        <v>1</v>
      </c>
      <c r="AA36" s="1" t="str">
        <f t="shared" si="25"/>
        <v xml:space="preserve"> </v>
      </c>
      <c r="AB36" s="1">
        <f t="shared" si="16"/>
        <v>2</v>
      </c>
      <c r="AC36" s="1" t="str">
        <f t="shared" si="26"/>
        <v xml:space="preserve"> 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 t="str">
        <f t="shared" si="18"/>
        <v xml:space="preserve"> </v>
      </c>
      <c r="AH36" s="38" t="str">
        <f t="shared" si="19"/>
        <v xml:space="preserve"> </v>
      </c>
      <c r="AI36" s="1" t="str">
        <f t="shared" si="29"/>
        <v xml:space="preserve"> 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719</v>
      </c>
      <c r="AP36" t="s">
        <v>1250</v>
      </c>
      <c r="AQ36" s="22">
        <v>84.875712009860393</v>
      </c>
      <c r="AR36" s="21">
        <v>89.683518981831213</v>
      </c>
      <c r="AS36">
        <v>5.2631578947368363</v>
      </c>
      <c r="AT36">
        <v>-84.875712009860393</v>
      </c>
      <c r="AU36">
        <v>-89.683518981831213</v>
      </c>
      <c r="AV36" t="s">
        <v>1909</v>
      </c>
    </row>
    <row r="37" spans="1:48" x14ac:dyDescent="0.25">
      <c r="A37" s="14">
        <v>4.0000000000000017E-10</v>
      </c>
      <c r="B37" t="s">
        <v>721</v>
      </c>
      <c r="C37" s="4">
        <v>7</v>
      </c>
      <c r="D37" s="4">
        <v>3</v>
      </c>
      <c r="E37" s="4">
        <v>15</v>
      </c>
      <c r="F37" s="4">
        <v>25</v>
      </c>
      <c r="G37" s="4">
        <v>84.5</v>
      </c>
      <c r="H37" s="4">
        <v>92.5</v>
      </c>
      <c r="I37" s="34">
        <v>44838.626470623669</v>
      </c>
      <c r="J37" s="35">
        <v>15.0064892926671</v>
      </c>
      <c r="K37" s="35">
        <v>29.656941327348505</v>
      </c>
      <c r="L37" s="35">
        <v>9.3948285131017819</v>
      </c>
      <c r="M37" s="35">
        <v>15.028876012085288</v>
      </c>
      <c r="N37" s="4">
        <v>3.1190000000000002</v>
      </c>
      <c r="O37" s="4">
        <v>-48.944180716974948</v>
      </c>
      <c r="P37" s="35">
        <v>1.4497297297297296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>
        <f t="shared" si="12"/>
        <v>-0.30238905253992499</v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>
        <f t="shared" si="15"/>
        <v>22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721</v>
      </c>
      <c r="AP37" t="s">
        <v>1246</v>
      </c>
      <c r="AQ37" s="22">
        <v>30.238905253992499</v>
      </c>
      <c r="AR37" s="21">
        <v>13.723191488974463</v>
      </c>
      <c r="AS37">
        <v>-8.6486486486486491</v>
      </c>
      <c r="AT37">
        <v>-30.238905253992499</v>
      </c>
      <c r="AU37">
        <v>-13.723191488974463</v>
      </c>
      <c r="AV37" t="s">
        <v>1910</v>
      </c>
    </row>
    <row r="38" spans="1:48" x14ac:dyDescent="0.25">
      <c r="A38" s="14">
        <v>4.1000000000000019E-10</v>
      </c>
      <c r="B38" t="s">
        <v>728</v>
      </c>
      <c r="C38" s="4">
        <v>21</v>
      </c>
      <c r="D38" s="4">
        <v>0</v>
      </c>
      <c r="E38" s="4">
        <v>8</v>
      </c>
      <c r="F38" s="4">
        <v>29</v>
      </c>
      <c r="G38" s="4">
        <v>107</v>
      </c>
      <c r="H38" s="4">
        <v>90.98</v>
      </c>
      <c r="I38" s="34">
        <v>129662.46598562786</v>
      </c>
      <c r="J38" s="35">
        <v>15.391642700050753</v>
      </c>
      <c r="K38" s="35">
        <v>14.998351467194198</v>
      </c>
      <c r="L38" s="35">
        <v>12.192823438895097</v>
      </c>
      <c r="M38" s="35">
        <v>11.439740326973201</v>
      </c>
      <c r="N38" s="4">
        <v>6.0659999999999998</v>
      </c>
      <c r="O38" s="4">
        <v>1.2687813021702774</v>
      </c>
      <c r="P38" s="35">
        <v>3.5117608265552867</v>
      </c>
      <c r="Q38" s="36">
        <f t="shared" si="7"/>
        <v>72.413793103858268</v>
      </c>
      <c r="R38" s="36" t="str">
        <f t="shared" si="8"/>
        <v xml:space="preserve"> </v>
      </c>
      <c r="S38" s="37">
        <f t="shared" si="9"/>
        <v>0.17608265593868763</v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>
        <f t="shared" si="26"/>
        <v>11</v>
      </c>
      <c r="AD38" s="1" t="str">
        <f t="shared" si="17"/>
        <v xml:space="preserve"> </v>
      </c>
      <c r="AE38" s="1">
        <f t="shared" si="27"/>
        <v>9</v>
      </c>
      <c r="AF38" s="1" t="str">
        <f t="shared" si="28"/>
        <v xml:space="preserve"> </v>
      </c>
      <c r="AG38" s="38">
        <f t="shared" si="18"/>
        <v>3.5117608269652867</v>
      </c>
      <c r="AH38" s="38" t="str">
        <f t="shared" si="19"/>
        <v xml:space="preserve"> </v>
      </c>
      <c r="AI38" s="1">
        <f t="shared" si="29"/>
        <v>12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728</v>
      </c>
      <c r="AP38" t="s">
        <v>1315</v>
      </c>
      <c r="AQ38" s="22">
        <v>28.448431624869396</v>
      </c>
      <c r="AR38" s="21">
        <v>-11.97201647473003</v>
      </c>
      <c r="AS38">
        <v>17.608265552868762</v>
      </c>
      <c r="AT38">
        <v>-28.448431624869396</v>
      </c>
      <c r="AU38">
        <v>11.97201647473003</v>
      </c>
      <c r="AV38" t="s">
        <v>1911</v>
      </c>
    </row>
    <row r="39" spans="1:48" x14ac:dyDescent="0.25">
      <c r="A39" s="14">
        <v>4.200000000000002E-10</v>
      </c>
      <c r="B39" t="s">
        <v>711</v>
      </c>
      <c r="C39" s="4">
        <v>12</v>
      </c>
      <c r="D39" s="4">
        <v>1</v>
      </c>
      <c r="E39" s="4">
        <v>9</v>
      </c>
      <c r="F39" s="4">
        <v>22</v>
      </c>
      <c r="G39" s="4">
        <v>36.5</v>
      </c>
      <c r="H39" s="4">
        <v>32.6</v>
      </c>
      <c r="I39" s="34">
        <v>20146.740010898502</v>
      </c>
      <c r="J39" s="35">
        <v>9.6649866587607463</v>
      </c>
      <c r="K39" s="35">
        <v>14.63852716659183</v>
      </c>
      <c r="L39" s="35">
        <v>5.6855714834451536</v>
      </c>
      <c r="M39" s="35">
        <v>6.9985431365858375</v>
      </c>
      <c r="N39" s="4">
        <v>2.2269999999999999</v>
      </c>
      <c r="O39" s="4">
        <v>-36.912181303116157</v>
      </c>
      <c r="P39" s="35">
        <v>3.5306748466257671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/>
      </c>
      <c r="V39" s="37">
        <f t="shared" si="12"/>
        <v>-0.55070100882944462</v>
      </c>
      <c r="W39" s="37" t="str">
        <f t="shared" si="13"/>
        <v/>
      </c>
      <c r="X39" s="37">
        <f t="shared" si="14"/>
        <v>-0.47786916869332896</v>
      </c>
      <c r="Y39" s="1" t="str">
        <f t="shared" si="24"/>
        <v xml:space="preserve"> </v>
      </c>
      <c r="Z39" s="1">
        <f t="shared" si="15"/>
        <v>13</v>
      </c>
      <c r="AA39" s="1" t="str">
        <f t="shared" si="25"/>
        <v xml:space="preserve"> </v>
      </c>
      <c r="AB39" s="1">
        <f t="shared" si="16"/>
        <v>11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3.5306748470457672</v>
      </c>
      <c r="AH39" s="38" t="str">
        <f t="shared" si="19"/>
        <v xml:space="preserve"> </v>
      </c>
      <c r="AI39" s="1">
        <f t="shared" si="29"/>
        <v>11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711</v>
      </c>
      <c r="AP39" t="s">
        <v>1246</v>
      </c>
      <c r="AQ39" s="22">
        <v>55.070100882944459</v>
      </c>
      <c r="AR39" s="21">
        <v>47.786916869332899</v>
      </c>
      <c r="AS39">
        <v>11.963190184049077</v>
      </c>
      <c r="AT39">
        <v>-55.070100882944459</v>
      </c>
      <c r="AU39">
        <v>-47.786916869332899</v>
      </c>
      <c r="AV39" t="s">
        <v>1912</v>
      </c>
    </row>
    <row r="40" spans="1:48" x14ac:dyDescent="0.25">
      <c r="A40" s="14">
        <v>4.3000000000000022E-10</v>
      </c>
      <c r="B40" t="s">
        <v>736</v>
      </c>
      <c r="C40" s="4">
        <v>16</v>
      </c>
      <c r="D40" s="4">
        <v>2</v>
      </c>
      <c r="E40" s="4">
        <v>7</v>
      </c>
      <c r="F40" s="4">
        <v>25</v>
      </c>
      <c r="G40" s="4">
        <v>26</v>
      </c>
      <c r="H40" s="4">
        <v>25.86</v>
      </c>
      <c r="I40" s="34">
        <v>26734.913718916498</v>
      </c>
      <c r="J40" s="35">
        <v>27.092111440530367</v>
      </c>
      <c r="K40" s="35">
        <v>39.124453864121953</v>
      </c>
      <c r="L40" s="35">
        <v>13.033810815971348</v>
      </c>
      <c r="M40" s="35">
        <v>15.310618718079809</v>
      </c>
      <c r="N40" s="4">
        <v>0.75</v>
      </c>
      <c r="O40" s="4">
        <v>-34.725848563968668</v>
      </c>
      <c r="P40" s="35">
        <v>0.70203322868243911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736</v>
      </c>
      <c r="AP40" t="s">
        <v>1295</v>
      </c>
      <c r="AQ40" s="22">
        <v>-25.943871095537752</v>
      </c>
      <c r="AR40" s="21">
        <v>-19.69517041958493</v>
      </c>
      <c r="AS40">
        <v>0.54137664346480818</v>
      </c>
      <c r="AT40">
        <v>25.943871095537752</v>
      </c>
      <c r="AU40">
        <v>19.69517041958493</v>
      </c>
      <c r="AV40" t="s">
        <v>1913</v>
      </c>
    </row>
    <row r="41" spans="1:48" x14ac:dyDescent="0.25">
      <c r="A41" s="14">
        <v>4.4000000000000024E-10</v>
      </c>
      <c r="B41" t="s">
        <v>730</v>
      </c>
      <c r="C41" s="4">
        <v>16</v>
      </c>
      <c r="D41" s="4">
        <v>1</v>
      </c>
      <c r="E41" s="4">
        <v>8</v>
      </c>
      <c r="F41" s="4">
        <v>25</v>
      </c>
      <c r="G41" s="4">
        <v>100</v>
      </c>
      <c r="H41" s="4">
        <v>98.4</v>
      </c>
      <c r="I41" s="34">
        <v>63310.166167349853</v>
      </c>
      <c r="J41" s="35">
        <v>19.691815089053435</v>
      </c>
      <c r="K41" s="35">
        <v>25.942525705246506</v>
      </c>
      <c r="L41" s="35">
        <v>13.392059206841596</v>
      </c>
      <c r="M41" s="35">
        <v>15.720652219487073</v>
      </c>
      <c r="N41" s="4">
        <v>3.7930000000000001</v>
      </c>
      <c r="O41" s="4">
        <v>-22.560228664761119</v>
      </c>
      <c r="P41" s="35">
        <v>2.5579268292682924</v>
      </c>
      <c r="Q41" s="36" t="str">
        <f t="shared" si="7"/>
        <v xml:space="preserve"> 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2.5579268297082924</v>
      </c>
      <c r="AH41" s="38" t="str">
        <f t="shared" si="19"/>
        <v xml:space="preserve"> </v>
      </c>
      <c r="AI41" s="1">
        <f t="shared" si="29"/>
        <v>18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730</v>
      </c>
      <c r="AP41" t="s">
        <v>1246</v>
      </c>
      <c r="AQ41" s="22">
        <v>8.4580976031759505</v>
      </c>
      <c r="AR41" s="21">
        <v>-22.985121670466334</v>
      </c>
      <c r="AS41">
        <v>1.6260162601625883</v>
      </c>
      <c r="AT41">
        <v>-8.4580976031759505</v>
      </c>
      <c r="AU41">
        <v>22.985121670466334</v>
      </c>
      <c r="AV41" t="s">
        <v>1914</v>
      </c>
    </row>
    <row r="42" spans="1:48" x14ac:dyDescent="0.25">
      <c r="A42" s="14">
        <v>4.5000000000000026E-10</v>
      </c>
      <c r="B42" t="s">
        <v>720</v>
      </c>
      <c r="C42" s="4">
        <v>10</v>
      </c>
      <c r="D42" s="4">
        <v>5</v>
      </c>
      <c r="E42" s="4">
        <v>9</v>
      </c>
      <c r="F42" s="4">
        <v>24</v>
      </c>
      <c r="G42" s="4">
        <v>69</v>
      </c>
      <c r="H42" s="4">
        <v>63</v>
      </c>
      <c r="I42" s="34">
        <v>10540.046079684409</v>
      </c>
      <c r="J42" s="35">
        <v>12.297481944173336</v>
      </c>
      <c r="K42" s="35">
        <v>37.544696066746127</v>
      </c>
      <c r="L42" s="35">
        <v>8.9914752494478698</v>
      </c>
      <c r="M42" s="35">
        <v>13.644049075736328</v>
      </c>
      <c r="N42" s="4">
        <v>1.6779999999999999</v>
      </c>
      <c r="O42" s="4">
        <v>-68.038095238095238</v>
      </c>
      <c r="P42" s="35">
        <v>2.3285714285714287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>
        <f t="shared" si="12"/>
        <v>-0.42832344973317826</v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>
        <f t="shared" si="15"/>
        <v>20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2.3285714290214288</v>
      </c>
      <c r="AH42" s="38" t="str">
        <f t="shared" si="19"/>
        <v xml:space="preserve"> </v>
      </c>
      <c r="AI42" s="1">
        <f t="shared" si="29"/>
        <v>19</v>
      </c>
      <c r="AJ42" s="1" t="str">
        <f t="shared" si="30"/>
        <v xml:space="preserve"> </v>
      </c>
      <c r="AK42" s="25" t="str">
        <f t="shared" si="22"/>
        <v xml:space="preserve"> </v>
      </c>
      <c r="AL42" s="25">
        <f t="shared" si="23"/>
        <v>-68.038095237645237</v>
      </c>
      <c r="AM42" s="1" t="str">
        <f t="shared" si="31"/>
        <v xml:space="preserve"> </v>
      </c>
      <c r="AN42" s="1">
        <f t="shared" si="32"/>
        <v>2</v>
      </c>
      <c r="AO42" t="s">
        <v>720</v>
      </c>
      <c r="AP42" t="s">
        <v>1250</v>
      </c>
      <c r="AQ42" s="22">
        <v>42.832344973317824</v>
      </c>
      <c r="AR42" s="21">
        <v>17.427360462578889</v>
      </c>
      <c r="AS42">
        <v>9.5238095238095344</v>
      </c>
      <c r="AT42">
        <v>-42.832344973317824</v>
      </c>
      <c r="AU42">
        <v>-17.427360462578889</v>
      </c>
      <c r="AV42" t="s">
        <v>1915</v>
      </c>
    </row>
    <row r="43" spans="1:48" x14ac:dyDescent="0.25">
      <c r="A43" s="14">
        <v>4.6000000000000027E-10</v>
      </c>
      <c r="B43" t="s">
        <v>717</v>
      </c>
      <c r="C43" s="4">
        <v>13</v>
      </c>
      <c r="D43" s="4">
        <v>4</v>
      </c>
      <c r="E43" s="4">
        <v>0</v>
      </c>
      <c r="F43" s="4">
        <v>17</v>
      </c>
      <c r="G43" s="4">
        <v>17</v>
      </c>
      <c r="H43" s="4">
        <v>14.545</v>
      </c>
      <c r="I43" s="34">
        <v>14932.160477087547</v>
      </c>
      <c r="J43" s="35">
        <v>4.0135209713024285</v>
      </c>
      <c r="K43" s="35">
        <v>14.530469530469528</v>
      </c>
      <c r="L43" s="35">
        <v>0.91954577153833861</v>
      </c>
      <c r="M43" s="35">
        <v>1.5636463251421648</v>
      </c>
      <c r="N43" s="4">
        <v>1.0010000000000001</v>
      </c>
      <c r="O43" s="4">
        <v>-70.558823529411768</v>
      </c>
      <c r="P43" s="35">
        <v>3.1213475421106911</v>
      </c>
      <c r="Q43" s="36">
        <f t="shared" si="7"/>
        <v>76.470588235754121</v>
      </c>
      <c r="R43" s="36" t="str">
        <f t="shared" si="8"/>
        <v xml:space="preserve"> </v>
      </c>
      <c r="S43" s="37">
        <f t="shared" si="9"/>
        <v>0.1687865250388931</v>
      </c>
      <c r="T43" s="37" t="str">
        <f t="shared" si="10"/>
        <v/>
      </c>
      <c r="U43" s="37" t="str">
        <f t="shared" si="11"/>
        <v/>
      </c>
      <c r="V43" s="37">
        <f t="shared" si="12"/>
        <v>-0.81342230598802856</v>
      </c>
      <c r="W43" s="37" t="str">
        <f t="shared" si="13"/>
        <v/>
      </c>
      <c r="X43" s="37">
        <f t="shared" si="14"/>
        <v>-0.91555410049529129</v>
      </c>
      <c r="Y43" s="1" t="str">
        <f t="shared" si="24"/>
        <v xml:space="preserve"> </v>
      </c>
      <c r="Z43" s="1">
        <f t="shared" si="15"/>
        <v>2</v>
      </c>
      <c r="AA43" s="1" t="str">
        <f t="shared" si="25"/>
        <v xml:space="preserve"> </v>
      </c>
      <c r="AB43" s="1">
        <f t="shared" si="16"/>
        <v>1</v>
      </c>
      <c r="AC43" s="1">
        <f t="shared" si="26"/>
        <v>13</v>
      </c>
      <c r="AD43" s="1" t="str">
        <f t="shared" si="17"/>
        <v xml:space="preserve"> </v>
      </c>
      <c r="AE43" s="1">
        <f t="shared" si="27"/>
        <v>7</v>
      </c>
      <c r="AF43" s="1" t="str">
        <f t="shared" si="28"/>
        <v xml:space="preserve"> </v>
      </c>
      <c r="AG43" s="38">
        <f t="shared" si="18"/>
        <v>3.1213475425706911</v>
      </c>
      <c r="AH43" s="38" t="str">
        <f t="shared" si="19"/>
        <v xml:space="preserve"> </v>
      </c>
      <c r="AI43" s="1">
        <f t="shared" si="29"/>
        <v>15</v>
      </c>
      <c r="AJ43" s="1" t="str">
        <f t="shared" si="30"/>
        <v xml:space="preserve"> </v>
      </c>
      <c r="AK43" s="25" t="str">
        <f t="shared" si="22"/>
        <v xml:space="preserve"> </v>
      </c>
      <c r="AL43" s="25">
        <f t="shared" si="23"/>
        <v>-70.558823528951763</v>
      </c>
      <c r="AM43" s="1" t="str">
        <f t="shared" si="31"/>
        <v xml:space="preserve"> </v>
      </c>
      <c r="AN43" s="1">
        <f t="shared" si="32"/>
        <v>3</v>
      </c>
      <c r="AO43" t="s">
        <v>717</v>
      </c>
      <c r="AP43" t="s">
        <v>1250</v>
      </c>
      <c r="AQ43" s="22">
        <v>81.342230598802857</v>
      </c>
      <c r="AR43" s="21">
        <v>91.555410049529129</v>
      </c>
      <c r="AS43">
        <v>16.878652457889309</v>
      </c>
      <c r="AT43">
        <v>-81.342230598802857</v>
      </c>
      <c r="AU43">
        <v>-91.555410049529129</v>
      </c>
      <c r="AV43" t="s">
        <v>1916</v>
      </c>
    </row>
    <row r="44" spans="1:48" x14ac:dyDescent="0.25">
      <c r="A44" s="14">
        <v>4.7000000000000024E-10</v>
      </c>
      <c r="B44" t="s">
        <v>940</v>
      </c>
      <c r="C44" s="4">
        <v>6</v>
      </c>
      <c r="D44" s="4">
        <v>9</v>
      </c>
      <c r="E44" s="4">
        <v>8</v>
      </c>
      <c r="F44" s="4">
        <v>23</v>
      </c>
      <c r="G44" s="4">
        <v>59</v>
      </c>
      <c r="H44" s="4">
        <v>51.56</v>
      </c>
      <c r="I44" s="34">
        <v>8100.6313896895535</v>
      </c>
      <c r="J44" s="35">
        <v>4.1843856516799223</v>
      </c>
      <c r="K44" s="35">
        <v>5.2329239825433884</v>
      </c>
      <c r="L44" s="35">
        <v>16.057684934185943</v>
      </c>
      <c r="M44" s="35">
        <v>20.147885128789074</v>
      </c>
      <c r="N44" s="4">
        <v>9.8529999999999998</v>
      </c>
      <c r="O44" s="4">
        <v>-20.347615198059831</v>
      </c>
      <c r="P44" s="35">
        <v>12.771528316524437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/>
      </c>
      <c r="V44" s="37">
        <f t="shared" si="12"/>
        <v>-0.80547927086229454</v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>
        <f t="shared" si="15"/>
        <v>3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12.771528316994436</v>
      </c>
      <c r="AH44" s="38" t="str">
        <f t="shared" si="19"/>
        <v xml:space="preserve"> </v>
      </c>
      <c r="AI44" s="1">
        <f t="shared" si="29"/>
        <v>1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940</v>
      </c>
      <c r="AP44" t="s">
        <v>1256</v>
      </c>
      <c r="AQ44" s="22">
        <v>80.54792708622945</v>
      </c>
      <c r="AR44" s="21">
        <v>-47.464725541832898</v>
      </c>
      <c r="AS44">
        <v>14.42979053529867</v>
      </c>
      <c r="AT44">
        <v>-80.54792708622945</v>
      </c>
      <c r="AU44">
        <v>47.464725541832898</v>
      </c>
      <c r="AV44" t="s">
        <v>1917</v>
      </c>
    </row>
    <row r="45" spans="1:48" x14ac:dyDescent="0.25">
      <c r="A45" s="14">
        <v>4.800000000000002E-10</v>
      </c>
      <c r="B45" t="s">
        <v>727</v>
      </c>
      <c r="C45" s="4">
        <v>14</v>
      </c>
      <c r="D45" s="4">
        <v>2</v>
      </c>
      <c r="E45" s="4">
        <v>2</v>
      </c>
      <c r="F45" s="4">
        <v>18</v>
      </c>
      <c r="G45" s="4">
        <v>22.899999618530273</v>
      </c>
      <c r="H45" s="4">
        <v>19.555</v>
      </c>
      <c r="I45" s="34">
        <v>12586.00142526918</v>
      </c>
      <c r="J45" s="35">
        <v>15.217898832684826</v>
      </c>
      <c r="K45" s="35">
        <v>23.617149758454104</v>
      </c>
      <c r="L45" s="35">
        <v>5.8030044549684066</v>
      </c>
      <c r="M45" s="35">
        <v>6.2098838713228215</v>
      </c>
      <c r="N45" s="4">
        <v>0.82800000000000007</v>
      </c>
      <c r="O45" s="4">
        <v>-36.356648731744798</v>
      </c>
      <c r="P45" s="35">
        <v>3.6103298389158782</v>
      </c>
      <c r="Q45" s="36">
        <f t="shared" si="7"/>
        <v>77.777777778257772</v>
      </c>
      <c r="R45" s="36" t="str">
        <f t="shared" si="8"/>
        <v xml:space="preserve"> </v>
      </c>
      <c r="S45" s="37">
        <f t="shared" si="9"/>
        <v>0.17105597688144589</v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>
        <f t="shared" si="14"/>
        <v>-0.46708478664435071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>
        <f t="shared" si="16"/>
        <v>13</v>
      </c>
      <c r="AC45" s="1">
        <f t="shared" si="26"/>
        <v>12</v>
      </c>
      <c r="AD45" s="1" t="str">
        <f t="shared" si="17"/>
        <v xml:space="preserve"> </v>
      </c>
      <c r="AE45" s="1">
        <f t="shared" si="27"/>
        <v>5</v>
      </c>
      <c r="AF45" s="1" t="str">
        <f t="shared" si="28"/>
        <v xml:space="preserve"> </v>
      </c>
      <c r="AG45" s="38">
        <f t="shared" si="18"/>
        <v>3.6103298393958783</v>
      </c>
      <c r="AH45" s="38" t="str">
        <f t="shared" si="19"/>
        <v xml:space="preserve"> </v>
      </c>
      <c r="AI45" s="1">
        <f t="shared" si="29"/>
        <v>9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727</v>
      </c>
      <c r="AP45" t="s">
        <v>1252</v>
      </c>
      <c r="AQ45" s="22">
        <v>29.256119696107675</v>
      </c>
      <c r="AR45" s="21">
        <v>46.70847866443507</v>
      </c>
      <c r="AS45">
        <v>17.105597640144588</v>
      </c>
      <c r="AT45">
        <v>-29.256119696107675</v>
      </c>
      <c r="AU45">
        <v>-46.70847866443507</v>
      </c>
      <c r="AV45" t="s">
        <v>1918</v>
      </c>
    </row>
    <row r="46" spans="1:48" x14ac:dyDescent="0.25">
      <c r="A46" s="14">
        <v>4.9000000000000017E-10</v>
      </c>
      <c r="B46" t="s">
        <v>713</v>
      </c>
      <c r="C46" s="4">
        <v>19</v>
      </c>
      <c r="D46" s="4">
        <v>0</v>
      </c>
      <c r="E46" s="4">
        <v>5</v>
      </c>
      <c r="F46" s="4">
        <v>24</v>
      </c>
      <c r="G46" s="4">
        <v>26.5</v>
      </c>
      <c r="H46" s="4">
        <v>23.51</v>
      </c>
      <c r="I46" s="34">
        <v>31623.231126866405</v>
      </c>
      <c r="J46" s="35">
        <v>22.158341187558911</v>
      </c>
      <c r="K46" s="35">
        <v>22.714975845410631</v>
      </c>
      <c r="L46" s="35">
        <v>15.831801299907148</v>
      </c>
      <c r="M46" s="35">
        <v>15.425049755744524</v>
      </c>
      <c r="N46" s="4">
        <v>1.0349999999999999</v>
      </c>
      <c r="O46" s="4">
        <v>-26.595744680851062</v>
      </c>
      <c r="P46" s="35">
        <v>2.5903870693321989</v>
      </c>
      <c r="Q46" s="36">
        <f t="shared" si="7"/>
        <v>79.166666667156676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/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>
        <f t="shared" si="27"/>
        <v>3</v>
      </c>
      <c r="AF46" s="1" t="str">
        <f t="shared" si="28"/>
        <v xml:space="preserve"> </v>
      </c>
      <c r="AG46" s="38">
        <f t="shared" si="18"/>
        <v>2.5903870698221989</v>
      </c>
      <c r="AH46" s="38" t="str">
        <f t="shared" si="19"/>
        <v xml:space="preserve"> </v>
      </c>
      <c r="AI46" s="1">
        <f t="shared" si="29"/>
        <v>16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713</v>
      </c>
      <c r="AP46" t="s">
        <v>1264</v>
      </c>
      <c r="AQ46" s="22">
        <v>-3.0081126139879899</v>
      </c>
      <c r="AR46" s="21">
        <v>-45.390337591774198</v>
      </c>
      <c r="AS46">
        <v>12.717992343683537</v>
      </c>
      <c r="AT46">
        <v>3.0081126139879899</v>
      </c>
      <c r="AU46">
        <v>45.390337591774198</v>
      </c>
      <c r="AV46" t="s">
        <v>1919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870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1188</v>
      </c>
      <c r="P2" s="2" t="s">
        <v>25</v>
      </c>
    </row>
    <row r="3" spans="1:48" x14ac:dyDescent="0.25">
      <c r="B3" s="24">
        <f ca="1">NOW()</f>
        <v>44026.082058333333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879</v>
      </c>
      <c r="L4" s="29" t="s">
        <v>877</v>
      </c>
      <c r="M4" s="29" t="s">
        <v>879</v>
      </c>
      <c r="N4" s="28" t="s">
        <v>26</v>
      </c>
      <c r="O4" s="28" t="s">
        <v>27</v>
      </c>
      <c r="P4" s="29" t="s">
        <v>879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878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870</v>
      </c>
      <c r="C6" s="31"/>
      <c r="D6" s="31"/>
      <c r="E6" s="31"/>
      <c r="F6" s="31"/>
      <c r="G6" s="32"/>
      <c r="H6" s="32"/>
      <c r="I6" s="33"/>
      <c r="J6" s="32">
        <v>18.869878557622851</v>
      </c>
      <c r="K6" s="32">
        <v>13.918558516591458</v>
      </c>
      <c r="L6" s="32">
        <v>9.5981260751744735</v>
      </c>
      <c r="M6" s="32">
        <v>8.2179487362174637</v>
      </c>
      <c r="N6" s="32"/>
      <c r="O6" s="32"/>
      <c r="P6" s="32">
        <v>3.7612325385210461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763</v>
      </c>
      <c r="C7" s="4">
        <v>15</v>
      </c>
      <c r="D7" s="4">
        <v>3</v>
      </c>
      <c r="E7" s="4">
        <v>7</v>
      </c>
      <c r="F7" s="4">
        <v>25</v>
      </c>
      <c r="G7" s="4">
        <v>2100</v>
      </c>
      <c r="H7" s="4">
        <v>1968.2</v>
      </c>
      <c r="I7" s="34">
        <v>30917.251867985087</v>
      </c>
      <c r="J7" s="35">
        <v>8.8692590564461131</v>
      </c>
      <c r="K7" s="35">
        <v>14.197946576861181</v>
      </c>
      <c r="L7" s="35">
        <v>4.1488432362844128</v>
      </c>
      <c r="M7" s="35">
        <v>5.5220039797425127</v>
      </c>
      <c r="N7" s="4">
        <v>1.7410000000000001</v>
      </c>
      <c r="O7" s="4">
        <v>-36.690909090909088</v>
      </c>
      <c r="P7" s="35">
        <v>2.9168289105178205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>
        <f>IF(ISERROR((IF(((J7/$J$6-1))&lt;($V$5/100),((J7/$J$6-1)),"")))=TRUE," ",((IF(((J7/$J$6-1))&lt;($V$5/100),((J7/$J$6-1)),""))))</f>
        <v>-0.52997794716261137</v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-0.56774445305366594</v>
      </c>
      <c r="Y7" s="1" t="str">
        <f t="shared" ref="Y7:Y35" si="0">IF(ISERROR((RANK(U7,U$7:U$184,0)))=TRUE," ",((RANK(U7,U$7:U$184,0))))</f>
        <v xml:space="preserve"> </v>
      </c>
      <c r="Z7" s="1">
        <f>IF(ISERROR((RANK(V7,V$7:V$184,1)))=TRUE," ",((RANK(V7,V$7:V$184,1))))</f>
        <v>28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10</v>
      </c>
      <c r="AC7" s="1" t="str">
        <f t="shared" ref="AC7:AC35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2.9168289106178205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48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763</v>
      </c>
      <c r="AP7" t="s">
        <v>1244</v>
      </c>
      <c r="AQ7" s="22">
        <v>52.99779471626114</v>
      </c>
      <c r="AR7" s="21">
        <v>56.774445305366598</v>
      </c>
      <c r="AS7">
        <v>6.696473935575642</v>
      </c>
      <c r="AT7">
        <v>-52.99779471626114</v>
      </c>
      <c r="AU7">
        <v>-56.774445305366598</v>
      </c>
      <c r="AV7" t="s">
        <v>1921</v>
      </c>
    </row>
    <row r="8" spans="1:48" x14ac:dyDescent="0.25">
      <c r="A8" s="14">
        <v>1.1000000000000001E-10</v>
      </c>
      <c r="B8" t="s">
        <v>772</v>
      </c>
      <c r="C8" s="4">
        <v>12</v>
      </c>
      <c r="D8" s="4">
        <v>2</v>
      </c>
      <c r="E8" s="4">
        <v>9</v>
      </c>
      <c r="F8" s="4">
        <v>23</v>
      </c>
      <c r="G8" s="4">
        <v>2300</v>
      </c>
      <c r="H8" s="4">
        <v>1951</v>
      </c>
      <c r="I8" s="34">
        <v>19398.083895550273</v>
      </c>
      <c r="J8" s="35">
        <v>14.076479076479076</v>
      </c>
      <c r="K8" s="35">
        <v>26.013333333333335</v>
      </c>
      <c r="L8" s="35">
        <v>8.6826035137701805</v>
      </c>
      <c r="M8" s="35">
        <v>10.568669382782124</v>
      </c>
      <c r="N8" s="4">
        <v>0.75</v>
      </c>
      <c r="O8" s="4">
        <v>-45.454545454545453</v>
      </c>
      <c r="P8" s="35">
        <v>0.7022039979497694</v>
      </c>
      <c r="Q8" s="36" t="str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9">IF(ISERROR((IF((G8/H8-1)&gt;($S$5/100),(G8/H8-1)+A8,"")))=TRUE," ",((IF((G8/H8-1)&gt;($S$5/100),(G8/H8-1)+A8,""))))</f>
        <v>0.17888262440523328</v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 t="str">
        <f t="shared" ref="W8:W71" si="13">IF(ISERROR((IF(((L8/$L$6-1))&gt;($W$5/100),((L8/$L$6-1)),"")))=TRUE," ",((IF(((L8/$L$6-1))&gt;($W$5/100),((L8/$L$6-1)),""))))</f>
        <v/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71" si="16">IF(ISERROR((RANK(X8,X$7:X$184,1)))=TRUE," ",((RANK(X8,X$7:X$184,1))))</f>
        <v xml:space="preserve"> </v>
      </c>
      <c r="AC8" s="1">
        <f t="shared" si="2"/>
        <v>27</v>
      </c>
      <c r="AD8" s="1" t="str">
        <f t="shared" ref="AD8:AD71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 t="str">
        <f t="shared" ref="AG8:AG71" si="18">IF(ISERROR((IF((AND(P8&gt;$AG$6,P8&lt;$AG$5))=TRUE,P8+A8," ")))=TRUE," ",((IF((AND(P8&gt;$AG$6,P8&lt;$AG$5))=TRUE,P8+A8," "))))</f>
        <v xml:space="preserve"> </v>
      </c>
      <c r="AH8" s="38" t="str">
        <f t="shared" ref="AH8:AH71" si="19">IF(ISERROR(((IF(P8&lt;$AH$5,P8+A8," "))))=TRUE," ",((IF(P8&lt;$AH$5,P8+A8," "))))</f>
        <v xml:space="preserve"> </v>
      </c>
      <c r="AI8" s="1" t="str">
        <f t="shared" ref="AI8:AI35" si="20">IF(ISERROR((RANK(AG8,AG$7:AG$184,0)))=TRUE," ",((RANK(AG8,AG$7:AG$184,0))))</f>
        <v xml:space="preserve"> 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772</v>
      </c>
      <c r="AP8" t="s">
        <v>1241</v>
      </c>
      <c r="AQ8" s="22">
        <v>25.402386488636875</v>
      </c>
      <c r="AR8" s="21">
        <v>9.5385552787464416</v>
      </c>
      <c r="AS8">
        <v>17.888262429523326</v>
      </c>
      <c r="AT8">
        <v>-25.402386488636875</v>
      </c>
      <c r="AU8">
        <v>-9.5385552787464416</v>
      </c>
      <c r="AV8" t="s">
        <v>1922</v>
      </c>
    </row>
    <row r="9" spans="1:48" x14ac:dyDescent="0.25">
      <c r="A9" s="14">
        <v>1.2E-10</v>
      </c>
      <c r="B9" t="s">
        <v>818</v>
      </c>
      <c r="C9" s="4">
        <v>1</v>
      </c>
      <c r="D9" s="4">
        <v>7</v>
      </c>
      <c r="E9" s="4">
        <v>11</v>
      </c>
      <c r="F9" s="4">
        <v>19</v>
      </c>
      <c r="G9" s="4">
        <v>2187.5</v>
      </c>
      <c r="H9" s="4">
        <v>2286</v>
      </c>
      <c r="I9" s="34">
        <v>8441.7871315444445</v>
      </c>
      <c r="J9" s="35">
        <v>15.798203178991015</v>
      </c>
      <c r="K9" s="35">
        <v>16.087262491203376</v>
      </c>
      <c r="L9" s="35" t="s">
        <v>1240</v>
      </c>
      <c r="M9" s="35" t="s">
        <v>1240</v>
      </c>
      <c r="N9" s="4">
        <v>1.421</v>
      </c>
      <c r="O9" s="4">
        <v>-3.9864864864864824</v>
      </c>
      <c r="P9" s="35">
        <v>5.5074365704286965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5.5074365705486965</v>
      </c>
      <c r="AH9" s="38" t="str">
        <f t="shared" si="19"/>
        <v xml:space="preserve"> </v>
      </c>
      <c r="AI9" s="1">
        <f t="shared" si="20"/>
        <v>20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818</v>
      </c>
      <c r="AP9" t="s">
        <v>1248</v>
      </c>
      <c r="AQ9" s="22">
        <v>16.278193679158438</v>
      </c>
      <c r="AR9" s="21" t="e">
        <v>#VALUE!</v>
      </c>
      <c r="AS9">
        <v>-4.308836395450566</v>
      </c>
      <c r="AT9">
        <v>-16.278193679158438</v>
      </c>
      <c r="AU9" t="e">
        <v>#VALUE!</v>
      </c>
      <c r="AV9" t="s">
        <v>1923</v>
      </c>
    </row>
    <row r="10" spans="1:48" x14ac:dyDescent="0.25">
      <c r="A10" s="14">
        <v>1.2999999999999999E-10</v>
      </c>
      <c r="B10" t="s">
        <v>777</v>
      </c>
      <c r="C10" s="4">
        <v>9</v>
      </c>
      <c r="D10" s="4">
        <v>1</v>
      </c>
      <c r="E10" s="4">
        <v>10</v>
      </c>
      <c r="F10" s="4">
        <v>20</v>
      </c>
      <c r="G10" s="4">
        <v>2790</v>
      </c>
      <c r="H10" s="4">
        <v>2606</v>
      </c>
      <c r="I10" s="34">
        <v>14705.351702168302</v>
      </c>
      <c r="J10" s="35">
        <v>15.002878526194587</v>
      </c>
      <c r="K10" s="35">
        <v>14.882924043403767</v>
      </c>
      <c r="L10" s="35">
        <v>8.137280266920877</v>
      </c>
      <c r="M10" s="35">
        <v>7.2406539994910499</v>
      </c>
      <c r="N10" s="4">
        <v>1.1990000000000001</v>
      </c>
      <c r="O10" s="4">
        <v>-31.485714285714284</v>
      </c>
      <c r="P10" s="35">
        <v>1.5771297006907139</v>
      </c>
      <c r="Q10" s="36" t="str">
        <f t="shared" si="7"/>
        <v xml:space="preserve"> </v>
      </c>
      <c r="R10" s="36" t="str">
        <f t="shared" si="8"/>
        <v xml:space="preserve"> </v>
      </c>
      <c r="S10" s="37" t="str">
        <f t="shared" si="9"/>
        <v/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 t="str">
        <f t="shared" si="2"/>
        <v xml:space="preserve"> </v>
      </c>
      <c r="AD10" s="1" t="str">
        <f t="shared" si="17"/>
        <v xml:space="preserve"> </v>
      </c>
      <c r="AE10" s="1" t="str">
        <f t="shared" si="3"/>
        <v xml:space="preserve"> 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777</v>
      </c>
      <c r="AP10" t="s">
        <v>1246</v>
      </c>
      <c r="AQ10" s="22">
        <v>20.492977840952321</v>
      </c>
      <c r="AR10" s="21">
        <v>15.220114810036412</v>
      </c>
      <c r="AS10">
        <v>7.0606293169608536</v>
      </c>
      <c r="AT10">
        <v>-20.492977840952321</v>
      </c>
      <c r="AU10">
        <v>-15.220114810036412</v>
      </c>
      <c r="AV10" t="s">
        <v>1924</v>
      </c>
    </row>
    <row r="11" spans="1:48" x14ac:dyDescent="0.25">
      <c r="A11" s="14">
        <v>1.3999999999999998E-10</v>
      </c>
      <c r="B11" t="s">
        <v>820</v>
      </c>
      <c r="C11" s="4">
        <v>5</v>
      </c>
      <c r="D11" s="4">
        <v>6</v>
      </c>
      <c r="E11" s="4">
        <v>7</v>
      </c>
      <c r="F11" s="4">
        <v>18</v>
      </c>
      <c r="G11" s="4">
        <v>900</v>
      </c>
      <c r="H11" s="4">
        <v>1000.5</v>
      </c>
      <c r="I11" s="34">
        <v>12387.565516139421</v>
      </c>
      <c r="J11" s="35">
        <v>24.832569377620437</v>
      </c>
      <c r="K11" s="35" t="s">
        <v>1240</v>
      </c>
      <c r="L11" s="35">
        <v>6.0813700355510418</v>
      </c>
      <c r="M11" s="35">
        <v>8.3547286039386375</v>
      </c>
      <c r="N11" s="4">
        <v>0.27600000000000002</v>
      </c>
      <c r="O11" s="4">
        <v>-45.776031434184674</v>
      </c>
      <c r="P11" s="35">
        <v>1.0982644146886367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-0.36640027564542121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20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 t="str">
        <f t="shared" si="18"/>
        <v xml:space="preserve"> </v>
      </c>
      <c r="AH11" s="38" t="str">
        <f t="shared" si="19"/>
        <v xml:space="preserve"> </v>
      </c>
      <c r="AI11" s="1" t="str">
        <f t="shared" si="20"/>
        <v xml:space="preserve"> 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820</v>
      </c>
      <c r="AP11" t="s">
        <v>1244</v>
      </c>
      <c r="AQ11" s="22">
        <v>-31.598988842399535</v>
      </c>
      <c r="AR11" s="21">
        <v>36.640027564542123</v>
      </c>
      <c r="AS11">
        <v>-10.04497751124438</v>
      </c>
      <c r="AT11">
        <v>31.598988842399535</v>
      </c>
      <c r="AU11">
        <v>-36.640027564542123</v>
      </c>
      <c r="AV11" t="s">
        <v>1925</v>
      </c>
    </row>
    <row r="12" spans="1:48" x14ac:dyDescent="0.25">
      <c r="A12" s="14">
        <v>1.4999999999999997E-10</v>
      </c>
      <c r="B12" t="s">
        <v>1223</v>
      </c>
      <c r="C12" s="4">
        <v>9</v>
      </c>
      <c r="D12" s="4">
        <v>3</v>
      </c>
      <c r="E12" s="4">
        <v>9</v>
      </c>
      <c r="F12" s="4">
        <v>21</v>
      </c>
      <c r="G12" s="4">
        <v>525</v>
      </c>
      <c r="H12" s="4">
        <v>522.6</v>
      </c>
      <c r="I12" s="34">
        <v>6337.5861923675302</v>
      </c>
      <c r="J12" s="35">
        <v>26.393939393939391</v>
      </c>
      <c r="K12" s="35">
        <v>23.754545454545454</v>
      </c>
      <c r="L12" s="35">
        <v>21.22808764940239</v>
      </c>
      <c r="M12" s="35">
        <v>20.16748675246026</v>
      </c>
      <c r="N12" s="4">
        <v>0.152</v>
      </c>
      <c r="O12" s="4">
        <v>-31.221719457013574</v>
      </c>
      <c r="P12" s="35">
        <v>0.91848450057405273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 t="str">
        <f t="shared" si="18"/>
        <v xml:space="preserve"> </v>
      </c>
      <c r="AH12" s="38" t="str">
        <f t="shared" si="19"/>
        <v xml:space="preserve"> </v>
      </c>
      <c r="AI12" s="1" t="str">
        <f t="shared" si="20"/>
        <v xml:space="preserve"> 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1223</v>
      </c>
      <c r="AP12" t="s">
        <v>1264</v>
      </c>
      <c r="AQ12" s="22">
        <v>-39.873393002187882</v>
      </c>
      <c r="AR12" s="21">
        <v>-121.16908533123754</v>
      </c>
      <c r="AS12">
        <v>0.45924225028701748</v>
      </c>
      <c r="AT12">
        <v>39.873393002187882</v>
      </c>
      <c r="AU12">
        <v>121.16908533123754</v>
      </c>
      <c r="AV12" t="s">
        <v>1926</v>
      </c>
    </row>
    <row r="13" spans="1:48" x14ac:dyDescent="0.25">
      <c r="A13" s="14">
        <v>1.5999999999999996E-10</v>
      </c>
      <c r="B13" t="s">
        <v>758</v>
      </c>
      <c r="C13" s="4">
        <v>9</v>
      </c>
      <c r="D13" s="4">
        <v>0</v>
      </c>
      <c r="E13" s="4">
        <v>13</v>
      </c>
      <c r="F13" s="4">
        <v>22</v>
      </c>
      <c r="G13" s="4">
        <v>350</v>
      </c>
      <c r="H13" s="4">
        <v>286.39999999999998</v>
      </c>
      <c r="I13" s="34">
        <v>14127.425512986329</v>
      </c>
      <c r="J13" s="35">
        <v>4.9209621993127151</v>
      </c>
      <c r="K13" s="35">
        <v>5.9666666666666668</v>
      </c>
      <c r="L13" s="35" t="s">
        <v>1240</v>
      </c>
      <c r="M13" s="35" t="s">
        <v>1240</v>
      </c>
      <c r="N13" s="4">
        <v>0.48</v>
      </c>
      <c r="O13" s="4">
        <v>-19.732441471571907</v>
      </c>
      <c r="P13" s="35">
        <v>10.300279329608939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0.22206703926614546</v>
      </c>
      <c r="T13" s="37" t="str">
        <f t="shared" si="10"/>
        <v/>
      </c>
      <c r="U13" s="37" t="str">
        <f t="shared" si="11"/>
        <v/>
      </c>
      <c r="V13" s="37">
        <f t="shared" si="12"/>
        <v>-0.73921601115314028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7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22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10.300279329768939</v>
      </c>
      <c r="AH13" s="38" t="str">
        <f t="shared" si="19"/>
        <v xml:space="preserve"> </v>
      </c>
      <c r="AI13" s="1">
        <f t="shared" si="20"/>
        <v>3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758</v>
      </c>
      <c r="AP13" t="s">
        <v>1248</v>
      </c>
      <c r="AQ13" s="22">
        <v>73.921601115314033</v>
      </c>
      <c r="AR13" s="21" t="e">
        <v>#VALUE!</v>
      </c>
      <c r="AS13">
        <v>22.206703910614543</v>
      </c>
      <c r="AT13">
        <v>-73.921601115314033</v>
      </c>
      <c r="AU13" t="e">
        <v>#VALUE!</v>
      </c>
      <c r="AV13" t="s">
        <v>1927</v>
      </c>
    </row>
    <row r="14" spans="1:48" x14ac:dyDescent="0.25">
      <c r="A14" s="14">
        <v>1.6999999999999996E-10</v>
      </c>
      <c r="B14" t="s">
        <v>1224</v>
      </c>
      <c r="C14" s="4">
        <v>5</v>
      </c>
      <c r="D14" s="4">
        <v>1</v>
      </c>
      <c r="E14" s="4">
        <v>10</v>
      </c>
      <c r="F14" s="4">
        <v>16</v>
      </c>
      <c r="G14" s="4">
        <v>3902</v>
      </c>
      <c r="H14" s="4">
        <v>4087</v>
      </c>
      <c r="I14" s="34">
        <v>8290.2022752356352</v>
      </c>
      <c r="J14" s="35" t="s">
        <v>1240</v>
      </c>
      <c r="K14" s="35">
        <v>39.260326609029782</v>
      </c>
      <c r="L14" s="35">
        <v>35.211090225563908</v>
      </c>
      <c r="M14" s="35">
        <v>28.310821606076441</v>
      </c>
      <c r="N14" s="4">
        <v>1.0269999999999999</v>
      </c>
      <c r="O14" s="4">
        <v>-5.0831792975970567</v>
      </c>
      <c r="P14" s="35">
        <v>1.0863714215806215</v>
      </c>
      <c r="Q14" s="36" t="str">
        <f t="shared" si="7"/>
        <v xml:space="preserve"> </v>
      </c>
      <c r="R14" s="36" t="str">
        <f t="shared" si="8"/>
        <v xml:space="preserve"> </v>
      </c>
      <c r="S14" s="37" t="str">
        <f t="shared" si="9"/>
        <v/>
      </c>
      <c r="T14" s="37" t="str">
        <f t="shared" si="10"/>
        <v/>
      </c>
      <c r="U14" s="37" t="str">
        <f t="shared" si="11"/>
        <v xml:space="preserve"> </v>
      </c>
      <c r="V14" s="37" t="str">
        <f t="shared" si="12"/>
        <v xml:space="preserve"> </v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 t="str">
        <f t="shared" si="2"/>
        <v xml:space="preserve"> 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 t="str">
        <f t="shared" si="18"/>
        <v xml:space="preserve"> </v>
      </c>
      <c r="AH14" s="38" t="str">
        <f t="shared" si="19"/>
        <v xml:space="preserve"> </v>
      </c>
      <c r="AI14" s="1" t="str">
        <f t="shared" si="20"/>
        <v xml:space="preserve"> 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1224</v>
      </c>
      <c r="AP14" t="s">
        <v>1295</v>
      </c>
      <c r="AQ14" s="22" t="e">
        <v>#VALUE!</v>
      </c>
      <c r="AR14" s="21">
        <v>-266.85379989576609</v>
      </c>
      <c r="AS14">
        <v>-4.5265475899192609</v>
      </c>
      <c r="AT14" t="e">
        <v>#VALUE!</v>
      </c>
      <c r="AU14">
        <v>266.85379989576609</v>
      </c>
      <c r="AV14" t="s">
        <v>1928</v>
      </c>
    </row>
    <row r="15" spans="1:48" x14ac:dyDescent="0.25">
      <c r="A15" s="14">
        <v>1.7999999999999995E-10</v>
      </c>
      <c r="B15" t="s">
        <v>743</v>
      </c>
      <c r="C15" s="4">
        <v>18</v>
      </c>
      <c r="D15" s="4">
        <v>6</v>
      </c>
      <c r="E15" s="4">
        <v>6</v>
      </c>
      <c r="F15" s="4">
        <v>30</v>
      </c>
      <c r="G15" s="4">
        <v>9030</v>
      </c>
      <c r="H15" s="4">
        <v>8568</v>
      </c>
      <c r="I15" s="34">
        <v>141207.60835359333</v>
      </c>
      <c r="J15" s="35">
        <v>29.898726641205844</v>
      </c>
      <c r="K15" s="35">
        <v>26.615265194583188</v>
      </c>
      <c r="L15" s="35">
        <v>23.826892071755438</v>
      </c>
      <c r="M15" s="35">
        <v>20.665690299489448</v>
      </c>
      <c r="N15" s="4">
        <v>4.0430000000000001</v>
      </c>
      <c r="O15" s="4">
        <v>15.51428571428572</v>
      </c>
      <c r="P15" s="35">
        <v>2.6095316239765713</v>
      </c>
      <c r="Q15" s="36" t="str">
        <f t="shared" si="7"/>
        <v xml:space="preserve"> 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>
        <f t="shared" si="18"/>
        <v>2.6095316241565714</v>
      </c>
      <c r="AH15" s="38" t="str">
        <f t="shared" si="19"/>
        <v xml:space="preserve"> </v>
      </c>
      <c r="AI15" s="1">
        <f t="shared" si="20"/>
        <v>54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743</v>
      </c>
      <c r="AP15" t="s">
        <v>1315</v>
      </c>
      <c r="AQ15" s="22">
        <v>-58.446841880324008</v>
      </c>
      <c r="AR15" s="21">
        <v>-148.24525001170414</v>
      </c>
      <c r="AS15">
        <v>5.3921568627451011</v>
      </c>
      <c r="AT15">
        <v>58.446841880324008</v>
      </c>
      <c r="AU15">
        <v>148.24525001170414</v>
      </c>
      <c r="AV15" t="s">
        <v>1929</v>
      </c>
    </row>
    <row r="16" spans="1:48" x14ac:dyDescent="0.25">
      <c r="A16" s="14">
        <v>1.8999999999999994E-10</v>
      </c>
      <c r="B16" t="s">
        <v>760</v>
      </c>
      <c r="C16" s="4">
        <v>16</v>
      </c>
      <c r="D16" s="4">
        <v>0</v>
      </c>
      <c r="E16" s="4">
        <v>7</v>
      </c>
      <c r="F16" s="4">
        <v>23</v>
      </c>
      <c r="G16" s="4">
        <v>602.5</v>
      </c>
      <c r="H16" s="4">
        <v>476.4</v>
      </c>
      <c r="I16" s="34">
        <v>19240.269625878718</v>
      </c>
      <c r="J16" s="35">
        <v>10.470329670329669</v>
      </c>
      <c r="K16" s="35">
        <v>11.369928400954652</v>
      </c>
      <c r="L16" s="35">
        <v>7.0729124214949142</v>
      </c>
      <c r="M16" s="35">
        <v>7.1913395041503501</v>
      </c>
      <c r="N16" s="4">
        <v>0.41899999999999998</v>
      </c>
      <c r="O16" s="4">
        <v>-8.5152838427947675</v>
      </c>
      <c r="P16" s="35">
        <v>4.8068849706129315</v>
      </c>
      <c r="Q16" s="36" t="str">
        <f t="shared" si="7"/>
        <v xml:space="preserve"> </v>
      </c>
      <c r="R16" s="36" t="str">
        <f t="shared" si="8"/>
        <v xml:space="preserve"> </v>
      </c>
      <c r="S16" s="37">
        <f t="shared" si="9"/>
        <v>0.26469353503466841</v>
      </c>
      <c r="T16" s="37" t="str">
        <f t="shared" si="10"/>
        <v/>
      </c>
      <c r="U16" s="37" t="str">
        <f t="shared" si="11"/>
        <v/>
      </c>
      <c r="V16" s="37">
        <f t="shared" si="12"/>
        <v>-0.44512999178259272</v>
      </c>
      <c r="W16" s="37" t="str">
        <f t="shared" si="13"/>
        <v/>
      </c>
      <c r="X16" s="37" t="str">
        <f t="shared" si="14"/>
        <v/>
      </c>
      <c r="Y16" s="1" t="str">
        <f t="shared" si="0"/>
        <v xml:space="preserve"> </v>
      </c>
      <c r="Z16" s="1">
        <f t="shared" si="15"/>
        <v>43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15</v>
      </c>
      <c r="AD16" s="1" t="str">
        <f t="shared" si="17"/>
        <v xml:space="preserve"> </v>
      </c>
      <c r="AE16" s="1" t="str">
        <f t="shared" si="3"/>
        <v xml:space="preserve"> </v>
      </c>
      <c r="AF16" s="1" t="str">
        <f t="shared" si="4"/>
        <v xml:space="preserve"> </v>
      </c>
      <c r="AG16" s="38">
        <f t="shared" si="18"/>
        <v>4.8068849708029315</v>
      </c>
      <c r="AH16" s="38" t="str">
        <f t="shared" si="19"/>
        <v xml:space="preserve"> </v>
      </c>
      <c r="AI16" s="1">
        <f t="shared" si="20"/>
        <v>26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760</v>
      </c>
      <c r="AP16" t="s">
        <v>1246</v>
      </c>
      <c r="AQ16" s="22">
        <v>44.512999178259271</v>
      </c>
      <c r="AR16" s="21">
        <v>26.309444509288305</v>
      </c>
      <c r="AS16">
        <v>26.46935348446684</v>
      </c>
      <c r="AT16">
        <v>-44.512999178259271</v>
      </c>
      <c r="AU16">
        <v>-26.309444509288305</v>
      </c>
      <c r="AV16" t="s">
        <v>1930</v>
      </c>
    </row>
    <row r="17" spans="1:48" x14ac:dyDescent="0.25">
      <c r="A17" s="14">
        <v>1.9999999999999993E-10</v>
      </c>
      <c r="B17" t="s">
        <v>752</v>
      </c>
      <c r="C17" s="4">
        <v>12</v>
      </c>
      <c r="D17" s="4">
        <v>4</v>
      </c>
      <c r="E17" s="4">
        <v>9</v>
      </c>
      <c r="F17" s="4">
        <v>25</v>
      </c>
      <c r="G17" s="4">
        <v>135</v>
      </c>
      <c r="H17" s="4">
        <v>119.56</v>
      </c>
      <c r="I17" s="34">
        <v>26044.044536513735</v>
      </c>
      <c r="J17" s="35">
        <v>5.290265486725664</v>
      </c>
      <c r="K17" s="35">
        <v>27.804651162790694</v>
      </c>
      <c r="L17" s="35" t="s">
        <v>1240</v>
      </c>
      <c r="M17" s="35" t="s">
        <v>1240</v>
      </c>
      <c r="N17" s="4">
        <v>4.3000000000000003E-2</v>
      </c>
      <c r="O17" s="4">
        <v>-82.591093117408903</v>
      </c>
      <c r="P17" s="35">
        <v>1.7564402810304451</v>
      </c>
      <c r="Q17" s="36" t="str">
        <f t="shared" si="7"/>
        <v xml:space="preserve"> </v>
      </c>
      <c r="R17" s="36" t="str">
        <f t="shared" si="8"/>
        <v xml:space="preserve"> </v>
      </c>
      <c r="S17" s="37" t="str">
        <f t="shared" si="9"/>
        <v/>
      </c>
      <c r="T17" s="37" t="str">
        <f t="shared" si="10"/>
        <v/>
      </c>
      <c r="U17" s="37" t="str">
        <f t="shared" si="11"/>
        <v/>
      </c>
      <c r="V17" s="37">
        <f t="shared" si="12"/>
        <v>-0.71964496376747689</v>
      </c>
      <c r="W17" s="37" t="str">
        <f t="shared" si="13"/>
        <v xml:space="preserve"> </v>
      </c>
      <c r="X17" s="37" t="str">
        <f t="shared" si="14"/>
        <v xml:space="preserve"> </v>
      </c>
      <c r="Y17" s="1" t="str">
        <f t="shared" si="0"/>
        <v xml:space="preserve"> </v>
      </c>
      <c r="Z17" s="1">
        <f t="shared" si="15"/>
        <v>13</v>
      </c>
      <c r="AA17" s="1" t="str">
        <f t="shared" si="1"/>
        <v xml:space="preserve"> </v>
      </c>
      <c r="AB17" s="1" t="str">
        <f t="shared" si="16"/>
        <v xml:space="preserve"> </v>
      </c>
      <c r="AC17" s="1" t="str">
        <f t="shared" si="2"/>
        <v xml:space="preserve"> 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 t="str">
        <f t="shared" si="18"/>
        <v xml:space="preserve"> </v>
      </c>
      <c r="AH17" s="38" t="str">
        <f t="shared" si="19"/>
        <v xml:space="preserve"> </v>
      </c>
      <c r="AI17" s="1" t="str">
        <f t="shared" si="20"/>
        <v xml:space="preserve"> </v>
      </c>
      <c r="AJ17" s="1" t="str">
        <f t="shared" si="21"/>
        <v xml:space="preserve"> </v>
      </c>
      <c r="AK17" s="25" t="str">
        <f t="shared" si="22"/>
        <v xml:space="preserve"> </v>
      </c>
      <c r="AL17" s="25">
        <f t="shared" si="23"/>
        <v>-82.591093117208899</v>
      </c>
      <c r="AM17" s="1" t="str">
        <f t="shared" si="5"/>
        <v xml:space="preserve"> </v>
      </c>
      <c r="AN17" s="1">
        <f t="shared" si="6"/>
        <v>16</v>
      </c>
      <c r="AO17" t="s">
        <v>752</v>
      </c>
      <c r="AP17" t="s">
        <v>1248</v>
      </c>
      <c r="AQ17" s="22">
        <v>71.96449637674769</v>
      </c>
      <c r="AR17" s="21" t="e">
        <v>#VALUE!</v>
      </c>
      <c r="AS17">
        <v>12.914018066242882</v>
      </c>
      <c r="AT17">
        <v>-71.96449637674769</v>
      </c>
      <c r="AU17" t="e">
        <v>#VALUE!</v>
      </c>
      <c r="AV17" t="s">
        <v>1931</v>
      </c>
    </row>
    <row r="18" spans="1:48" x14ac:dyDescent="0.25">
      <c r="A18" s="14">
        <v>2.0999999999999992E-10</v>
      </c>
      <c r="B18" t="s">
        <v>738</v>
      </c>
      <c r="C18" s="4">
        <v>19</v>
      </c>
      <c r="D18" s="4">
        <v>1</v>
      </c>
      <c r="E18" s="4">
        <v>4</v>
      </c>
      <c r="F18" s="4">
        <v>24</v>
      </c>
      <c r="G18" s="4">
        <v>3800</v>
      </c>
      <c r="H18" s="4">
        <v>2900</v>
      </c>
      <c r="I18" s="34">
        <v>83558.15518798992</v>
      </c>
      <c r="J18" s="35">
        <v>9.0455396132252037</v>
      </c>
      <c r="K18" s="35">
        <v>8.7560386473429936</v>
      </c>
      <c r="L18" s="35">
        <v>9.1661076420858798</v>
      </c>
      <c r="M18" s="35">
        <v>9.0316444708218242</v>
      </c>
      <c r="N18" s="4">
        <v>3.3120000000000003</v>
      </c>
      <c r="O18" s="4">
        <v>2.2853613341568959</v>
      </c>
      <c r="P18" s="35">
        <v>7.4793103448275868</v>
      </c>
      <c r="Q18" s="36">
        <f t="shared" si="7"/>
        <v>79.166666666876665</v>
      </c>
      <c r="R18" s="36" t="str">
        <f t="shared" si="8"/>
        <v xml:space="preserve"> </v>
      </c>
      <c r="S18" s="37">
        <f t="shared" si="9"/>
        <v>0.31034482779620687</v>
      </c>
      <c r="T18" s="37" t="str">
        <f t="shared" si="10"/>
        <v/>
      </c>
      <c r="U18" s="37" t="str">
        <f t="shared" si="11"/>
        <v/>
      </c>
      <c r="V18" s="37">
        <f t="shared" si="12"/>
        <v>-0.52063604513389494</v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>
        <f t="shared" si="15"/>
        <v>29</v>
      </c>
      <c r="AA18" s="1" t="str">
        <f t="shared" si="1"/>
        <v xml:space="preserve"> </v>
      </c>
      <c r="AB18" s="1" t="str">
        <f t="shared" si="16"/>
        <v xml:space="preserve"> </v>
      </c>
      <c r="AC18" s="1">
        <f t="shared" si="2"/>
        <v>7</v>
      </c>
      <c r="AD18" s="1" t="str">
        <f t="shared" si="17"/>
        <v xml:space="preserve"> </v>
      </c>
      <c r="AE18" s="1">
        <f t="shared" si="3"/>
        <v>5</v>
      </c>
      <c r="AF18" s="1" t="str">
        <f t="shared" si="4"/>
        <v xml:space="preserve"> </v>
      </c>
      <c r="AG18" s="38">
        <f t="shared" si="18"/>
        <v>7.4793103450375868</v>
      </c>
      <c r="AH18" s="38" t="str">
        <f t="shared" si="19"/>
        <v xml:space="preserve"> </v>
      </c>
      <c r="AI18" s="1">
        <f t="shared" si="20"/>
        <v>10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738</v>
      </c>
      <c r="AP18" t="s">
        <v>1241</v>
      </c>
      <c r="AQ18" s="22">
        <v>52.063604513389492</v>
      </c>
      <c r="AR18" s="21">
        <v>4.5010706225875552</v>
      </c>
      <c r="AS18">
        <v>31.034482758620683</v>
      </c>
      <c r="AT18">
        <v>-52.063604513389492</v>
      </c>
      <c r="AU18">
        <v>-4.5010706225875552</v>
      </c>
      <c r="AV18" t="s">
        <v>1932</v>
      </c>
    </row>
    <row r="19" spans="1:48" x14ac:dyDescent="0.25">
      <c r="A19" s="14">
        <v>2.1999999999999991E-10</v>
      </c>
      <c r="B19" t="s">
        <v>791</v>
      </c>
      <c r="C19" s="4">
        <v>13</v>
      </c>
      <c r="D19" s="4">
        <v>1</v>
      </c>
      <c r="E19" s="4">
        <v>5</v>
      </c>
      <c r="F19" s="4">
        <v>19</v>
      </c>
      <c r="G19" s="4">
        <v>590</v>
      </c>
      <c r="H19" s="4">
        <v>541.79999999999995</v>
      </c>
      <c r="I19" s="34">
        <v>6929.0045958422716</v>
      </c>
      <c r="J19" s="35">
        <v>7.5459610027855142</v>
      </c>
      <c r="K19" s="35">
        <v>12.147982062780267</v>
      </c>
      <c r="L19" s="35">
        <v>5.6353924237045216</v>
      </c>
      <c r="M19" s="35">
        <v>8.9072774506408035</v>
      </c>
      <c r="N19" s="4">
        <v>0.44600000000000001</v>
      </c>
      <c r="O19" s="4">
        <v>-38.227146814404428</v>
      </c>
      <c r="P19" s="35">
        <v>1.7718715393133999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>
        <f t="shared" si="12"/>
        <v>-0.60010548134994868</v>
      </c>
      <c r="W19" s="37" t="str">
        <f t="shared" si="13"/>
        <v/>
      </c>
      <c r="X19" s="37">
        <f t="shared" si="14"/>
        <v>-0.41286534688469567</v>
      </c>
      <c r="Y19" s="1" t="str">
        <f t="shared" si="0"/>
        <v xml:space="preserve"> </v>
      </c>
      <c r="Z19" s="1">
        <f t="shared" si="15"/>
        <v>21</v>
      </c>
      <c r="AA19" s="1" t="str">
        <f t="shared" si="1"/>
        <v xml:space="preserve"> </v>
      </c>
      <c r="AB19" s="1">
        <f t="shared" si="16"/>
        <v>17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 t="str">
        <f t="shared" si="18"/>
        <v xml:space="preserve"> </v>
      </c>
      <c r="AH19" s="38" t="str">
        <f t="shared" si="19"/>
        <v xml:space="preserve"> </v>
      </c>
      <c r="AI19" s="1" t="str">
        <f t="shared" si="20"/>
        <v xml:space="preserve"> 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791</v>
      </c>
      <c r="AP19" t="s">
        <v>1250</v>
      </c>
      <c r="AQ19" s="22">
        <v>60.01054813499487</v>
      </c>
      <c r="AR19" s="21">
        <v>41.286534688469565</v>
      </c>
      <c r="AS19">
        <v>8.8962716869693814</v>
      </c>
      <c r="AT19">
        <v>-60.01054813499487</v>
      </c>
      <c r="AU19">
        <v>-41.286534688469565</v>
      </c>
      <c r="AV19" t="s">
        <v>1933</v>
      </c>
    </row>
    <row r="20" spans="1:48" x14ac:dyDescent="0.25">
      <c r="A20" s="14">
        <v>2.299999999999999E-10</v>
      </c>
      <c r="B20" t="s">
        <v>1225</v>
      </c>
      <c r="C20" s="4">
        <v>14</v>
      </c>
      <c r="D20" s="4">
        <v>3</v>
      </c>
      <c r="E20" s="4">
        <v>10</v>
      </c>
      <c r="F20" s="4">
        <v>27</v>
      </c>
      <c r="G20" s="4">
        <v>1720</v>
      </c>
      <c r="H20" s="4">
        <v>1704.6</v>
      </c>
      <c r="I20" s="34">
        <v>120838.7580036437</v>
      </c>
      <c r="J20" s="35">
        <v>11.27927946833351</v>
      </c>
      <c r="K20" s="35">
        <v>11.515907708927921</v>
      </c>
      <c r="L20" s="35">
        <v>5.7589447246190693</v>
      </c>
      <c r="M20" s="35">
        <v>6.1241781939609776</v>
      </c>
      <c r="N20" s="4">
        <v>1.859</v>
      </c>
      <c r="O20" s="4">
        <v>5.5650198750709743</v>
      </c>
      <c r="P20" s="35">
        <v>5.7828653373447478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>
        <f t="shared" si="12"/>
        <v>-0.40226009224754511</v>
      </c>
      <c r="W20" s="37" t="str">
        <f t="shared" si="13"/>
        <v/>
      </c>
      <c r="X20" s="37">
        <f t="shared" si="14"/>
        <v>-0.39999280281235694</v>
      </c>
      <c r="Y20" s="1" t="str">
        <f t="shared" si="0"/>
        <v xml:space="preserve"> </v>
      </c>
      <c r="Z20" s="1">
        <f t="shared" si="15"/>
        <v>45</v>
      </c>
      <c r="AA20" s="1" t="str">
        <f t="shared" si="1"/>
        <v xml:space="preserve"> </v>
      </c>
      <c r="AB20" s="1">
        <f t="shared" si="16"/>
        <v>18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5.7828653375747479</v>
      </c>
      <c r="AH20" s="38" t="str">
        <f t="shared" si="19"/>
        <v xml:space="preserve"> </v>
      </c>
      <c r="AI20" s="1">
        <f t="shared" si="20"/>
        <v>18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1225</v>
      </c>
      <c r="AP20" t="s">
        <v>1244</v>
      </c>
      <c r="AQ20" s="22">
        <v>40.226009224754513</v>
      </c>
      <c r="AR20" s="21">
        <v>39.999280281235691</v>
      </c>
      <c r="AS20">
        <v>0.90343775665846504</v>
      </c>
      <c r="AT20">
        <v>-40.226009224754513</v>
      </c>
      <c r="AU20">
        <v>-39.999280281235691</v>
      </c>
      <c r="AV20" t="s">
        <v>1934</v>
      </c>
    </row>
    <row r="21" spans="1:48" x14ac:dyDescent="0.25">
      <c r="A21" s="14">
        <v>2.399999999999999E-10</v>
      </c>
      <c r="B21" t="s">
        <v>814</v>
      </c>
      <c r="C21" s="4">
        <v>8</v>
      </c>
      <c r="D21" s="4">
        <v>3</v>
      </c>
      <c r="E21" s="4">
        <v>8</v>
      </c>
      <c r="F21" s="4">
        <v>19</v>
      </c>
      <c r="G21" s="4">
        <v>4638</v>
      </c>
      <c r="H21" s="4">
        <v>4430</v>
      </c>
      <c r="I21" s="34">
        <v>6993.8804989228065</v>
      </c>
      <c r="J21" s="35">
        <v>10.455510974746282</v>
      </c>
      <c r="K21" s="35">
        <v>14.727393617021276</v>
      </c>
      <c r="L21" s="35">
        <v>6.3473696420490668</v>
      </c>
      <c r="M21" s="35">
        <v>9.6795248920655919</v>
      </c>
      <c r="N21" s="4">
        <v>2.9359999999999999</v>
      </c>
      <c r="O21" s="4">
        <v>-6.3178047223994875</v>
      </c>
      <c r="P21" s="35">
        <v>2.6681715575620766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>
        <f t="shared" si="12"/>
        <v>-0.44591530131906565</v>
      </c>
      <c r="W21" s="37" t="str">
        <f t="shared" si="13"/>
        <v/>
      </c>
      <c r="X21" s="37">
        <f t="shared" si="14"/>
        <v>-0.3386865735733019</v>
      </c>
      <c r="Y21" s="1" t="str">
        <f t="shared" si="0"/>
        <v xml:space="preserve"> </v>
      </c>
      <c r="Z21" s="1">
        <f t="shared" si="15"/>
        <v>42</v>
      </c>
      <c r="AA21" s="1" t="str">
        <f t="shared" si="1"/>
        <v xml:space="preserve"> </v>
      </c>
      <c r="AB21" s="1">
        <f t="shared" si="16"/>
        <v>24</v>
      </c>
      <c r="AC21" s="1" t="str">
        <f t="shared" si="2"/>
        <v xml:space="preserve"> 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2.6681715578020766</v>
      </c>
      <c r="AH21" s="38" t="str">
        <f t="shared" si="19"/>
        <v xml:space="preserve"> </v>
      </c>
      <c r="AI21" s="1">
        <f t="shared" si="20"/>
        <v>51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814</v>
      </c>
      <c r="AP21" t="s">
        <v>1250</v>
      </c>
      <c r="AQ21" s="22">
        <v>44.591530131906566</v>
      </c>
      <c r="AR21" s="21">
        <v>33.868657357330193</v>
      </c>
      <c r="AS21">
        <v>4.6952595936794683</v>
      </c>
      <c r="AT21">
        <v>-44.591530131906566</v>
      </c>
      <c r="AU21">
        <v>-33.868657357330193</v>
      </c>
      <c r="AV21" t="s">
        <v>1935</v>
      </c>
    </row>
    <row r="22" spans="1:48" x14ac:dyDescent="0.25">
      <c r="A22" s="14">
        <v>2.4999999999999991E-10</v>
      </c>
      <c r="B22" t="s">
        <v>797</v>
      </c>
      <c r="C22" s="4">
        <v>6</v>
      </c>
      <c r="D22" s="4">
        <v>4</v>
      </c>
      <c r="E22" s="4">
        <v>9</v>
      </c>
      <c r="F22" s="4">
        <v>19</v>
      </c>
      <c r="G22" s="4">
        <v>430.00003051757813</v>
      </c>
      <c r="H22" s="4">
        <v>381.6</v>
      </c>
      <c r="I22" s="34">
        <v>4441.1422142052315</v>
      </c>
      <c r="J22" s="35">
        <v>11.493975903614459</v>
      </c>
      <c r="K22" s="35">
        <v>11.814241486068113</v>
      </c>
      <c r="L22" s="35">
        <v>15.521824006853745</v>
      </c>
      <c r="M22" s="35">
        <v>16.576104204291493</v>
      </c>
      <c r="N22" s="4">
        <v>0.26100000000000001</v>
      </c>
      <c r="O22" s="4">
        <v>-20.183486238532112</v>
      </c>
      <c r="P22" s="35">
        <v>4.4811320754716979</v>
      </c>
      <c r="Q22" s="36" t="str">
        <f t="shared" si="7"/>
        <v xml:space="preserve"> </v>
      </c>
      <c r="R22" s="36" t="str">
        <f t="shared" si="8"/>
        <v xml:space="preserve"> </v>
      </c>
      <c r="S22" s="37" t="str">
        <f t="shared" si="9"/>
        <v/>
      </c>
      <c r="T22" s="37" t="str">
        <f t="shared" si="10"/>
        <v/>
      </c>
      <c r="U22" s="37" t="str">
        <f t="shared" si="11"/>
        <v/>
      </c>
      <c r="V22" s="37">
        <f t="shared" si="12"/>
        <v>-0.39088235949609518</v>
      </c>
      <c r="W22" s="37" t="str">
        <f t="shared" si="13"/>
        <v/>
      </c>
      <c r="X22" s="37" t="str">
        <f t="shared" si="14"/>
        <v/>
      </c>
      <c r="Y22" s="1" t="str">
        <f t="shared" si="0"/>
        <v xml:space="preserve"> </v>
      </c>
      <c r="Z22" s="1">
        <f t="shared" si="15"/>
        <v>46</v>
      </c>
      <c r="AA22" s="1" t="str">
        <f t="shared" si="1"/>
        <v xml:space="preserve"> </v>
      </c>
      <c r="AB22" s="1" t="str">
        <f t="shared" si="16"/>
        <v xml:space="preserve"> </v>
      </c>
      <c r="AC22" s="1" t="str">
        <f t="shared" si="2"/>
        <v xml:space="preserve"> 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4.4811320757216979</v>
      </c>
      <c r="AH22" s="38" t="str">
        <f t="shared" si="19"/>
        <v xml:space="preserve"> </v>
      </c>
      <c r="AI22" s="1">
        <f t="shared" si="20"/>
        <v>29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797</v>
      </c>
      <c r="AP22" t="s">
        <v>1256</v>
      </c>
      <c r="AQ22" s="22">
        <v>39.088235949609519</v>
      </c>
      <c r="AR22" s="21">
        <v>-61.717234023429832</v>
      </c>
      <c r="AS22">
        <v>12.683446152405153</v>
      </c>
      <c r="AT22">
        <v>-39.088235949609519</v>
      </c>
      <c r="AU22">
        <v>61.717234023429832</v>
      </c>
      <c r="AV22" t="s">
        <v>1936</v>
      </c>
    </row>
    <row r="23" spans="1:48" x14ac:dyDescent="0.25">
      <c r="A23" s="14">
        <v>2.5999999999999993E-10</v>
      </c>
      <c r="B23" t="s">
        <v>786</v>
      </c>
      <c r="C23" s="4">
        <v>8</v>
      </c>
      <c r="D23" s="4">
        <v>3</v>
      </c>
      <c r="E23" s="4">
        <v>5</v>
      </c>
      <c r="F23" s="4">
        <v>16</v>
      </c>
      <c r="G23" s="4">
        <v>2175</v>
      </c>
      <c r="H23" s="4">
        <v>2220</v>
      </c>
      <c r="I23" s="34">
        <v>9391.8984068558602</v>
      </c>
      <c r="J23" s="35">
        <v>17.384494909945182</v>
      </c>
      <c r="K23" s="35">
        <v>19.039451114922812</v>
      </c>
      <c r="L23" s="35">
        <v>11.458991544391942</v>
      </c>
      <c r="M23" s="35">
        <v>12.693279614325069</v>
      </c>
      <c r="N23" s="4">
        <v>1.1659999999999999</v>
      </c>
      <c r="O23" s="4">
        <v>-11.800302571860827</v>
      </c>
      <c r="P23" s="35">
        <v>2.2747747747747749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 t="str">
        <f t="shared" si="14"/>
        <v/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 t="str">
        <f t="shared" si="16"/>
        <v xml:space="preserve"> 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2.2747747750347749</v>
      </c>
      <c r="AH23" s="38" t="str">
        <f t="shared" si="19"/>
        <v xml:space="preserve"> </v>
      </c>
      <c r="AI23" s="1">
        <f t="shared" si="20"/>
        <v>63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786</v>
      </c>
      <c r="AP23" t="s">
        <v>1246</v>
      </c>
      <c r="AQ23" s="22">
        <v>7.871718109588044</v>
      </c>
      <c r="AR23" s="21">
        <v>-19.387799812617512</v>
      </c>
      <c r="AS23">
        <v>-2.0270270270270285</v>
      </c>
      <c r="AT23">
        <v>-7.871718109588044</v>
      </c>
      <c r="AU23">
        <v>19.387799812617512</v>
      </c>
      <c r="AV23" t="s">
        <v>1937</v>
      </c>
    </row>
    <row r="24" spans="1:48" x14ac:dyDescent="0.25">
      <c r="A24" s="14">
        <v>2.6999999999999995E-10</v>
      </c>
      <c r="B24" t="s">
        <v>740</v>
      </c>
      <c r="C24" s="4">
        <v>13</v>
      </c>
      <c r="D24" s="4">
        <v>4</v>
      </c>
      <c r="E24" s="4">
        <v>10</v>
      </c>
      <c r="F24" s="4">
        <v>27</v>
      </c>
      <c r="G24" s="4">
        <v>370</v>
      </c>
      <c r="H24" s="4">
        <v>296.64999999999998</v>
      </c>
      <c r="I24" s="34">
        <v>75491.733368049085</v>
      </c>
      <c r="J24" s="35">
        <v>7.8269485911892334</v>
      </c>
      <c r="K24" s="35" t="s">
        <v>1240</v>
      </c>
      <c r="L24" s="35">
        <v>3.8409995518592237</v>
      </c>
      <c r="M24" s="35">
        <v>6.5013129522110731</v>
      </c>
      <c r="N24" s="4">
        <v>0.03</v>
      </c>
      <c r="O24" s="4">
        <v>-93.902439024390233</v>
      </c>
      <c r="P24" s="35">
        <v>9.6359605775521615</v>
      </c>
      <c r="Q24" s="36" t="str">
        <f t="shared" si="7"/>
        <v xml:space="preserve"> </v>
      </c>
      <c r="R24" s="36" t="str">
        <f t="shared" si="8"/>
        <v xml:space="preserve"> </v>
      </c>
      <c r="S24" s="37">
        <f t="shared" si="9"/>
        <v>0.24726108235326325</v>
      </c>
      <c r="T24" s="37" t="str">
        <f t="shared" si="10"/>
        <v/>
      </c>
      <c r="U24" s="37" t="str">
        <f t="shared" si="11"/>
        <v/>
      </c>
      <c r="V24" s="37">
        <f t="shared" si="12"/>
        <v>-0.585214681308726</v>
      </c>
      <c r="W24" s="37" t="str">
        <f t="shared" si="13"/>
        <v/>
      </c>
      <c r="X24" s="37">
        <f t="shared" si="14"/>
        <v>-0.5998177642410889</v>
      </c>
      <c r="Y24" s="1" t="str">
        <f t="shared" si="0"/>
        <v xml:space="preserve"> </v>
      </c>
      <c r="Z24" s="1">
        <f t="shared" si="15"/>
        <v>24</v>
      </c>
      <c r="AA24" s="1" t="str">
        <f t="shared" si="1"/>
        <v xml:space="preserve"> </v>
      </c>
      <c r="AB24" s="1">
        <f t="shared" si="16"/>
        <v>7</v>
      </c>
      <c r="AC24" s="1">
        <f t="shared" si="2"/>
        <v>18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9.6359605778221606</v>
      </c>
      <c r="AH24" s="38" t="str">
        <f t="shared" si="19"/>
        <v xml:space="preserve"> </v>
      </c>
      <c r="AI24" s="1">
        <f t="shared" si="20"/>
        <v>5</v>
      </c>
      <c r="AJ24" s="1" t="str">
        <f t="shared" si="21"/>
        <v xml:space="preserve"> </v>
      </c>
      <c r="AK24" s="25" t="str">
        <f t="shared" si="22"/>
        <v xml:space="preserve"> </v>
      </c>
      <c r="AL24" s="25">
        <f t="shared" si="23"/>
        <v>-93.902439024120227</v>
      </c>
      <c r="AM24" s="1" t="str">
        <f t="shared" si="5"/>
        <v xml:space="preserve"> </v>
      </c>
      <c r="AN24" s="1">
        <f t="shared" si="6"/>
        <v>18</v>
      </c>
      <c r="AO24" t="s">
        <v>740</v>
      </c>
      <c r="AP24" t="s">
        <v>1297</v>
      </c>
      <c r="AQ24" s="22">
        <v>58.521468130872599</v>
      </c>
      <c r="AR24" s="21">
        <v>59.981776424108887</v>
      </c>
      <c r="AS24">
        <v>24.726108208326323</v>
      </c>
      <c r="AT24">
        <v>-58.521468130872599</v>
      </c>
      <c r="AU24">
        <v>-59.981776424108887</v>
      </c>
      <c r="AV24" t="s">
        <v>1938</v>
      </c>
    </row>
    <row r="25" spans="1:48" x14ac:dyDescent="0.25">
      <c r="A25" s="14">
        <v>2.7999999999999996E-10</v>
      </c>
      <c r="B25" t="s">
        <v>783</v>
      </c>
      <c r="C25" s="4">
        <v>4</v>
      </c>
      <c r="D25" s="4">
        <v>6</v>
      </c>
      <c r="E25" s="4">
        <v>12</v>
      </c>
      <c r="F25" s="4">
        <v>22</v>
      </c>
      <c r="G25" s="4">
        <v>1500</v>
      </c>
      <c r="H25" s="4">
        <v>1563</v>
      </c>
      <c r="I25" s="34">
        <v>7944.2898745721031</v>
      </c>
      <c r="J25" s="35">
        <v>19.177914110429448</v>
      </c>
      <c r="K25" s="35">
        <v>23.862595419847327</v>
      </c>
      <c r="L25" s="35">
        <v>12.001354184868076</v>
      </c>
      <c r="M25" s="35">
        <v>12.684869852362677</v>
      </c>
      <c r="N25" s="4">
        <v>0.56000000000000005</v>
      </c>
      <c r="O25" s="4">
        <v>-28.843710292249042</v>
      </c>
      <c r="P25" s="35">
        <v>2.0217530390275114</v>
      </c>
      <c r="Q25" s="36" t="str">
        <f t="shared" si="7"/>
        <v xml:space="preserve"> 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 t="str">
        <f t="shared" si="2"/>
        <v xml:space="preserve"> 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2.0217530393075114</v>
      </c>
      <c r="AH25" s="38" t="str">
        <f t="shared" si="19"/>
        <v xml:space="preserve"> </v>
      </c>
      <c r="AI25" s="1">
        <f t="shared" si="20"/>
        <v>68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783</v>
      </c>
      <c r="AP25" t="s">
        <v>1250</v>
      </c>
      <c r="AQ25" s="22">
        <v>-1.6324193707232926</v>
      </c>
      <c r="AR25" s="21">
        <v>-25.038513673096507</v>
      </c>
      <c r="AS25">
        <v>-4.0307101727447225</v>
      </c>
      <c r="AT25">
        <v>1.6324193707232926</v>
      </c>
      <c r="AU25">
        <v>25.038513673096507</v>
      </c>
      <c r="AV25" t="s">
        <v>1939</v>
      </c>
    </row>
    <row r="26" spans="1:48" x14ac:dyDescent="0.25">
      <c r="A26" s="14">
        <v>2.8999999999999998E-10</v>
      </c>
      <c r="B26" t="s">
        <v>757</v>
      </c>
      <c r="C26" s="4">
        <v>13</v>
      </c>
      <c r="D26" s="4">
        <v>2</v>
      </c>
      <c r="E26" s="4">
        <v>8</v>
      </c>
      <c r="F26" s="4">
        <v>23</v>
      </c>
      <c r="G26" s="4">
        <v>152.5</v>
      </c>
      <c r="H26" s="4">
        <v>111.1</v>
      </c>
      <c r="I26" s="34">
        <v>13837.257000467323</v>
      </c>
      <c r="J26" s="35">
        <v>4.2567049808429118</v>
      </c>
      <c r="K26" s="35">
        <v>4.7887931034482758</v>
      </c>
      <c r="L26" s="35">
        <v>4.0820984424516213</v>
      </c>
      <c r="M26" s="35">
        <v>3.8333894966387496</v>
      </c>
      <c r="N26" s="4">
        <v>0.19900000000000001</v>
      </c>
      <c r="O26" s="4">
        <v>-15.319148936170212</v>
      </c>
      <c r="P26" s="35">
        <v>12.691269126912692</v>
      </c>
      <c r="Q26" s="36" t="str">
        <f t="shared" si="7"/>
        <v xml:space="preserve"> </v>
      </c>
      <c r="R26" s="36" t="str">
        <f t="shared" si="8"/>
        <v xml:space="preserve"> </v>
      </c>
      <c r="S26" s="37">
        <f t="shared" si="9"/>
        <v>0.37263726401637265</v>
      </c>
      <c r="T26" s="37" t="str">
        <f t="shared" si="10"/>
        <v/>
      </c>
      <c r="U26" s="37" t="str">
        <f t="shared" si="11"/>
        <v/>
      </c>
      <c r="V26" s="37">
        <f t="shared" si="12"/>
        <v>-0.77441799808916456</v>
      </c>
      <c r="W26" s="37" t="str">
        <f t="shared" si="13"/>
        <v/>
      </c>
      <c r="X26" s="37">
        <f t="shared" si="14"/>
        <v>-0.57469839315718541</v>
      </c>
      <c r="Y26" s="1" t="str">
        <f t="shared" si="0"/>
        <v xml:space="preserve"> </v>
      </c>
      <c r="Z26" s="1">
        <f t="shared" si="15"/>
        <v>6</v>
      </c>
      <c r="AA26" s="1" t="str">
        <f t="shared" si="1"/>
        <v xml:space="preserve"> </v>
      </c>
      <c r="AB26" s="1">
        <f t="shared" si="16"/>
        <v>8</v>
      </c>
      <c r="AC26" s="1">
        <f t="shared" si="2"/>
        <v>4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>
        <f t="shared" si="18"/>
        <v>12.691269127202691</v>
      </c>
      <c r="AH26" s="38" t="str">
        <f t="shared" si="19"/>
        <v xml:space="preserve"> </v>
      </c>
      <c r="AI26" s="1">
        <f t="shared" si="20"/>
        <v>1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757</v>
      </c>
      <c r="AP26" t="s">
        <v>1264</v>
      </c>
      <c r="AQ26" s="22">
        <v>77.441799808916457</v>
      </c>
      <c r="AR26" s="21">
        <v>57.469839315718538</v>
      </c>
      <c r="AS26">
        <v>37.263726372637265</v>
      </c>
      <c r="AT26">
        <v>-77.441799808916457</v>
      </c>
      <c r="AU26">
        <v>-57.469839315718538</v>
      </c>
      <c r="AV26" t="s">
        <v>1940</v>
      </c>
    </row>
    <row r="27" spans="1:48" x14ac:dyDescent="0.25">
      <c r="A27" s="14">
        <v>3E-10</v>
      </c>
      <c r="B27" t="s">
        <v>810</v>
      </c>
      <c r="C27" s="4">
        <v>12</v>
      </c>
      <c r="D27" s="4">
        <v>1</v>
      </c>
      <c r="E27" s="4">
        <v>4</v>
      </c>
      <c r="F27" s="4">
        <v>17</v>
      </c>
      <c r="G27" s="4">
        <v>2301.23486328125</v>
      </c>
      <c r="H27" s="4">
        <v>2072</v>
      </c>
      <c r="I27" s="34">
        <v>9474.6090945105007</v>
      </c>
      <c r="J27" s="35">
        <v>16.24304121421515</v>
      </c>
      <c r="K27" s="35">
        <v>21.474882204561602</v>
      </c>
      <c r="L27" s="35">
        <v>9.1357917135745694</v>
      </c>
      <c r="M27" s="35">
        <v>10.505699048307209</v>
      </c>
      <c r="N27" s="4">
        <v>1.0680000000000001</v>
      </c>
      <c r="O27" s="4">
        <v>-25.052631578947366</v>
      </c>
      <c r="P27" s="35">
        <v>2.1102957226139645</v>
      </c>
      <c r="Q27" s="36">
        <f t="shared" si="7"/>
        <v>70.588235294417657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>
        <f t="shared" si="3"/>
        <v>10</v>
      </c>
      <c r="AF27" s="1" t="str">
        <f t="shared" si="4"/>
        <v xml:space="preserve"> </v>
      </c>
      <c r="AG27" s="38">
        <f t="shared" si="18"/>
        <v>2.1102957229139645</v>
      </c>
      <c r="AH27" s="38" t="str">
        <f t="shared" si="19"/>
        <v xml:space="preserve"> </v>
      </c>
      <c r="AI27" s="1">
        <f t="shared" si="20"/>
        <v>65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810</v>
      </c>
      <c r="AP27" t="s">
        <v>1241</v>
      </c>
      <c r="AQ27" s="22">
        <v>13.920796232928268</v>
      </c>
      <c r="AR27" s="21">
        <v>4.8169231991620816</v>
      </c>
      <c r="AS27">
        <v>11.063458652569992</v>
      </c>
      <c r="AT27">
        <v>-13.920796232928268</v>
      </c>
      <c r="AU27">
        <v>-4.8169231991620816</v>
      </c>
      <c r="AV27" t="s">
        <v>1941</v>
      </c>
    </row>
    <row r="28" spans="1:48" x14ac:dyDescent="0.25">
      <c r="A28" s="14">
        <v>3.1000000000000002E-10</v>
      </c>
      <c r="B28" t="s">
        <v>778</v>
      </c>
      <c r="C28" s="4">
        <v>4</v>
      </c>
      <c r="D28" s="4">
        <v>3</v>
      </c>
      <c r="E28" s="4">
        <v>5</v>
      </c>
      <c r="F28" s="4">
        <v>12</v>
      </c>
      <c r="G28" s="4">
        <v>1135</v>
      </c>
      <c r="H28" s="4">
        <v>1000</v>
      </c>
      <c r="I28" s="34">
        <v>11121.519847474943</v>
      </c>
      <c r="J28" s="35">
        <v>2.9425962054296058</v>
      </c>
      <c r="K28" s="35" t="s">
        <v>1240</v>
      </c>
      <c r="L28" s="35">
        <v>4.6593567670321345</v>
      </c>
      <c r="M28" s="35" t="s">
        <v>1240</v>
      </c>
      <c r="N28" s="4">
        <v>-5.5600000000000005</v>
      </c>
      <c r="O28" s="4" t="s">
        <v>132</v>
      </c>
      <c r="P28" s="35">
        <v>6.8237913745641707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>
        <f t="shared" si="12"/>
        <v>-0.84405855096291083</v>
      </c>
      <c r="W28" s="37" t="str">
        <f t="shared" si="13"/>
        <v/>
      </c>
      <c r="X28" s="37">
        <f t="shared" si="14"/>
        <v>-0.51455557777225414</v>
      </c>
      <c r="Y28" s="1" t="str">
        <f t="shared" si="0"/>
        <v xml:space="preserve"> </v>
      </c>
      <c r="Z28" s="1">
        <f t="shared" si="15"/>
        <v>3</v>
      </c>
      <c r="AA28" s="1" t="str">
        <f t="shared" si="1"/>
        <v xml:space="preserve"> </v>
      </c>
      <c r="AB28" s="1">
        <f t="shared" si="16"/>
        <v>11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6.8237913748741708</v>
      </c>
      <c r="AH28" s="38" t="str">
        <f t="shared" si="19"/>
        <v xml:space="preserve"> </v>
      </c>
      <c r="AI28" s="1">
        <f t="shared" si="20"/>
        <v>12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778</v>
      </c>
      <c r="AP28" t="s">
        <v>1250</v>
      </c>
      <c r="AQ28" s="22">
        <v>84.405855096291077</v>
      </c>
      <c r="AR28" s="21">
        <v>51.455557777225415</v>
      </c>
      <c r="AS28">
        <v>13.5</v>
      </c>
      <c r="AT28">
        <v>-84.405855096291077</v>
      </c>
      <c r="AU28">
        <v>-51.455557777225415</v>
      </c>
      <c r="AV28" t="s">
        <v>1942</v>
      </c>
    </row>
    <row r="29" spans="1:48" x14ac:dyDescent="0.25">
      <c r="A29" s="14">
        <v>3.2000000000000003E-10</v>
      </c>
      <c r="B29" t="s">
        <v>776</v>
      </c>
      <c r="C29" s="4">
        <v>6</v>
      </c>
      <c r="D29" s="4">
        <v>5</v>
      </c>
      <c r="E29" s="4">
        <v>8</v>
      </c>
      <c r="F29" s="4">
        <v>19</v>
      </c>
      <c r="G29" s="4">
        <v>42</v>
      </c>
      <c r="H29" s="4">
        <v>39.729999999999997</v>
      </c>
      <c r="I29" s="34">
        <v>2913.1381634021573</v>
      </c>
      <c r="J29" s="35">
        <v>5.4424657534246581</v>
      </c>
      <c r="K29" s="35">
        <v>9.4595238095238088</v>
      </c>
      <c r="L29" s="35">
        <v>3.2399453280919261</v>
      </c>
      <c r="M29" s="35">
        <v>3.9325220348976169</v>
      </c>
      <c r="N29" s="4">
        <v>4.2000000000000003E-2</v>
      </c>
      <c r="O29" s="4">
        <v>-42.465753424657528</v>
      </c>
      <c r="P29" s="35">
        <v>4.278882456581929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>
        <f t="shared" si="12"/>
        <v>-0.71157918495315009</v>
      </c>
      <c r="W29" s="37" t="str">
        <f t="shared" si="13"/>
        <v/>
      </c>
      <c r="X29" s="37">
        <f t="shared" si="14"/>
        <v>-0.66243980307030603</v>
      </c>
      <c r="Y29" s="1" t="str">
        <f t="shared" si="0"/>
        <v xml:space="preserve"> </v>
      </c>
      <c r="Z29" s="1">
        <f t="shared" si="15"/>
        <v>14</v>
      </c>
      <c r="AA29" s="1" t="str">
        <f t="shared" si="1"/>
        <v xml:space="preserve"> </v>
      </c>
      <c r="AB29" s="1">
        <f t="shared" si="16"/>
        <v>2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4.278882456901929</v>
      </c>
      <c r="AH29" s="38" t="str">
        <f t="shared" si="19"/>
        <v xml:space="preserve"> </v>
      </c>
      <c r="AI29" s="1">
        <f t="shared" si="20"/>
        <v>31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776</v>
      </c>
      <c r="AP29" t="s">
        <v>1252</v>
      </c>
      <c r="AQ29" s="22">
        <v>71.157918495315016</v>
      </c>
      <c r="AR29" s="21">
        <v>66.243980307030597</v>
      </c>
      <c r="AS29">
        <v>5.7135665743770492</v>
      </c>
      <c r="AT29">
        <v>-71.157918495315016</v>
      </c>
      <c r="AU29">
        <v>-66.243980307030597</v>
      </c>
      <c r="AV29" t="s">
        <v>1943</v>
      </c>
    </row>
    <row r="30" spans="1:48" x14ac:dyDescent="0.25">
      <c r="A30" s="14">
        <v>3.3000000000000005E-10</v>
      </c>
      <c r="B30" t="s">
        <v>755</v>
      </c>
      <c r="C30" s="4">
        <v>16</v>
      </c>
      <c r="D30" s="4">
        <v>3</v>
      </c>
      <c r="E30" s="4">
        <v>6</v>
      </c>
      <c r="F30" s="4">
        <v>25</v>
      </c>
      <c r="G30" s="4">
        <v>1350</v>
      </c>
      <c r="H30" s="4">
        <v>1145</v>
      </c>
      <c r="I30" s="34">
        <v>25651.936202971014</v>
      </c>
      <c r="J30" s="35">
        <v>13.45475910693302</v>
      </c>
      <c r="K30" s="35" t="s">
        <v>1240</v>
      </c>
      <c r="L30" s="35" t="s">
        <v>1240</v>
      </c>
      <c r="M30" s="35">
        <v>20.196070385822271</v>
      </c>
      <c r="N30" s="4">
        <v>0.23400000000000001</v>
      </c>
      <c r="O30" s="4">
        <v>-72.535211267605632</v>
      </c>
      <c r="P30" s="35">
        <v>0.16593886462882096</v>
      </c>
      <c r="Q30" s="36" t="str">
        <f t="shared" si="7"/>
        <v xml:space="preserve"> </v>
      </c>
      <c r="R30" s="36" t="str">
        <f t="shared" si="8"/>
        <v xml:space="preserve"> </v>
      </c>
      <c r="S30" s="37">
        <f t="shared" si="9"/>
        <v>0.17903930164004375</v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 xml:space="preserve"> </v>
      </c>
      <c r="X30" s="37" t="str">
        <f t="shared" si="14"/>
        <v xml:space="preserve"> </v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>
        <f t="shared" si="2"/>
        <v>26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 t="str">
        <f t="shared" si="18"/>
        <v xml:space="preserve"> </v>
      </c>
      <c r="AH30" s="38" t="str">
        <f t="shared" si="19"/>
        <v xml:space="preserve"> </v>
      </c>
      <c r="AI30" s="1" t="str">
        <f t="shared" si="20"/>
        <v xml:space="preserve"> </v>
      </c>
      <c r="AJ30" s="1" t="str">
        <f t="shared" si="21"/>
        <v xml:space="preserve"> </v>
      </c>
      <c r="AK30" s="25" t="str">
        <f t="shared" si="22"/>
        <v xml:space="preserve"> </v>
      </c>
      <c r="AL30" s="25">
        <f t="shared" si="23"/>
        <v>-72.535211267275628</v>
      </c>
      <c r="AM30" s="1" t="str">
        <f t="shared" si="5"/>
        <v xml:space="preserve"> </v>
      </c>
      <c r="AN30" s="1">
        <f t="shared" si="6"/>
        <v>9</v>
      </c>
      <c r="AO30" t="s">
        <v>755</v>
      </c>
      <c r="AP30" t="s">
        <v>1250</v>
      </c>
      <c r="AQ30" s="22">
        <v>28.69716110866166</v>
      </c>
      <c r="AR30" s="21" t="e">
        <v>#VALUE!</v>
      </c>
      <c r="AS30">
        <v>17.903930131004376</v>
      </c>
      <c r="AT30">
        <v>-28.69716110866166</v>
      </c>
      <c r="AU30" t="e">
        <v>#VALUE!</v>
      </c>
      <c r="AV30" t="s">
        <v>1944</v>
      </c>
    </row>
    <row r="31" spans="1:48" x14ac:dyDescent="0.25">
      <c r="A31" s="14">
        <v>3.4000000000000007E-10</v>
      </c>
      <c r="B31" t="s">
        <v>815</v>
      </c>
      <c r="C31" s="4">
        <v>4</v>
      </c>
      <c r="D31" s="4">
        <v>3</v>
      </c>
      <c r="E31" s="4">
        <v>14</v>
      </c>
      <c r="F31" s="4">
        <v>21</v>
      </c>
      <c r="G31" s="4">
        <v>4925</v>
      </c>
      <c r="H31" s="4">
        <v>5482</v>
      </c>
      <c r="I31" s="34">
        <v>8873.7845834984437</v>
      </c>
      <c r="J31" s="35">
        <v>29.315508021390372</v>
      </c>
      <c r="K31" s="35">
        <v>31.200910643141718</v>
      </c>
      <c r="L31" s="35">
        <v>18.689252084355076</v>
      </c>
      <c r="M31" s="35">
        <v>19.237603994184404</v>
      </c>
      <c r="N31" s="4">
        <v>1.7570000000000001</v>
      </c>
      <c r="O31" s="4">
        <v>-4.8212351029252423</v>
      </c>
      <c r="P31" s="35">
        <v>1.6672747172564759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815</v>
      </c>
      <c r="AP31" t="s">
        <v>1244</v>
      </c>
      <c r="AQ31" s="22">
        <v>-55.356103283175642</v>
      </c>
      <c r="AR31" s="21">
        <v>-94.717718208502944</v>
      </c>
      <c r="AS31">
        <v>-10.160525355709593</v>
      </c>
      <c r="AT31">
        <v>55.356103283175642</v>
      </c>
      <c r="AU31">
        <v>94.717718208502944</v>
      </c>
      <c r="AV31" t="s">
        <v>1945</v>
      </c>
    </row>
    <row r="32" spans="1:48" x14ac:dyDescent="0.25">
      <c r="A32" s="14">
        <v>3.5000000000000008E-10</v>
      </c>
      <c r="B32" t="s">
        <v>756</v>
      </c>
      <c r="C32" s="4">
        <v>14</v>
      </c>
      <c r="D32" s="4">
        <v>2</v>
      </c>
      <c r="E32" s="4">
        <v>6</v>
      </c>
      <c r="F32" s="4">
        <v>22</v>
      </c>
      <c r="G32" s="4">
        <v>3044.969970703125</v>
      </c>
      <c r="H32" s="4">
        <v>2892</v>
      </c>
      <c r="I32" s="34">
        <v>28508.867627317548</v>
      </c>
      <c r="J32" s="35">
        <v>14.799739156972299</v>
      </c>
      <c r="K32" s="35">
        <v>20.286334471819448</v>
      </c>
      <c r="L32" s="35">
        <v>7.7676996077796518</v>
      </c>
      <c r="M32" s="35">
        <v>9.4465882336494644</v>
      </c>
      <c r="N32" s="4">
        <v>1.5780000000000001</v>
      </c>
      <c r="O32" s="4">
        <v>-21.296758104738149</v>
      </c>
      <c r="P32" s="35">
        <v>2.6177817646147257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 t="str">
        <f t="shared" si="14"/>
        <v/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 t="str">
        <f t="shared" si="16"/>
        <v xml:space="preserve"> 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2.6177817649647257</v>
      </c>
      <c r="AH32" s="38" t="str">
        <f t="shared" si="19"/>
        <v xml:space="preserve"> </v>
      </c>
      <c r="AI32" s="1">
        <f t="shared" si="20"/>
        <v>52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756</v>
      </c>
      <c r="AP32" t="s">
        <v>1244</v>
      </c>
      <c r="AQ32" s="22">
        <v>21.569505008850953</v>
      </c>
      <c r="AR32" s="21">
        <v>19.07066497208465</v>
      </c>
      <c r="AS32">
        <v>5.289418074105301</v>
      </c>
      <c r="AT32">
        <v>-21.569505008850953</v>
      </c>
      <c r="AU32">
        <v>-19.07066497208465</v>
      </c>
      <c r="AV32" t="s">
        <v>1946</v>
      </c>
    </row>
    <row r="33" spans="1:48" x14ac:dyDescent="0.25">
      <c r="A33" s="14">
        <v>3.600000000000001E-10</v>
      </c>
      <c r="B33" t="s">
        <v>795</v>
      </c>
      <c r="C33" s="4">
        <v>9</v>
      </c>
      <c r="D33" s="4">
        <v>0</v>
      </c>
      <c r="E33" s="4">
        <v>3</v>
      </c>
      <c r="F33" s="4">
        <v>12</v>
      </c>
      <c r="G33" s="4">
        <v>7450</v>
      </c>
      <c r="H33" s="4">
        <v>6904</v>
      </c>
      <c r="I33" s="34">
        <v>8540.0515757655921</v>
      </c>
      <c r="J33" s="35">
        <v>19.279530857302433</v>
      </c>
      <c r="K33" s="35">
        <v>19.652718474238544</v>
      </c>
      <c r="L33" s="35">
        <v>12.937399216470437</v>
      </c>
      <c r="M33" s="35">
        <v>12.094024527573236</v>
      </c>
      <c r="N33" s="4">
        <v>3.33</v>
      </c>
      <c r="O33" s="4">
        <v>-8.1632653061224438</v>
      </c>
      <c r="P33" s="35">
        <v>2.0480880648899187</v>
      </c>
      <c r="Q33" s="36">
        <f t="shared" si="7"/>
        <v>75.000000000360004</v>
      </c>
      <c r="R33" s="36" t="str">
        <f t="shared" si="8"/>
        <v xml:space="preserve"> </v>
      </c>
      <c r="S33" s="37" t="str">
        <f t="shared" si="9"/>
        <v/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 t="str">
        <f t="shared" si="2"/>
        <v xml:space="preserve"> </v>
      </c>
      <c r="AD33" s="1" t="str">
        <f t="shared" si="17"/>
        <v xml:space="preserve"> </v>
      </c>
      <c r="AE33" s="1">
        <f t="shared" si="3"/>
        <v>8</v>
      </c>
      <c r="AF33" s="1" t="str">
        <f t="shared" si="4"/>
        <v xml:space="preserve"> </v>
      </c>
      <c r="AG33" s="38">
        <f t="shared" si="18"/>
        <v>2.0480880652499187</v>
      </c>
      <c r="AH33" s="38" t="str">
        <f t="shared" si="19"/>
        <v xml:space="preserve"> </v>
      </c>
      <c r="AI33" s="1">
        <f t="shared" si="20"/>
        <v>67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795</v>
      </c>
      <c r="AP33" t="s">
        <v>1246</v>
      </c>
      <c r="AQ33" s="22">
        <v>-2.1709323588311902</v>
      </c>
      <c r="AR33" s="21">
        <v>-34.790886420350155</v>
      </c>
      <c r="AS33">
        <v>7.9084588644264153</v>
      </c>
      <c r="AT33">
        <v>2.1709323588311902</v>
      </c>
      <c r="AU33">
        <v>34.790886420350155</v>
      </c>
      <c r="AV33" t="s">
        <v>1947</v>
      </c>
    </row>
    <row r="34" spans="1:48" x14ac:dyDescent="0.25">
      <c r="A34" s="14">
        <v>3.7000000000000012E-10</v>
      </c>
      <c r="B34" t="s">
        <v>744</v>
      </c>
      <c r="C34" s="4">
        <v>12</v>
      </c>
      <c r="D34" s="4">
        <v>4</v>
      </c>
      <c r="E34" s="4">
        <v>12</v>
      </c>
      <c r="F34" s="4">
        <v>28</v>
      </c>
      <c r="G34" s="4">
        <v>2900</v>
      </c>
      <c r="H34" s="4">
        <v>2782.5</v>
      </c>
      <c r="I34" s="34">
        <v>81681.505688369929</v>
      </c>
      <c r="J34" s="35">
        <v>21.653696498054476</v>
      </c>
      <c r="K34" s="35">
        <v>25.364630811303556</v>
      </c>
      <c r="L34" s="35">
        <v>17.285598305852456</v>
      </c>
      <c r="M34" s="35">
        <v>20.336581615627487</v>
      </c>
      <c r="N34" s="4">
        <v>1.097</v>
      </c>
      <c r="O34" s="4">
        <v>-16.131498470948017</v>
      </c>
      <c r="P34" s="35">
        <v>2.4186882300089851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2.4186882303789852</v>
      </c>
      <c r="AH34" s="38" t="str">
        <f t="shared" si="19"/>
        <v xml:space="preserve"> </v>
      </c>
      <c r="AI34" s="1">
        <f t="shared" si="20"/>
        <v>59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744</v>
      </c>
      <c r="AP34" t="s">
        <v>1241</v>
      </c>
      <c r="AQ34" s="22">
        <v>-14.7527072414944</v>
      </c>
      <c r="AR34" s="21">
        <v>-80.09347002183695</v>
      </c>
      <c r="AS34">
        <v>4.2228212039532753</v>
      </c>
      <c r="AT34">
        <v>14.7527072414944</v>
      </c>
      <c r="AU34">
        <v>80.09347002183695</v>
      </c>
      <c r="AV34" t="s">
        <v>1948</v>
      </c>
    </row>
    <row r="35" spans="1:48" x14ac:dyDescent="0.25">
      <c r="A35" s="14">
        <v>3.8000000000000014E-10</v>
      </c>
      <c r="B35" t="s">
        <v>809</v>
      </c>
      <c r="C35" s="4">
        <v>17</v>
      </c>
      <c r="D35" s="4">
        <v>0</v>
      </c>
      <c r="E35" s="4">
        <v>4</v>
      </c>
      <c r="F35" s="4">
        <v>21</v>
      </c>
      <c r="G35" s="4">
        <v>341</v>
      </c>
      <c r="H35" s="4">
        <v>283.10000000000002</v>
      </c>
      <c r="I35" s="34">
        <v>4851.5991948236879</v>
      </c>
      <c r="J35" s="35">
        <v>10.039007092198583</v>
      </c>
      <c r="K35" s="35">
        <v>12.202586206896553</v>
      </c>
      <c r="L35" s="35" t="s">
        <v>1240</v>
      </c>
      <c r="M35" s="35" t="s">
        <v>1240</v>
      </c>
      <c r="N35" s="4">
        <v>0.23200000000000001</v>
      </c>
      <c r="O35" s="4">
        <v>-21.35593220338982</v>
      </c>
      <c r="P35" s="35">
        <v>9.219357117626279</v>
      </c>
      <c r="Q35" s="36">
        <f t="shared" si="7"/>
        <v>80.952380952760947</v>
      </c>
      <c r="R35" s="36" t="str">
        <f t="shared" si="8"/>
        <v xml:space="preserve"> </v>
      </c>
      <c r="S35" s="37">
        <f t="shared" si="9"/>
        <v>0.20452137092044495</v>
      </c>
      <c r="T35" s="37" t="str">
        <f t="shared" si="10"/>
        <v/>
      </c>
      <c r="U35" s="37" t="str">
        <f t="shared" si="11"/>
        <v/>
      </c>
      <c r="V35" s="37">
        <f t="shared" si="12"/>
        <v>-0.46798772119584564</v>
      </c>
      <c r="W35" s="37" t="str">
        <f t="shared" si="13"/>
        <v xml:space="preserve"> </v>
      </c>
      <c r="X35" s="37" t="str">
        <f t="shared" si="14"/>
        <v xml:space="preserve"> </v>
      </c>
      <c r="Y35" s="1" t="str">
        <f t="shared" si="0"/>
        <v xml:space="preserve"> </v>
      </c>
      <c r="Z35" s="1">
        <f t="shared" si="15"/>
        <v>40</v>
      </c>
      <c r="AA35" s="1" t="str">
        <f t="shared" si="1"/>
        <v xml:space="preserve"> </v>
      </c>
      <c r="AB35" s="1" t="str">
        <f t="shared" si="16"/>
        <v xml:space="preserve"> </v>
      </c>
      <c r="AC35" s="1">
        <f t="shared" si="2"/>
        <v>23</v>
      </c>
      <c r="AD35" s="1" t="str">
        <f t="shared" si="17"/>
        <v xml:space="preserve"> </v>
      </c>
      <c r="AE35" s="1">
        <f t="shared" si="3"/>
        <v>3</v>
      </c>
      <c r="AF35" s="1" t="str">
        <f t="shared" si="4"/>
        <v xml:space="preserve"> </v>
      </c>
      <c r="AG35" s="38">
        <f t="shared" si="18"/>
        <v>9.219357118006279</v>
      </c>
      <c r="AH35" s="38" t="str">
        <f t="shared" si="19"/>
        <v xml:space="preserve"> </v>
      </c>
      <c r="AI35" s="1">
        <f t="shared" si="20"/>
        <v>6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809</v>
      </c>
      <c r="AP35" t="s">
        <v>1248</v>
      </c>
      <c r="AQ35" s="22">
        <v>46.798772119584562</v>
      </c>
      <c r="AR35" s="21" t="e">
        <v>#VALUE!</v>
      </c>
      <c r="AS35">
        <v>20.452137054044496</v>
      </c>
      <c r="AT35">
        <v>-46.798772119584562</v>
      </c>
      <c r="AU35" t="e">
        <v>#VALUE!</v>
      </c>
      <c r="AV35" t="s">
        <v>1949</v>
      </c>
    </row>
    <row r="36" spans="1:48" x14ac:dyDescent="0.25">
      <c r="A36" s="14">
        <v>3.9000000000000015E-10</v>
      </c>
      <c r="B36" t="s">
        <v>941</v>
      </c>
      <c r="C36" s="4">
        <v>5</v>
      </c>
      <c r="D36" s="4">
        <v>4</v>
      </c>
      <c r="E36" s="4">
        <v>4</v>
      </c>
      <c r="F36" s="4">
        <v>13</v>
      </c>
      <c r="G36" s="4">
        <v>450</v>
      </c>
      <c r="H36" s="4">
        <v>305.3</v>
      </c>
      <c r="I36" s="34">
        <v>5586.0325493279297</v>
      </c>
      <c r="J36" s="35">
        <v>5.0318410559545494</v>
      </c>
      <c r="K36" s="35">
        <v>11.343973031471499</v>
      </c>
      <c r="L36" s="35">
        <v>3.6011022841716525</v>
      </c>
      <c r="M36" s="35">
        <v>4.7453539391802497</v>
      </c>
      <c r="N36" s="4">
        <v>0.33800000000000002</v>
      </c>
      <c r="O36" s="4">
        <v>-51.436781609195407</v>
      </c>
      <c r="P36" s="35">
        <v>9.9628014951856496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0.47396003969560091</v>
      </c>
      <c r="T36" s="37" t="str">
        <f t="shared" si="10"/>
        <v/>
      </c>
      <c r="U36" s="37" t="str">
        <f t="shared" si="11"/>
        <v/>
      </c>
      <c r="V36" s="37">
        <f t="shared" si="12"/>
        <v>-0.73334004028754918</v>
      </c>
      <c r="W36" s="37" t="str">
        <f t="shared" si="13"/>
        <v/>
      </c>
      <c r="X36" s="37">
        <f t="shared" si="14"/>
        <v>-0.624811941834574</v>
      </c>
      <c r="Y36" s="1" t="str">
        <f t="shared" ref="Y36:Y99" si="24">IF(ISERROR((RANK(U36,U$7:U$184,0)))=TRUE," ",((RANK(U36,U$7:U$184,0))))</f>
        <v xml:space="preserve"> </v>
      </c>
      <c r="Z36" s="1">
        <f t="shared" si="15"/>
        <v>9</v>
      </c>
      <c r="AA36" s="1" t="str">
        <f t="shared" ref="AA36:AA99" si="25">IF(ISERROR((RANK(W36,W$7:W$184,0)))=TRUE," ",((RANK(W36,W$7:W$184,0))))</f>
        <v xml:space="preserve"> </v>
      </c>
      <c r="AB36" s="1">
        <f t="shared" si="16"/>
        <v>6</v>
      </c>
      <c r="AC36" s="1">
        <f t="shared" ref="AC36:AC99" si="26">IF(ISERROR((RANK(S36,S$7:S$184,0)))=TRUE," ",((RANK(S36,S$7:S$184,0))))</f>
        <v>2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>
        <f t="shared" si="18"/>
        <v>9.9628014955756488</v>
      </c>
      <c r="AH36" s="38" t="str">
        <f t="shared" si="19"/>
        <v xml:space="preserve"> </v>
      </c>
      <c r="AI36" s="1">
        <f t="shared" ref="AI36:AI99" si="29">IF(ISERROR((RANK(AG36,AG$7:AG$184,0)))=TRUE," ",((RANK(AG36,AG$7:AG$184,0))))</f>
        <v>4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>
        <f t="shared" si="23"/>
        <v>-51.436781608805404</v>
      </c>
      <c r="AM36" s="1" t="str">
        <f t="shared" ref="AM36:AM99" si="31">IF(ISERROR((RANK(AK36,AK$7:AK$184,0)))=TRUE," ",((RANK(AK36,AK$7:AK$184,0))))</f>
        <v xml:space="preserve"> </v>
      </c>
      <c r="AN36" s="1">
        <f t="shared" ref="AN36:AN99" si="32">IF(ISERROR((RANK(AL36,AL$7:AL$184,0)))=TRUE," ",((RANK(AL36,AL$7:AL$184,0))))</f>
        <v>1</v>
      </c>
      <c r="AO36" t="s">
        <v>941</v>
      </c>
      <c r="AP36" t="s">
        <v>1244</v>
      </c>
      <c r="AQ36" s="22">
        <v>73.334004028754919</v>
      </c>
      <c r="AR36" s="21">
        <v>62.481194183457397</v>
      </c>
      <c r="AS36">
        <v>47.396003930560092</v>
      </c>
      <c r="AT36">
        <v>-73.334004028754919</v>
      </c>
      <c r="AU36">
        <v>-62.481194183457397</v>
      </c>
      <c r="AV36" t="s">
        <v>1950</v>
      </c>
    </row>
    <row r="37" spans="1:48" x14ac:dyDescent="0.25">
      <c r="A37" s="14">
        <v>4.0000000000000017E-10</v>
      </c>
      <c r="B37" t="s">
        <v>767</v>
      </c>
      <c r="C37" s="4">
        <v>9</v>
      </c>
      <c r="D37" s="4">
        <v>2</v>
      </c>
      <c r="E37" s="4">
        <v>7</v>
      </c>
      <c r="F37" s="4">
        <v>18</v>
      </c>
      <c r="G37" s="4">
        <v>2670</v>
      </c>
      <c r="H37" s="4">
        <v>2821</v>
      </c>
      <c r="I37" s="34">
        <v>32468.819123438581</v>
      </c>
      <c r="J37" s="35">
        <v>35.571225608500207</v>
      </c>
      <c r="K37" s="35">
        <v>34.131927462491525</v>
      </c>
      <c r="L37" s="35">
        <v>22.026787341968639</v>
      </c>
      <c r="M37" s="35">
        <v>20.491730101869472</v>
      </c>
      <c r="N37" s="4">
        <v>0.97099999999999997</v>
      </c>
      <c r="O37" s="4">
        <v>-4.8971596474045196</v>
      </c>
      <c r="P37" s="35">
        <v>1.3915177540591486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767</v>
      </c>
      <c r="AP37" t="s">
        <v>1246</v>
      </c>
      <c r="AQ37" s="22">
        <v>-88.507973169390254</v>
      </c>
      <c r="AR37" s="21">
        <v>-129.49049813943225</v>
      </c>
      <c r="AS37">
        <v>-5.3527118043247057</v>
      </c>
      <c r="AT37">
        <v>88.507973169390254</v>
      </c>
      <c r="AU37">
        <v>129.49049813943225</v>
      </c>
      <c r="AV37" t="s">
        <v>1951</v>
      </c>
    </row>
    <row r="38" spans="1:48" x14ac:dyDescent="0.25">
      <c r="A38" s="14">
        <v>4.1000000000000019E-10</v>
      </c>
      <c r="B38" t="s">
        <v>769</v>
      </c>
      <c r="C38" s="4">
        <v>8</v>
      </c>
      <c r="D38" s="4">
        <v>3</v>
      </c>
      <c r="E38" s="4">
        <v>14</v>
      </c>
      <c r="F38" s="4">
        <v>25</v>
      </c>
      <c r="G38" s="4">
        <v>6600</v>
      </c>
      <c r="H38" s="4">
        <v>6748</v>
      </c>
      <c r="I38" s="34">
        <v>19057.392345799988</v>
      </c>
      <c r="J38" s="35">
        <v>16.821781675468827</v>
      </c>
      <c r="K38" s="35">
        <v>18.845482784303307</v>
      </c>
      <c r="L38" s="35">
        <v>12.735773881454826</v>
      </c>
      <c r="M38" s="35">
        <v>12.12428253997046</v>
      </c>
      <c r="N38" s="4">
        <v>4.4969999999999999</v>
      </c>
      <c r="O38" s="4">
        <v>-13.084654039427917</v>
      </c>
      <c r="P38" s="35">
        <v>1.9528453090908828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 t="str">
        <f t="shared" si="18"/>
        <v xml:space="preserve"> </v>
      </c>
      <c r="AH38" s="38" t="str">
        <f t="shared" si="19"/>
        <v xml:space="preserve"> </v>
      </c>
      <c r="AI38" s="1" t="str">
        <f t="shared" si="29"/>
        <v xml:space="preserve"> 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769</v>
      </c>
      <c r="AP38" t="s">
        <v>1246</v>
      </c>
      <c r="AQ38" s="22">
        <v>10.853789418409665</v>
      </c>
      <c r="AR38" s="21">
        <v>-32.690212461324819</v>
      </c>
      <c r="AS38">
        <v>-2.1932424422051011</v>
      </c>
      <c r="AT38">
        <v>-10.853789418409665</v>
      </c>
      <c r="AU38">
        <v>32.690212461324819</v>
      </c>
      <c r="AV38" t="s">
        <v>1952</v>
      </c>
    </row>
    <row r="39" spans="1:48" x14ac:dyDescent="0.25">
      <c r="A39" s="14">
        <v>4.200000000000002E-10</v>
      </c>
      <c r="B39" t="s">
        <v>1226</v>
      </c>
      <c r="C39" s="4">
        <v>7</v>
      </c>
      <c r="D39" s="4">
        <v>3</v>
      </c>
      <c r="E39" s="4">
        <v>7</v>
      </c>
      <c r="F39" s="4">
        <v>17</v>
      </c>
      <c r="G39" s="4">
        <v>10500</v>
      </c>
      <c r="H39" s="4">
        <v>10970</v>
      </c>
      <c r="I39" s="34">
        <v>21303.032365133302</v>
      </c>
      <c r="J39" s="35">
        <v>36.457294782319707</v>
      </c>
      <c r="K39" s="35">
        <v>38.790664780763791</v>
      </c>
      <c r="L39" s="35" t="s">
        <v>1240</v>
      </c>
      <c r="M39" s="35">
        <v>18.549230328209216</v>
      </c>
      <c r="N39" s="4">
        <v>2.8279999999999998</v>
      </c>
      <c r="O39" s="4">
        <v>-5.196111297351667</v>
      </c>
      <c r="P39" s="35">
        <v>1.8067456700091156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 xml:space="preserve"> </v>
      </c>
      <c r="X39" s="37" t="str">
        <f t="shared" si="14"/>
        <v xml:space="preserve"> </v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 t="str">
        <f t="shared" si="18"/>
        <v xml:space="preserve"> </v>
      </c>
      <c r="AH39" s="38" t="str">
        <f t="shared" si="19"/>
        <v xml:space="preserve"> </v>
      </c>
      <c r="AI39" s="1" t="str">
        <f t="shared" si="29"/>
        <v xml:space="preserve"> 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1226</v>
      </c>
      <c r="AP39" t="s">
        <v>1250</v>
      </c>
      <c r="AQ39" s="22">
        <v>-93.203653489291156</v>
      </c>
      <c r="AR39" s="21" t="e">
        <v>#VALUE!</v>
      </c>
      <c r="AS39">
        <v>-4.2844120328167756</v>
      </c>
      <c r="AT39">
        <v>93.203653489291156</v>
      </c>
      <c r="AU39" t="e">
        <v>#VALUE!</v>
      </c>
      <c r="AV39" t="s">
        <v>1953</v>
      </c>
    </row>
    <row r="40" spans="1:48" x14ac:dyDescent="0.25">
      <c r="A40" s="14">
        <v>4.3000000000000022E-10</v>
      </c>
      <c r="B40" t="s">
        <v>821</v>
      </c>
      <c r="C40" s="4">
        <v>1</v>
      </c>
      <c r="D40" s="4">
        <v>1</v>
      </c>
      <c r="E40" s="4">
        <v>12</v>
      </c>
      <c r="F40" s="4">
        <v>14</v>
      </c>
      <c r="G40" s="4">
        <v>730</v>
      </c>
      <c r="H40" s="4">
        <v>992.8</v>
      </c>
      <c r="I40" s="34">
        <v>9188.0135712894407</v>
      </c>
      <c r="J40" s="35" t="s">
        <v>1240</v>
      </c>
      <c r="K40" s="35" t="s">
        <v>1240</v>
      </c>
      <c r="L40" s="35">
        <v>13.262456587705692</v>
      </c>
      <c r="M40" s="35">
        <v>11.113028636234761</v>
      </c>
      <c r="N40" s="4">
        <v>0.29499999999999998</v>
      </c>
      <c r="O40" s="4">
        <v>27.705627705627695</v>
      </c>
      <c r="P40" s="35">
        <v>1.178963839599531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>
        <f t="shared" si="10"/>
        <v>-0.26470588192294114</v>
      </c>
      <c r="U40" s="37" t="str">
        <f t="shared" si="11"/>
        <v xml:space="preserve"> </v>
      </c>
      <c r="V40" s="37" t="str">
        <f t="shared" si="12"/>
        <v xml:space="preserve"> </v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>
        <f t="shared" si="17"/>
        <v>2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821</v>
      </c>
      <c r="AP40" t="s">
        <v>1244</v>
      </c>
      <c r="AQ40" s="22" t="e">
        <v>#VALUE!</v>
      </c>
      <c r="AR40" s="21">
        <v>-38.177561784784217</v>
      </c>
      <c r="AS40">
        <v>-26.470588235294112</v>
      </c>
      <c r="AT40" t="e">
        <v>#VALUE!</v>
      </c>
      <c r="AU40">
        <v>38.177561784784217</v>
      </c>
      <c r="AV40" t="s">
        <v>1954</v>
      </c>
    </row>
    <row r="41" spans="1:48" x14ac:dyDescent="0.25">
      <c r="A41" s="14">
        <v>4.4000000000000024E-10</v>
      </c>
      <c r="B41" t="s">
        <v>749</v>
      </c>
      <c r="C41" s="4">
        <v>14</v>
      </c>
      <c r="D41" s="4">
        <v>1</v>
      </c>
      <c r="E41" s="4">
        <v>7</v>
      </c>
      <c r="F41" s="4">
        <v>22</v>
      </c>
      <c r="G41" s="4">
        <v>200</v>
      </c>
      <c r="H41" s="4">
        <v>178.4</v>
      </c>
      <c r="I41" s="34">
        <v>29853.464788092981</v>
      </c>
      <c r="J41" s="35">
        <v>13.179562987597661</v>
      </c>
      <c r="K41" s="35" t="s">
        <v>1240</v>
      </c>
      <c r="L41" s="35">
        <v>5.7846528911156243</v>
      </c>
      <c r="M41" s="35">
        <v>7.2551038638780572</v>
      </c>
      <c r="N41" s="4">
        <v>4.5999999999999999E-2</v>
      </c>
      <c r="O41" s="4">
        <v>-74.444444444444443</v>
      </c>
      <c r="P41" s="35">
        <v>2.9903696156670696</v>
      </c>
      <c r="Q41" s="36" t="str">
        <f t="shared" si="7"/>
        <v xml:space="preserve"> 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>
        <f t="shared" si="12"/>
        <v>-0.30155549505253587</v>
      </c>
      <c r="W41" s="37" t="str">
        <f t="shared" si="13"/>
        <v/>
      </c>
      <c r="X41" s="37">
        <f t="shared" si="14"/>
        <v>-0.39731434596617632</v>
      </c>
      <c r="Y41" s="1" t="str">
        <f t="shared" si="24"/>
        <v xml:space="preserve"> </v>
      </c>
      <c r="Z41" s="1">
        <f t="shared" si="15"/>
        <v>49</v>
      </c>
      <c r="AA41" s="1" t="str">
        <f t="shared" si="25"/>
        <v xml:space="preserve"> </v>
      </c>
      <c r="AB41" s="1">
        <f t="shared" si="16"/>
        <v>19</v>
      </c>
      <c r="AC41" s="1" t="str">
        <f t="shared" si="26"/>
        <v xml:space="preserve"> 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2.9903696161070696</v>
      </c>
      <c r="AH41" s="38" t="str">
        <f t="shared" si="19"/>
        <v xml:space="preserve"> </v>
      </c>
      <c r="AI41" s="1">
        <f t="shared" si="29"/>
        <v>46</v>
      </c>
      <c r="AJ41" s="1" t="str">
        <f t="shared" si="30"/>
        <v xml:space="preserve"> </v>
      </c>
      <c r="AK41" s="25" t="str">
        <f t="shared" si="22"/>
        <v xml:space="preserve"> </v>
      </c>
      <c r="AL41" s="25">
        <f t="shared" si="23"/>
        <v>-74.444444444004446</v>
      </c>
      <c r="AM41" s="1" t="str">
        <f t="shared" si="31"/>
        <v xml:space="preserve"> </v>
      </c>
      <c r="AN41" s="1">
        <f t="shared" si="32"/>
        <v>10</v>
      </c>
      <c r="AO41" t="s">
        <v>749</v>
      </c>
      <c r="AP41" t="s">
        <v>1244</v>
      </c>
      <c r="AQ41" s="22">
        <v>30.155549505253589</v>
      </c>
      <c r="AR41" s="21">
        <v>39.731434596617632</v>
      </c>
      <c r="AS41">
        <v>12.107623318385642</v>
      </c>
      <c r="AT41">
        <v>-30.155549505253589</v>
      </c>
      <c r="AU41">
        <v>-39.731434596617632</v>
      </c>
      <c r="AV41" t="s">
        <v>1955</v>
      </c>
    </row>
    <row r="42" spans="1:48" x14ac:dyDescent="0.25">
      <c r="A42" s="14">
        <v>4.5000000000000026E-10</v>
      </c>
      <c r="B42" t="s">
        <v>742</v>
      </c>
      <c r="C42" s="4">
        <v>11</v>
      </c>
      <c r="D42" s="4">
        <v>3</v>
      </c>
      <c r="E42" s="4">
        <v>14</v>
      </c>
      <c r="F42" s="4">
        <v>28</v>
      </c>
      <c r="G42" s="4">
        <v>1850</v>
      </c>
      <c r="H42" s="4">
        <v>1597.4</v>
      </c>
      <c r="I42" s="34">
        <v>100655.23566761253</v>
      </c>
      <c r="J42" s="35">
        <v>12.997558991049633</v>
      </c>
      <c r="K42" s="35">
        <v>13.525825571549534</v>
      </c>
      <c r="L42" s="35">
        <v>9.9952905785774409</v>
      </c>
      <c r="M42" s="35">
        <v>10.386650552046891</v>
      </c>
      <c r="N42" s="4">
        <v>1.181</v>
      </c>
      <c r="O42" s="4">
        <v>-4.6811945117029898</v>
      </c>
      <c r="P42" s="35">
        <v>5.0081382246149992</v>
      </c>
      <c r="Q42" s="36" t="str">
        <f t="shared" si="7"/>
        <v xml:space="preserve"> </v>
      </c>
      <c r="R42" s="36" t="str">
        <f t="shared" si="8"/>
        <v xml:space="preserve"> </v>
      </c>
      <c r="S42" s="37">
        <f t="shared" si="9"/>
        <v>0.15813196489221856</v>
      </c>
      <c r="T42" s="37" t="str">
        <f t="shared" si="10"/>
        <v/>
      </c>
      <c r="U42" s="37" t="str">
        <f t="shared" si="11"/>
        <v/>
      </c>
      <c r="V42" s="37">
        <f t="shared" si="12"/>
        <v>-0.31120070797705168</v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>
        <f t="shared" si="15"/>
        <v>48</v>
      </c>
      <c r="AA42" s="1" t="str">
        <f t="shared" si="25"/>
        <v xml:space="preserve"> </v>
      </c>
      <c r="AB42" s="1" t="str">
        <f t="shared" si="16"/>
        <v xml:space="preserve"> </v>
      </c>
      <c r="AC42" s="1">
        <f t="shared" si="26"/>
        <v>32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5.0081382250649993</v>
      </c>
      <c r="AH42" s="38" t="str">
        <f t="shared" si="19"/>
        <v xml:space="preserve"> </v>
      </c>
      <c r="AI42" s="1">
        <f t="shared" si="29"/>
        <v>24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742</v>
      </c>
      <c r="AP42" t="s">
        <v>1315</v>
      </c>
      <c r="AQ42" s="22">
        <v>31.120070797705168</v>
      </c>
      <c r="AR42" s="21">
        <v>-4.1379379713528897</v>
      </c>
      <c r="AS42">
        <v>15.813196444221855</v>
      </c>
      <c r="AT42">
        <v>-31.120070797705168</v>
      </c>
      <c r="AU42">
        <v>4.1379379713528897</v>
      </c>
      <c r="AV42" t="s">
        <v>1956</v>
      </c>
    </row>
    <row r="43" spans="1:48" x14ac:dyDescent="0.25">
      <c r="A43" s="14">
        <v>4.6000000000000027E-10</v>
      </c>
      <c r="B43" t="s">
        <v>819</v>
      </c>
      <c r="C43" s="4">
        <v>3</v>
      </c>
      <c r="D43" s="4">
        <v>10</v>
      </c>
      <c r="E43" s="4">
        <v>6</v>
      </c>
      <c r="F43" s="4">
        <v>19</v>
      </c>
      <c r="G43" s="4">
        <v>1530</v>
      </c>
      <c r="H43" s="4">
        <v>1606</v>
      </c>
      <c r="I43" s="34">
        <v>9566.8904445579592</v>
      </c>
      <c r="J43" s="35">
        <v>30.76628352490421</v>
      </c>
      <c r="K43" s="35">
        <v>27.641996557659208</v>
      </c>
      <c r="L43" s="35">
        <v>23.89505448717949</v>
      </c>
      <c r="M43" s="35">
        <v>21.997813572374888</v>
      </c>
      <c r="N43" s="4">
        <v>0.58099999999999996</v>
      </c>
      <c r="O43" s="4">
        <v>11.730769230769219</v>
      </c>
      <c r="P43" s="35">
        <v>2.8642590286425906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 t="str">
        <f t="shared" si="13"/>
        <v/>
      </c>
      <c r="X43" s="37" t="str">
        <f t="shared" si="14"/>
        <v/>
      </c>
      <c r="Y43" s="1" t="str">
        <f t="shared" si="24"/>
        <v xml:space="preserve"> </v>
      </c>
      <c r="Z43" s="1" t="str">
        <f t="shared" si="15"/>
        <v xml:space="preserve"> </v>
      </c>
      <c r="AA43" s="1" t="str">
        <f t="shared" si="25"/>
        <v xml:space="preserve"> 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2.8642590291025907</v>
      </c>
      <c r="AH43" s="38" t="str">
        <f t="shared" si="19"/>
        <v xml:space="preserve"> </v>
      </c>
      <c r="AI43" s="1">
        <f t="shared" si="29"/>
        <v>49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819</v>
      </c>
      <c r="AP43" t="s">
        <v>1248</v>
      </c>
      <c r="AQ43" s="22">
        <v>-63.044417222683059</v>
      </c>
      <c r="AR43" s="21">
        <v>-148.95541379669916</v>
      </c>
      <c r="AS43">
        <v>-4.7322540473225372</v>
      </c>
      <c r="AT43">
        <v>63.044417222683059</v>
      </c>
      <c r="AU43">
        <v>148.95541379669916</v>
      </c>
      <c r="AV43" t="s">
        <v>1957</v>
      </c>
    </row>
    <row r="44" spans="1:48" x14ac:dyDescent="0.25">
      <c r="A44" s="14">
        <v>4.7000000000000024E-10</v>
      </c>
      <c r="B44" t="s">
        <v>942</v>
      </c>
      <c r="C44" s="4">
        <v>4</v>
      </c>
      <c r="D44" s="4">
        <v>2</v>
      </c>
      <c r="E44" s="4">
        <v>9</v>
      </c>
      <c r="F44" s="4">
        <v>15</v>
      </c>
      <c r="G44" s="4">
        <v>2029.9998779296875</v>
      </c>
      <c r="H44" s="4">
        <v>2291</v>
      </c>
      <c r="I44" s="34">
        <v>10923.410001043465</v>
      </c>
      <c r="J44" s="35" t="s">
        <v>1240</v>
      </c>
      <c r="K44" s="35" t="s">
        <v>1240</v>
      </c>
      <c r="L44" s="35">
        <v>31.943528368794329</v>
      </c>
      <c r="M44" s="35">
        <v>28.161234857366161</v>
      </c>
      <c r="N44" s="4">
        <v>0.56200000000000006</v>
      </c>
      <c r="O44" s="4">
        <v>6.6413662239089248</v>
      </c>
      <c r="P44" s="35">
        <v>0.72893932780445214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 xml:space="preserve"> </v>
      </c>
      <c r="V44" s="37" t="str">
        <f t="shared" si="12"/>
        <v xml:space="preserve"> </v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 t="str">
        <f t="shared" si="18"/>
        <v xml:space="preserve"> </v>
      </c>
      <c r="AH44" s="38" t="str">
        <f t="shared" si="19"/>
        <v xml:space="preserve"> </v>
      </c>
      <c r="AI44" s="1" t="str">
        <f t="shared" si="29"/>
        <v xml:space="preserve"> 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942</v>
      </c>
      <c r="AP44" t="s">
        <v>1295</v>
      </c>
      <c r="AQ44" s="22" t="e">
        <v>#VALUE!</v>
      </c>
      <c r="AR44" s="21">
        <v>-232.81005186435482</v>
      </c>
      <c r="AS44">
        <v>-11.392410391545727</v>
      </c>
      <c r="AT44" t="e">
        <v>#VALUE!</v>
      </c>
      <c r="AU44">
        <v>232.81005186435482</v>
      </c>
      <c r="AV44" t="s">
        <v>1958</v>
      </c>
    </row>
    <row r="45" spans="1:48" x14ac:dyDescent="0.25">
      <c r="A45" s="14">
        <v>4.800000000000002E-10</v>
      </c>
      <c r="B45" t="s">
        <v>737</v>
      </c>
      <c r="C45" s="4">
        <v>4</v>
      </c>
      <c r="D45" s="4">
        <v>15</v>
      </c>
      <c r="E45" s="4">
        <v>13</v>
      </c>
      <c r="F45" s="4">
        <v>32</v>
      </c>
      <c r="G45" s="4">
        <v>406.5</v>
      </c>
      <c r="H45" s="4">
        <v>380.8</v>
      </c>
      <c r="I45" s="34">
        <v>97400.077204368819</v>
      </c>
      <c r="J45" s="35">
        <v>6.7169486380586667</v>
      </c>
      <c r="K45" s="35">
        <v>17.019457047323023</v>
      </c>
      <c r="L45" s="35" t="s">
        <v>1240</v>
      </c>
      <c r="M45" s="35" t="s">
        <v>1240</v>
      </c>
      <c r="N45" s="4">
        <v>0.28100000000000003</v>
      </c>
      <c r="O45" s="4">
        <v>-61.664392905866293</v>
      </c>
      <c r="P45" s="35">
        <v>2.8228106509361948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>
        <f t="shared" si="12"/>
        <v>-0.64403858681193116</v>
      </c>
      <c r="W45" s="37" t="str">
        <f t="shared" si="13"/>
        <v xml:space="preserve"> </v>
      </c>
      <c r="X45" s="37" t="str">
        <f t="shared" si="14"/>
        <v xml:space="preserve"> </v>
      </c>
      <c r="Y45" s="1" t="str">
        <f t="shared" si="24"/>
        <v xml:space="preserve"> </v>
      </c>
      <c r="Z45" s="1">
        <f t="shared" si="15"/>
        <v>17</v>
      </c>
      <c r="AA45" s="1" t="str">
        <f t="shared" si="25"/>
        <v xml:space="preserve"> 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2.8228106514161948</v>
      </c>
      <c r="AH45" s="38" t="str">
        <f t="shared" si="19"/>
        <v xml:space="preserve"> </v>
      </c>
      <c r="AI45" s="1">
        <f t="shared" si="29"/>
        <v>50</v>
      </c>
      <c r="AJ45" s="1" t="str">
        <f t="shared" si="30"/>
        <v xml:space="preserve"> </v>
      </c>
      <c r="AK45" s="25" t="str">
        <f t="shared" si="22"/>
        <v xml:space="preserve"> </v>
      </c>
      <c r="AL45" s="25">
        <f t="shared" si="23"/>
        <v>-61.664392905386293</v>
      </c>
      <c r="AM45" s="1" t="str">
        <f t="shared" si="31"/>
        <v xml:space="preserve"> </v>
      </c>
      <c r="AN45" s="1">
        <f t="shared" si="32"/>
        <v>5</v>
      </c>
      <c r="AO45" t="s">
        <v>737</v>
      </c>
      <c r="AP45" t="s">
        <v>1248</v>
      </c>
      <c r="AQ45" s="22">
        <v>64.403858681193114</v>
      </c>
      <c r="AR45" s="21" t="e">
        <v>#VALUE!</v>
      </c>
      <c r="AS45">
        <v>6.7489495798319199</v>
      </c>
      <c r="AT45">
        <v>-64.403858681193114</v>
      </c>
      <c r="AU45" t="e">
        <v>#VALUE!</v>
      </c>
      <c r="AV45" t="s">
        <v>1959</v>
      </c>
    </row>
    <row r="46" spans="1:48" x14ac:dyDescent="0.25">
      <c r="A46" s="14">
        <v>4.9000000000000017E-10</v>
      </c>
      <c r="B46" t="s">
        <v>1227</v>
      </c>
      <c r="C46" s="4">
        <v>12</v>
      </c>
      <c r="D46" s="4">
        <v>0</v>
      </c>
      <c r="E46" s="4">
        <v>4</v>
      </c>
      <c r="F46" s="4">
        <v>16</v>
      </c>
      <c r="G46" s="4">
        <v>930</v>
      </c>
      <c r="H46" s="4">
        <v>814.8</v>
      </c>
      <c r="I46" s="34">
        <v>3543.7631525442221</v>
      </c>
      <c r="J46" s="35" t="s">
        <v>1240</v>
      </c>
      <c r="K46" s="35" t="s">
        <v>1240</v>
      </c>
      <c r="L46" s="35" t="s">
        <v>1240</v>
      </c>
      <c r="M46" s="35" t="s">
        <v>1240</v>
      </c>
      <c r="N46" s="4">
        <v>-0.19400000000000001</v>
      </c>
      <c r="O46" s="4" t="s">
        <v>132</v>
      </c>
      <c r="P46" s="35">
        <v>0.86972890718930151</v>
      </c>
      <c r="Q46" s="36">
        <f t="shared" si="7"/>
        <v>75.000000000490004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 xml:space="preserve"> </v>
      </c>
      <c r="V46" s="37" t="str">
        <f t="shared" si="12"/>
        <v xml:space="preserve"> </v>
      </c>
      <c r="W46" s="37" t="str">
        <f t="shared" si="13"/>
        <v xml:space="preserve"> </v>
      </c>
      <c r="X46" s="37" t="str">
        <f t="shared" si="14"/>
        <v xml:space="preserve"> </v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>
        <f t="shared" si="27"/>
        <v>7</v>
      </c>
      <c r="AF46" s="1" t="str">
        <f t="shared" si="28"/>
        <v xml:space="preserve"> </v>
      </c>
      <c r="AG46" s="38" t="str">
        <f t="shared" si="18"/>
        <v xml:space="preserve"> </v>
      </c>
      <c r="AH46" s="38" t="str">
        <f t="shared" si="19"/>
        <v xml:space="preserve"> </v>
      </c>
      <c r="AI46" s="1" t="str">
        <f t="shared" si="29"/>
        <v xml:space="preserve"> 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1227</v>
      </c>
      <c r="AP46" t="s">
        <v>1248</v>
      </c>
      <c r="AQ46" s="22" t="e">
        <v>#VALUE!</v>
      </c>
      <c r="AR46" s="21" t="e">
        <v>#VALUE!</v>
      </c>
      <c r="AS46">
        <v>14.138438880706939</v>
      </c>
      <c r="AT46" t="e">
        <v>#VALUE!</v>
      </c>
      <c r="AU46" t="e">
        <v>#VALUE!</v>
      </c>
      <c r="AV46" t="s">
        <v>1960</v>
      </c>
    </row>
    <row r="47" spans="1:48" x14ac:dyDescent="0.25">
      <c r="A47" s="14">
        <v>5.0000000000000013E-10</v>
      </c>
      <c r="B47" t="s">
        <v>774</v>
      </c>
      <c r="C47" s="4">
        <v>21</v>
      </c>
      <c r="D47" s="4">
        <v>3</v>
      </c>
      <c r="E47" s="4">
        <v>6</v>
      </c>
      <c r="F47" s="4">
        <v>30</v>
      </c>
      <c r="G47" s="4">
        <v>337.38021850585937</v>
      </c>
      <c r="H47" s="4">
        <v>213.6</v>
      </c>
      <c r="I47" s="34">
        <v>5328.3455657704317</v>
      </c>
      <c r="J47" s="35">
        <v>2.1435717645886676</v>
      </c>
      <c r="K47" s="35" t="s">
        <v>1240</v>
      </c>
      <c r="L47" s="35">
        <v>2.2980692819024435</v>
      </c>
      <c r="M47" s="35" t="s">
        <v>1240</v>
      </c>
      <c r="N47" s="4">
        <v>-1.403</v>
      </c>
      <c r="O47" s="4" t="s">
        <v>132</v>
      </c>
      <c r="P47" s="35">
        <v>0.38068626758561441</v>
      </c>
      <c r="Q47" s="36" t="str">
        <f t="shared" si="7"/>
        <v xml:space="preserve"> </v>
      </c>
      <c r="R47" s="36" t="str">
        <f t="shared" si="8"/>
        <v xml:space="preserve"> </v>
      </c>
      <c r="S47" s="37">
        <f t="shared" si="9"/>
        <v>0.57949540548997835</v>
      </c>
      <c r="T47" s="37" t="str">
        <f t="shared" si="10"/>
        <v/>
      </c>
      <c r="U47" s="37" t="str">
        <f t="shared" si="11"/>
        <v/>
      </c>
      <c r="V47" s="37">
        <f t="shared" si="12"/>
        <v>-0.88640246104166209</v>
      </c>
      <c r="W47" s="37" t="str">
        <f t="shared" si="13"/>
        <v/>
      </c>
      <c r="X47" s="37">
        <f t="shared" si="14"/>
        <v>-0.76057104648308449</v>
      </c>
      <c r="Y47" s="1" t="str">
        <f t="shared" si="24"/>
        <v xml:space="preserve"> </v>
      </c>
      <c r="Z47" s="1">
        <f t="shared" si="15"/>
        <v>2</v>
      </c>
      <c r="AA47" s="1" t="str">
        <f t="shared" si="25"/>
        <v xml:space="preserve"> </v>
      </c>
      <c r="AB47" s="1">
        <f t="shared" si="16"/>
        <v>1</v>
      </c>
      <c r="AC47" s="1">
        <f t="shared" si="26"/>
        <v>1</v>
      </c>
      <c r="AD47" s="1" t="str">
        <f t="shared" si="17"/>
        <v xml:space="preserve"> </v>
      </c>
      <c r="AE47" s="1" t="str">
        <f t="shared" si="27"/>
        <v xml:space="preserve"> </v>
      </c>
      <c r="AF47" s="1" t="str">
        <f t="shared" si="28"/>
        <v xml:space="preserve"> </v>
      </c>
      <c r="AG47" s="38" t="str">
        <f t="shared" si="18"/>
        <v xml:space="preserve"> </v>
      </c>
      <c r="AH47" s="38" t="str">
        <f t="shared" si="19"/>
        <v xml:space="preserve"> </v>
      </c>
      <c r="AI47" s="1" t="str">
        <f t="shared" si="29"/>
        <v xml:space="preserve"> 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774</v>
      </c>
      <c r="AP47" t="s">
        <v>1246</v>
      </c>
      <c r="AQ47" s="22">
        <v>88.640246104166209</v>
      </c>
      <c r="AR47" s="21">
        <v>76.057104648308453</v>
      </c>
      <c r="AS47">
        <v>57.949540498997834</v>
      </c>
      <c r="AT47">
        <v>-88.640246104166209</v>
      </c>
      <c r="AU47">
        <v>-76.057104648308453</v>
      </c>
      <c r="AV47" t="s">
        <v>1961</v>
      </c>
    </row>
    <row r="48" spans="1:48" x14ac:dyDescent="0.25">
      <c r="A48" s="14">
        <v>5.100000000000001E-10</v>
      </c>
      <c r="B48" t="s">
        <v>785</v>
      </c>
      <c r="C48" s="4">
        <v>7</v>
      </c>
      <c r="D48" s="4">
        <v>5</v>
      </c>
      <c r="E48" s="4">
        <v>13</v>
      </c>
      <c r="F48" s="4">
        <v>25</v>
      </c>
      <c r="G48" s="4">
        <v>4020</v>
      </c>
      <c r="H48" s="4">
        <v>3885</v>
      </c>
      <c r="I48" s="34">
        <v>8912.1151472143538</v>
      </c>
      <c r="J48" s="35">
        <v>16.028816474883467</v>
      </c>
      <c r="K48" s="35" t="s">
        <v>1240</v>
      </c>
      <c r="L48" s="35">
        <v>11.803284051434192</v>
      </c>
      <c r="M48" s="35">
        <v>27.592127022970814</v>
      </c>
      <c r="N48" s="4">
        <v>0.71399999999999997</v>
      </c>
      <c r="O48" s="4">
        <v>-76.458951533135505</v>
      </c>
      <c r="P48" s="35">
        <v>0.4693419548228594</v>
      </c>
      <c r="Q48" s="36" t="str">
        <f t="shared" si="7"/>
        <v xml:space="preserve"> </v>
      </c>
      <c r="R48" s="36" t="str">
        <f t="shared" si="8"/>
        <v xml:space="preserve"> </v>
      </c>
      <c r="S48" s="37" t="str">
        <f t="shared" si="9"/>
        <v/>
      </c>
      <c r="T48" s="37" t="str">
        <f t="shared" si="10"/>
        <v/>
      </c>
      <c r="U48" s="37" t="str">
        <f t="shared" si="11"/>
        <v/>
      </c>
      <c r="V48" s="37" t="str">
        <f t="shared" si="12"/>
        <v/>
      </c>
      <c r="W48" s="37" t="str">
        <f t="shared" si="13"/>
        <v/>
      </c>
      <c r="X48" s="37" t="str">
        <f t="shared" si="14"/>
        <v/>
      </c>
      <c r="Y48" s="1" t="str">
        <f t="shared" si="24"/>
        <v xml:space="preserve"> </v>
      </c>
      <c r="Z48" s="1" t="str">
        <f t="shared" si="15"/>
        <v xml:space="preserve"> </v>
      </c>
      <c r="AA48" s="1" t="str">
        <f t="shared" si="25"/>
        <v xml:space="preserve"> </v>
      </c>
      <c r="AB48" s="1" t="str">
        <f t="shared" si="16"/>
        <v xml:space="preserve"> </v>
      </c>
      <c r="AC48" s="1" t="str">
        <f t="shared" si="26"/>
        <v xml:space="preserve"> </v>
      </c>
      <c r="AD48" s="1" t="str">
        <f t="shared" si="17"/>
        <v xml:space="preserve"> </v>
      </c>
      <c r="AE48" s="1" t="str">
        <f t="shared" si="27"/>
        <v xml:space="preserve"> </v>
      </c>
      <c r="AF48" s="1" t="str">
        <f t="shared" si="28"/>
        <v xml:space="preserve"> </v>
      </c>
      <c r="AG48" s="38" t="str">
        <f t="shared" si="18"/>
        <v xml:space="preserve"> </v>
      </c>
      <c r="AH48" s="38" t="str">
        <f t="shared" si="19"/>
        <v xml:space="preserve"> </v>
      </c>
      <c r="AI48" s="1" t="str">
        <f t="shared" si="29"/>
        <v xml:space="preserve"> </v>
      </c>
      <c r="AJ48" s="1" t="str">
        <f t="shared" si="30"/>
        <v xml:space="preserve"> </v>
      </c>
      <c r="AK48" s="25" t="str">
        <f t="shared" si="22"/>
        <v xml:space="preserve"> </v>
      </c>
      <c r="AL48" s="25">
        <f t="shared" si="23"/>
        <v>-76.458951532625505</v>
      </c>
      <c r="AM48" s="1" t="str">
        <f t="shared" si="31"/>
        <v xml:space="preserve"> </v>
      </c>
      <c r="AN48" s="1">
        <f t="shared" si="32"/>
        <v>12</v>
      </c>
      <c r="AO48" t="s">
        <v>785</v>
      </c>
      <c r="AP48" t="s">
        <v>1250</v>
      </c>
      <c r="AQ48" s="22">
        <v>15.056069778423042</v>
      </c>
      <c r="AR48" s="21">
        <v>-22.9748802942207</v>
      </c>
      <c r="AS48">
        <v>3.474903474903468</v>
      </c>
      <c r="AT48">
        <v>-15.056069778423042</v>
      </c>
      <c r="AU48">
        <v>22.9748802942207</v>
      </c>
      <c r="AV48" t="s">
        <v>1962</v>
      </c>
    </row>
    <row r="49" spans="1:48" x14ac:dyDescent="0.25">
      <c r="A49" s="14">
        <v>5.2000000000000007E-10</v>
      </c>
      <c r="B49" t="s">
        <v>779</v>
      </c>
      <c r="C49" s="4">
        <v>4</v>
      </c>
      <c r="D49" s="4">
        <v>0</v>
      </c>
      <c r="E49" s="4">
        <v>2</v>
      </c>
      <c r="F49" s="4">
        <v>6</v>
      </c>
      <c r="G49" s="4">
        <v>1100</v>
      </c>
      <c r="H49" s="4">
        <v>844.2</v>
      </c>
      <c r="I49" s="34">
        <v>10317.053523523742</v>
      </c>
      <c r="J49" s="35">
        <v>6.5850234009360378</v>
      </c>
      <c r="K49" s="35" t="s">
        <v>1240</v>
      </c>
      <c r="L49" s="35">
        <v>6.5730727718724449</v>
      </c>
      <c r="M49" s="35" t="s">
        <v>1240</v>
      </c>
      <c r="N49" s="4">
        <v>0.65900000000000003</v>
      </c>
      <c r="O49" s="4">
        <v>198.19004524886881</v>
      </c>
      <c r="P49" s="35">
        <v>4.4420753375977258</v>
      </c>
      <c r="Q49" s="36" t="str">
        <f t="shared" si="7"/>
        <v xml:space="preserve"> </v>
      </c>
      <c r="R49" s="36" t="str">
        <f t="shared" si="8"/>
        <v xml:space="preserve"> </v>
      </c>
      <c r="S49" s="37">
        <f t="shared" si="9"/>
        <v>0.30300876621533285</v>
      </c>
      <c r="T49" s="37" t="str">
        <f t="shared" si="10"/>
        <v/>
      </c>
      <c r="U49" s="37" t="str">
        <f t="shared" si="11"/>
        <v/>
      </c>
      <c r="V49" s="37">
        <f t="shared" si="12"/>
        <v>-0.65102990033415498</v>
      </c>
      <c r="W49" s="37" t="str">
        <f t="shared" si="13"/>
        <v/>
      </c>
      <c r="X49" s="37">
        <f t="shared" si="14"/>
        <v>-0.31517124067856539</v>
      </c>
      <c r="Y49" s="1" t="str">
        <f t="shared" si="24"/>
        <v xml:space="preserve"> </v>
      </c>
      <c r="Z49" s="1">
        <f t="shared" si="15"/>
        <v>16</v>
      </c>
      <c r="AA49" s="1" t="str">
        <f t="shared" si="25"/>
        <v xml:space="preserve"> </v>
      </c>
      <c r="AB49" s="1">
        <f t="shared" si="16"/>
        <v>27</v>
      </c>
      <c r="AC49" s="1">
        <f t="shared" si="26"/>
        <v>9</v>
      </c>
      <c r="AD49" s="1" t="str">
        <f t="shared" si="17"/>
        <v xml:space="preserve"> </v>
      </c>
      <c r="AE49" s="1" t="str">
        <f t="shared" si="27"/>
        <v xml:space="preserve"> </v>
      </c>
      <c r="AF49" s="1" t="str">
        <f t="shared" si="28"/>
        <v xml:space="preserve"> </v>
      </c>
      <c r="AG49" s="38">
        <f t="shared" si="18"/>
        <v>4.4420753381177258</v>
      </c>
      <c r="AH49" s="38" t="str">
        <f t="shared" si="19"/>
        <v xml:space="preserve"> </v>
      </c>
      <c r="AI49" s="1">
        <f t="shared" si="29"/>
        <v>30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779</v>
      </c>
      <c r="AP49" t="s">
        <v>1248</v>
      </c>
      <c r="AQ49" s="22">
        <v>65.102990033415495</v>
      </c>
      <c r="AR49" s="21">
        <v>31.517124067856539</v>
      </c>
      <c r="AS49">
        <v>30.300876569533287</v>
      </c>
      <c r="AT49">
        <v>-65.102990033415495</v>
      </c>
      <c r="AU49">
        <v>-31.517124067856539</v>
      </c>
      <c r="AV49" t="s">
        <v>1963</v>
      </c>
    </row>
    <row r="50" spans="1:48" x14ac:dyDescent="0.25">
      <c r="A50" s="14">
        <v>5.3000000000000003E-10</v>
      </c>
      <c r="B50" t="s">
        <v>754</v>
      </c>
      <c r="C50" s="4">
        <v>14</v>
      </c>
      <c r="D50" s="4">
        <v>2</v>
      </c>
      <c r="E50" s="4">
        <v>5</v>
      </c>
      <c r="F50" s="4">
        <v>21</v>
      </c>
      <c r="G50" s="4">
        <v>1800</v>
      </c>
      <c r="H50" s="4">
        <v>1407</v>
      </c>
      <c r="I50" s="34">
        <v>16723.517457339982</v>
      </c>
      <c r="J50" s="35">
        <v>5.0959797174936616</v>
      </c>
      <c r="K50" s="35">
        <v>5.4875195007800315</v>
      </c>
      <c r="L50" s="35">
        <v>6.9070892609879797</v>
      </c>
      <c r="M50" s="35">
        <v>7.3413272339942219</v>
      </c>
      <c r="N50" s="4">
        <v>2.5640000000000001</v>
      </c>
      <c r="O50" s="4">
        <v>-6.1836809366995986</v>
      </c>
      <c r="P50" s="35">
        <v>10.497512437810947</v>
      </c>
      <c r="Q50" s="36" t="str">
        <f t="shared" si="7"/>
        <v xml:space="preserve"> </v>
      </c>
      <c r="R50" s="36" t="str">
        <f t="shared" si="8"/>
        <v xml:space="preserve"> </v>
      </c>
      <c r="S50" s="37">
        <f t="shared" si="9"/>
        <v>0.27931769775814502</v>
      </c>
      <c r="T50" s="37" t="str">
        <f t="shared" si="10"/>
        <v/>
      </c>
      <c r="U50" s="37" t="str">
        <f t="shared" si="11"/>
        <v/>
      </c>
      <c r="V50" s="37">
        <f t="shared" si="12"/>
        <v>-0.72994104323819076</v>
      </c>
      <c r="W50" s="37" t="str">
        <f t="shared" si="13"/>
        <v/>
      </c>
      <c r="X50" s="37" t="str">
        <f t="shared" si="14"/>
        <v/>
      </c>
      <c r="Y50" s="1" t="str">
        <f t="shared" si="24"/>
        <v xml:space="preserve"> </v>
      </c>
      <c r="Z50" s="1">
        <f t="shared" si="15"/>
        <v>11</v>
      </c>
      <c r="AA50" s="1" t="str">
        <f t="shared" si="25"/>
        <v xml:space="preserve"> </v>
      </c>
      <c r="AB50" s="1" t="str">
        <f t="shared" si="16"/>
        <v xml:space="preserve"> </v>
      </c>
      <c r="AC50" s="1">
        <f t="shared" si="26"/>
        <v>11</v>
      </c>
      <c r="AD50" s="1" t="str">
        <f t="shared" si="17"/>
        <v xml:space="preserve"> </v>
      </c>
      <c r="AE50" s="1" t="str">
        <f t="shared" si="27"/>
        <v xml:space="preserve"> </v>
      </c>
      <c r="AF50" s="1" t="str">
        <f t="shared" si="28"/>
        <v xml:space="preserve"> </v>
      </c>
      <c r="AG50" s="38">
        <f t="shared" si="18"/>
        <v>10.497512438340946</v>
      </c>
      <c r="AH50" s="38" t="str">
        <f t="shared" si="19"/>
        <v xml:space="preserve"> </v>
      </c>
      <c r="AI50" s="1">
        <f t="shared" si="29"/>
        <v>2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754</v>
      </c>
      <c r="AP50" t="s">
        <v>1241</v>
      </c>
      <c r="AQ50" s="22">
        <v>72.994104323819073</v>
      </c>
      <c r="AR50" s="21">
        <v>28.037106338359663</v>
      </c>
      <c r="AS50">
        <v>27.931769722814504</v>
      </c>
      <c r="AT50">
        <v>-72.994104323819073</v>
      </c>
      <c r="AU50">
        <v>-28.037106338359663</v>
      </c>
      <c r="AV50" t="s">
        <v>1964</v>
      </c>
    </row>
    <row r="51" spans="1:48" x14ac:dyDescent="0.25">
      <c r="A51" s="14">
        <v>5.4E-10</v>
      </c>
      <c r="B51" t="s">
        <v>804</v>
      </c>
      <c r="C51" s="4">
        <v>18</v>
      </c>
      <c r="D51" s="4">
        <v>0</v>
      </c>
      <c r="E51" s="4">
        <v>1</v>
      </c>
      <c r="F51" s="4">
        <v>19</v>
      </c>
      <c r="G51" s="4">
        <v>625</v>
      </c>
      <c r="H51" s="4">
        <v>437</v>
      </c>
      <c r="I51" s="34">
        <v>8244.117189978133</v>
      </c>
      <c r="J51" s="35">
        <v>8.6878727634194828</v>
      </c>
      <c r="K51" s="35">
        <v>23.621621621621621</v>
      </c>
      <c r="L51" s="35">
        <v>9.4652883829462517</v>
      </c>
      <c r="M51" s="35">
        <v>15.678284762697752</v>
      </c>
      <c r="N51" s="4">
        <v>0.185</v>
      </c>
      <c r="O51" s="4">
        <v>-63.937621832358673</v>
      </c>
      <c r="P51" s="35">
        <v>1.8306636155606406</v>
      </c>
      <c r="Q51" s="36">
        <f t="shared" si="7"/>
        <v>94.736842105803163</v>
      </c>
      <c r="R51" s="36" t="str">
        <f t="shared" si="8"/>
        <v xml:space="preserve"> </v>
      </c>
      <c r="S51" s="37">
        <f t="shared" si="9"/>
        <v>0.43020595019675051</v>
      </c>
      <c r="T51" s="37" t="str">
        <f t="shared" si="10"/>
        <v/>
      </c>
      <c r="U51" s="37" t="str">
        <f t="shared" si="11"/>
        <v/>
      </c>
      <c r="V51" s="37">
        <f t="shared" si="12"/>
        <v>-0.53959042519063538</v>
      </c>
      <c r="W51" s="37" t="str">
        <f t="shared" si="13"/>
        <v/>
      </c>
      <c r="X51" s="37" t="str">
        <f t="shared" si="14"/>
        <v/>
      </c>
      <c r="Y51" s="1" t="str">
        <f t="shared" si="24"/>
        <v xml:space="preserve"> </v>
      </c>
      <c r="Z51" s="1">
        <f t="shared" si="15"/>
        <v>26</v>
      </c>
      <c r="AA51" s="1" t="str">
        <f t="shared" si="25"/>
        <v xml:space="preserve"> </v>
      </c>
      <c r="AB51" s="1" t="str">
        <f t="shared" si="16"/>
        <v xml:space="preserve"> </v>
      </c>
      <c r="AC51" s="1">
        <f t="shared" si="26"/>
        <v>3</v>
      </c>
      <c r="AD51" s="1" t="str">
        <f t="shared" si="17"/>
        <v xml:space="preserve"> </v>
      </c>
      <c r="AE51" s="1">
        <f t="shared" si="27"/>
        <v>1</v>
      </c>
      <c r="AF51" s="1" t="str">
        <f t="shared" si="28"/>
        <v xml:space="preserve"> </v>
      </c>
      <c r="AG51" s="38" t="str">
        <f t="shared" si="18"/>
        <v xml:space="preserve"> </v>
      </c>
      <c r="AH51" s="38" t="str">
        <f t="shared" si="19"/>
        <v xml:space="preserve"> </v>
      </c>
      <c r="AI51" s="1" t="str">
        <f t="shared" si="29"/>
        <v xml:space="preserve"> </v>
      </c>
      <c r="AJ51" s="1" t="str">
        <f t="shared" si="30"/>
        <v xml:space="preserve"> </v>
      </c>
      <c r="AK51" s="25" t="str">
        <f t="shared" si="22"/>
        <v xml:space="preserve"> </v>
      </c>
      <c r="AL51" s="25">
        <f t="shared" si="23"/>
        <v>-63.937621831818674</v>
      </c>
      <c r="AM51" s="1" t="str">
        <f t="shared" si="31"/>
        <v xml:space="preserve"> </v>
      </c>
      <c r="AN51" s="1">
        <f t="shared" si="32"/>
        <v>7</v>
      </c>
      <c r="AO51" t="s">
        <v>804</v>
      </c>
      <c r="AP51" t="s">
        <v>1264</v>
      </c>
      <c r="AQ51" s="22">
        <v>53.959042519063537</v>
      </c>
      <c r="AR51" s="21">
        <v>1.3839961174484494</v>
      </c>
      <c r="AS51">
        <v>43.020594965675052</v>
      </c>
      <c r="AT51">
        <v>-53.959042519063537</v>
      </c>
      <c r="AU51">
        <v>-1.3839961174484494</v>
      </c>
      <c r="AV51" t="s">
        <v>1965</v>
      </c>
    </row>
    <row r="52" spans="1:48" x14ac:dyDescent="0.25">
      <c r="A52" s="14">
        <v>5.4999999999999996E-10</v>
      </c>
      <c r="B52" t="s">
        <v>782</v>
      </c>
      <c r="C52" s="4">
        <v>3</v>
      </c>
      <c r="D52" s="4">
        <v>7</v>
      </c>
      <c r="E52" s="4">
        <v>10</v>
      </c>
      <c r="F52" s="4">
        <v>20</v>
      </c>
      <c r="G52" s="4">
        <v>5000</v>
      </c>
      <c r="H52" s="4">
        <v>5408</v>
      </c>
      <c r="I52" s="34">
        <v>10961.67194087299</v>
      </c>
      <c r="J52" s="35">
        <v>25.569739952718674</v>
      </c>
      <c r="K52" s="35">
        <v>33.569211669770326</v>
      </c>
      <c r="L52" s="35">
        <v>13.541815155489763</v>
      </c>
      <c r="M52" s="35">
        <v>16.674640982675768</v>
      </c>
      <c r="N52" s="4">
        <v>1.611</v>
      </c>
      <c r="O52" s="4">
        <v>-24.188235294117646</v>
      </c>
      <c r="P52" s="35">
        <v>1.7659023668639053</v>
      </c>
      <c r="Q52" s="36" t="str">
        <f t="shared" si="7"/>
        <v xml:space="preserve"> </v>
      </c>
      <c r="R52" s="36" t="str">
        <f t="shared" si="8"/>
        <v xml:space="preserve"> </v>
      </c>
      <c r="S52" s="37" t="str">
        <f t="shared" si="9"/>
        <v/>
      </c>
      <c r="T52" s="37" t="str">
        <f t="shared" si="10"/>
        <v/>
      </c>
      <c r="U52" s="37" t="str">
        <f t="shared" si="11"/>
        <v/>
      </c>
      <c r="V52" s="37" t="str">
        <f t="shared" si="12"/>
        <v/>
      </c>
      <c r="W52" s="37" t="str">
        <f t="shared" si="13"/>
        <v/>
      </c>
      <c r="X52" s="37" t="str">
        <f t="shared" si="14"/>
        <v/>
      </c>
      <c r="Y52" s="1" t="str">
        <f t="shared" si="24"/>
        <v xml:space="preserve"> </v>
      </c>
      <c r="Z52" s="1" t="str">
        <f t="shared" si="15"/>
        <v xml:space="preserve"> </v>
      </c>
      <c r="AA52" s="1" t="str">
        <f t="shared" si="25"/>
        <v xml:space="preserve"> </v>
      </c>
      <c r="AB52" s="1" t="str">
        <f t="shared" si="16"/>
        <v xml:space="preserve"> </v>
      </c>
      <c r="AC52" s="1" t="str">
        <f t="shared" si="26"/>
        <v xml:space="preserve"> </v>
      </c>
      <c r="AD52" s="1" t="str">
        <f t="shared" si="17"/>
        <v xml:space="preserve"> </v>
      </c>
      <c r="AE52" s="1" t="str">
        <f t="shared" si="27"/>
        <v xml:space="preserve"> </v>
      </c>
      <c r="AF52" s="1" t="str">
        <f t="shared" si="28"/>
        <v xml:space="preserve"> </v>
      </c>
      <c r="AG52" s="38" t="str">
        <f t="shared" si="18"/>
        <v xml:space="preserve"> </v>
      </c>
      <c r="AH52" s="38" t="str">
        <f t="shared" si="19"/>
        <v xml:space="preserve"> </v>
      </c>
      <c r="AI52" s="1" t="str">
        <f t="shared" si="29"/>
        <v xml:space="preserve"> </v>
      </c>
      <c r="AJ52" s="1" t="str">
        <f t="shared" si="30"/>
        <v xml:space="preserve"> </v>
      </c>
      <c r="AK52" s="25" t="str">
        <f t="shared" si="22"/>
        <v xml:space="preserve"> </v>
      </c>
      <c r="AL52" s="25" t="str">
        <f t="shared" si="23"/>
        <v xml:space="preserve"> </v>
      </c>
      <c r="AM52" s="1" t="str">
        <f t="shared" si="31"/>
        <v xml:space="preserve"> </v>
      </c>
      <c r="AN52" s="1" t="str">
        <f t="shared" si="32"/>
        <v xml:space="preserve"> </v>
      </c>
      <c r="AO52" t="s">
        <v>782</v>
      </c>
      <c r="AP52" t="s">
        <v>1246</v>
      </c>
      <c r="AQ52" s="22">
        <v>-35.505588309095316</v>
      </c>
      <c r="AR52" s="21">
        <v>-41.088115007320347</v>
      </c>
      <c r="AS52">
        <v>-7.5443786982248522</v>
      </c>
      <c r="AT52">
        <v>35.505588309095316</v>
      </c>
      <c r="AU52">
        <v>41.088115007320347</v>
      </c>
      <c r="AV52" t="s">
        <v>1966</v>
      </c>
    </row>
    <row r="53" spans="1:48" x14ac:dyDescent="0.25">
      <c r="A53" s="14">
        <v>5.5999999999999993E-10</v>
      </c>
      <c r="B53" t="s">
        <v>794</v>
      </c>
      <c r="C53" s="4">
        <v>8</v>
      </c>
      <c r="D53" s="4">
        <v>1</v>
      </c>
      <c r="E53" s="4">
        <v>9</v>
      </c>
      <c r="F53" s="4">
        <v>18</v>
      </c>
      <c r="G53" s="4">
        <v>88</v>
      </c>
      <c r="H53" s="4">
        <v>67.56</v>
      </c>
      <c r="I53" s="34">
        <v>3415.5036708688394</v>
      </c>
      <c r="J53" s="35">
        <v>5.0417910447761187</v>
      </c>
      <c r="K53" s="35">
        <v>8.0428571428571427</v>
      </c>
      <c r="L53" s="35">
        <v>4.934410424732012</v>
      </c>
      <c r="M53" s="35">
        <v>6.904566643069896</v>
      </c>
      <c r="N53" s="4">
        <v>8.4000000000000005E-2</v>
      </c>
      <c r="O53" s="4">
        <v>-39.130434782608695</v>
      </c>
      <c r="P53" s="35">
        <v>3.7004144464179989</v>
      </c>
      <c r="Q53" s="36" t="str">
        <f t="shared" si="7"/>
        <v xml:space="preserve"> </v>
      </c>
      <c r="R53" s="36" t="str">
        <f t="shared" si="8"/>
        <v xml:space="preserve"> </v>
      </c>
      <c r="S53" s="37">
        <f t="shared" si="9"/>
        <v>0.3025458856991356</v>
      </c>
      <c r="T53" s="37" t="str">
        <f t="shared" si="10"/>
        <v/>
      </c>
      <c r="U53" s="37" t="str">
        <f t="shared" si="11"/>
        <v/>
      </c>
      <c r="V53" s="37">
        <f t="shared" si="12"/>
        <v>-0.73281274548852937</v>
      </c>
      <c r="W53" s="37" t="str">
        <f t="shared" si="13"/>
        <v/>
      </c>
      <c r="X53" s="37">
        <f t="shared" si="14"/>
        <v>-0.48589856123115005</v>
      </c>
      <c r="Y53" s="1" t="str">
        <f t="shared" si="24"/>
        <v xml:space="preserve"> </v>
      </c>
      <c r="Z53" s="1">
        <f t="shared" si="15"/>
        <v>10</v>
      </c>
      <c r="AA53" s="1" t="str">
        <f t="shared" si="25"/>
        <v xml:space="preserve"> </v>
      </c>
      <c r="AB53" s="1">
        <f t="shared" si="16"/>
        <v>12</v>
      </c>
      <c r="AC53" s="1">
        <f t="shared" si="26"/>
        <v>10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>
        <f t="shared" si="18"/>
        <v>3.7004144469779989</v>
      </c>
      <c r="AH53" s="38" t="str">
        <f t="shared" si="19"/>
        <v xml:space="preserve"> </v>
      </c>
      <c r="AI53" s="1">
        <f t="shared" si="29"/>
        <v>40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794</v>
      </c>
      <c r="AP53" t="s">
        <v>1264</v>
      </c>
      <c r="AQ53" s="22">
        <v>73.281274548852934</v>
      </c>
      <c r="AR53" s="21">
        <v>48.589856123115005</v>
      </c>
      <c r="AS53">
        <v>30.254588513913561</v>
      </c>
      <c r="AT53">
        <v>-73.281274548852934</v>
      </c>
      <c r="AU53">
        <v>-48.589856123115005</v>
      </c>
      <c r="AV53" t="s">
        <v>1967</v>
      </c>
    </row>
    <row r="54" spans="1:48" x14ac:dyDescent="0.25">
      <c r="A54" s="14">
        <v>5.6999999999999989E-10</v>
      </c>
      <c r="B54" t="s">
        <v>1228</v>
      </c>
      <c r="C54" s="4">
        <v>9</v>
      </c>
      <c r="D54" s="4">
        <v>2</v>
      </c>
      <c r="E54" s="4">
        <v>2</v>
      </c>
      <c r="F54" s="4">
        <v>13</v>
      </c>
      <c r="G54" s="4">
        <v>750</v>
      </c>
      <c r="H54" s="4">
        <v>645.6</v>
      </c>
      <c r="I54" s="34">
        <v>7891.0628215485785</v>
      </c>
      <c r="J54" s="35">
        <v>23.223021582733811</v>
      </c>
      <c r="K54" s="35">
        <v>18.932551319648095</v>
      </c>
      <c r="L54" s="35">
        <v>17.262306164149063</v>
      </c>
      <c r="M54" s="35">
        <v>8.3173028631468355</v>
      </c>
      <c r="N54" s="4">
        <v>0.13100000000000001</v>
      </c>
      <c r="O54" s="4">
        <v>-61.807580174927111</v>
      </c>
      <c r="P54" s="35">
        <v>0.15489467162329615</v>
      </c>
      <c r="Q54" s="36" t="str">
        <f t="shared" si="7"/>
        <v xml:space="preserve"> </v>
      </c>
      <c r="R54" s="36" t="str">
        <f t="shared" si="8"/>
        <v xml:space="preserve"> </v>
      </c>
      <c r="S54" s="37">
        <f t="shared" si="9"/>
        <v>0.16171003774472109</v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 t="str">
        <f t="shared" si="13"/>
        <v/>
      </c>
      <c r="X54" s="37" t="str">
        <f t="shared" si="14"/>
        <v/>
      </c>
      <c r="Y54" s="1" t="str">
        <f t="shared" si="24"/>
        <v xml:space="preserve"> </v>
      </c>
      <c r="Z54" s="1" t="str">
        <f t="shared" si="15"/>
        <v xml:space="preserve"> </v>
      </c>
      <c r="AA54" s="1" t="str">
        <f t="shared" si="25"/>
        <v xml:space="preserve"> </v>
      </c>
      <c r="AB54" s="1" t="str">
        <f t="shared" si="16"/>
        <v xml:space="preserve"> </v>
      </c>
      <c r="AC54" s="1">
        <f t="shared" si="26"/>
        <v>30</v>
      </c>
      <c r="AD54" s="1" t="str">
        <f t="shared" si="17"/>
        <v xml:space="preserve"> </v>
      </c>
      <c r="AE54" s="1" t="str">
        <f t="shared" si="27"/>
        <v xml:space="preserve"> </v>
      </c>
      <c r="AF54" s="1" t="str">
        <f t="shared" si="28"/>
        <v xml:space="preserve"> </v>
      </c>
      <c r="AG54" s="38" t="str">
        <f t="shared" si="18"/>
        <v xml:space="preserve"> </v>
      </c>
      <c r="AH54" s="38" t="str">
        <f t="shared" si="19"/>
        <v xml:space="preserve"> </v>
      </c>
      <c r="AI54" s="1" t="str">
        <f t="shared" si="29"/>
        <v xml:space="preserve"> </v>
      </c>
      <c r="AJ54" s="1" t="str">
        <f t="shared" si="30"/>
        <v xml:space="preserve"> </v>
      </c>
      <c r="AK54" s="25" t="str">
        <f t="shared" si="22"/>
        <v xml:space="preserve"> </v>
      </c>
      <c r="AL54" s="25">
        <f t="shared" si="23"/>
        <v>-61.807580174357113</v>
      </c>
      <c r="AM54" s="1" t="str">
        <f t="shared" si="31"/>
        <v xml:space="preserve"> </v>
      </c>
      <c r="AN54" s="1">
        <f t="shared" si="32"/>
        <v>6</v>
      </c>
      <c r="AO54" t="s">
        <v>1228</v>
      </c>
      <c r="AP54" t="s">
        <v>1250</v>
      </c>
      <c r="AQ54" s="22">
        <v>-23.069268897612606</v>
      </c>
      <c r="AR54" s="21">
        <v>-79.850796175703181</v>
      </c>
      <c r="AS54">
        <v>16.171003717472111</v>
      </c>
      <c r="AT54">
        <v>23.069268897612606</v>
      </c>
      <c r="AU54">
        <v>79.850796175703181</v>
      </c>
      <c r="AV54" t="s">
        <v>1968</v>
      </c>
    </row>
    <row r="55" spans="1:48" x14ac:dyDescent="0.25">
      <c r="A55" s="14">
        <v>5.7999999999999986E-10</v>
      </c>
      <c r="B55" t="s">
        <v>943</v>
      </c>
      <c r="C55" s="4">
        <v>0</v>
      </c>
      <c r="D55" s="4">
        <v>0</v>
      </c>
      <c r="E55" s="4">
        <v>1</v>
      </c>
      <c r="F55" s="4">
        <v>1</v>
      </c>
      <c r="G55" s="4" t="s">
        <v>132</v>
      </c>
      <c r="H55" s="4" t="s">
        <v>132</v>
      </c>
      <c r="I55" s="34" t="s">
        <v>132</v>
      </c>
      <c r="J55" s="35" t="s">
        <v>1240</v>
      </c>
      <c r="K55" s="35" t="s">
        <v>1240</v>
      </c>
      <c r="L55" s="35" t="s">
        <v>1240</v>
      </c>
      <c r="M55" s="35" t="s">
        <v>1240</v>
      </c>
      <c r="N55" s="4">
        <v>0.09</v>
      </c>
      <c r="O55" s="4">
        <v>-46.745562130177518</v>
      </c>
      <c r="P55" s="35" t="s">
        <v>137</v>
      </c>
      <c r="Q55" s="36" t="str">
        <f t="shared" si="7"/>
        <v xml:space="preserve"> </v>
      </c>
      <c r="R55" s="36" t="str">
        <f t="shared" si="8"/>
        <v xml:space="preserve"> </v>
      </c>
      <c r="S55" s="37" t="str">
        <f t="shared" si="9"/>
        <v xml:space="preserve"> </v>
      </c>
      <c r="T55" s="37" t="str">
        <f t="shared" si="10"/>
        <v xml:space="preserve"> </v>
      </c>
      <c r="U55" s="37" t="str">
        <f t="shared" si="11"/>
        <v xml:space="preserve"> </v>
      </c>
      <c r="V55" s="37" t="str">
        <f t="shared" si="12"/>
        <v xml:space="preserve"> </v>
      </c>
      <c r="W55" s="37" t="str">
        <f t="shared" si="13"/>
        <v xml:space="preserve"> </v>
      </c>
      <c r="X55" s="37" t="str">
        <f t="shared" si="14"/>
        <v xml:space="preserve"> </v>
      </c>
      <c r="Y55" s="1" t="str">
        <f t="shared" si="24"/>
        <v xml:space="preserve"> </v>
      </c>
      <c r="Z55" s="1" t="str">
        <f t="shared" si="15"/>
        <v xml:space="preserve"> </v>
      </c>
      <c r="AA55" s="1" t="str">
        <f t="shared" si="25"/>
        <v xml:space="preserve"> </v>
      </c>
      <c r="AB55" s="1" t="str">
        <f t="shared" si="16"/>
        <v xml:space="preserve"> </v>
      </c>
      <c r="AC55" s="1" t="str">
        <f t="shared" si="26"/>
        <v xml:space="preserve"> </v>
      </c>
      <c r="AD55" s="1" t="str">
        <f t="shared" si="17"/>
        <v xml:space="preserve"> </v>
      </c>
      <c r="AE55" s="1" t="str">
        <f t="shared" si="27"/>
        <v xml:space="preserve"> </v>
      </c>
      <c r="AF55" s="1" t="str">
        <f t="shared" si="28"/>
        <v xml:space="preserve"> </v>
      </c>
      <c r="AG55" s="38" t="str">
        <f t="shared" si="18"/>
        <v xml:space="preserve"> </v>
      </c>
      <c r="AH55" s="38" t="str">
        <f t="shared" si="19"/>
        <v xml:space="preserve"> </v>
      </c>
      <c r="AI55" s="1" t="str">
        <f t="shared" si="29"/>
        <v xml:space="preserve"> </v>
      </c>
      <c r="AJ55" s="1" t="str">
        <f t="shared" si="30"/>
        <v xml:space="preserve"> </v>
      </c>
      <c r="AK55" s="25" t="str">
        <f t="shared" si="22"/>
        <v xml:space="preserve"> </v>
      </c>
      <c r="AL55" s="25" t="str">
        <f t="shared" si="23"/>
        <v xml:space="preserve"> </v>
      </c>
      <c r="AM55" s="1" t="str">
        <f t="shared" si="31"/>
        <v xml:space="preserve"> </v>
      </c>
      <c r="AN55" s="1" t="str">
        <f t="shared" si="32"/>
        <v xml:space="preserve"> </v>
      </c>
      <c r="AO55" t="s">
        <v>943</v>
      </c>
      <c r="AP55" t="s">
        <v>1250</v>
      </c>
      <c r="AQ55" s="22" t="e">
        <v>#VALUE!</v>
      </c>
      <c r="AR55" s="21" t="e">
        <v>#VALUE!</v>
      </c>
      <c r="AS55" t="s">
        <v>137</v>
      </c>
      <c r="AT55" t="e">
        <v>#VALUE!</v>
      </c>
      <c r="AU55" t="e">
        <v>#VALUE!</v>
      </c>
      <c r="AV55" t="s">
        <v>1969</v>
      </c>
    </row>
    <row r="56" spans="1:48" x14ac:dyDescent="0.25">
      <c r="A56" s="14">
        <v>5.8999999999999982E-10</v>
      </c>
      <c r="B56" t="s">
        <v>796</v>
      </c>
      <c r="C56" s="4">
        <v>8</v>
      </c>
      <c r="D56" s="4">
        <v>3</v>
      </c>
      <c r="E56" s="4">
        <v>8</v>
      </c>
      <c r="F56" s="4">
        <v>19</v>
      </c>
      <c r="G56" s="4">
        <v>2325</v>
      </c>
      <c r="H56" s="4">
        <v>2207</v>
      </c>
      <c r="I56" s="34">
        <v>5364.30432696148</v>
      </c>
      <c r="J56" s="35">
        <v>9.75685234305924</v>
      </c>
      <c r="K56" s="35">
        <v>11.197361745306951</v>
      </c>
      <c r="L56" s="35">
        <v>7.3811114149008894</v>
      </c>
      <c r="M56" s="35">
        <v>7.6433791053227642</v>
      </c>
      <c r="N56" s="4">
        <v>1.4750000000000001</v>
      </c>
      <c r="O56" s="4">
        <v>-25.953815261044173</v>
      </c>
      <c r="P56" s="35">
        <v>2.9497054825555056</v>
      </c>
      <c r="Q56" s="36" t="str">
        <f t="shared" si="7"/>
        <v xml:space="preserve"> </v>
      </c>
      <c r="R56" s="36" t="str">
        <f t="shared" si="8"/>
        <v xml:space="preserve"> </v>
      </c>
      <c r="S56" s="37" t="str">
        <f t="shared" si="9"/>
        <v/>
      </c>
      <c r="T56" s="37" t="str">
        <f t="shared" si="10"/>
        <v/>
      </c>
      <c r="U56" s="37" t="str">
        <f t="shared" si="11"/>
        <v/>
      </c>
      <c r="V56" s="37">
        <f t="shared" si="12"/>
        <v>-0.48294037435032822</v>
      </c>
      <c r="W56" s="37" t="str">
        <f t="shared" si="13"/>
        <v/>
      </c>
      <c r="X56" s="37" t="str">
        <f t="shared" si="14"/>
        <v/>
      </c>
      <c r="Y56" s="1" t="str">
        <f t="shared" si="24"/>
        <v xml:space="preserve"> </v>
      </c>
      <c r="Z56" s="1">
        <f t="shared" si="15"/>
        <v>36</v>
      </c>
      <c r="AA56" s="1" t="str">
        <f t="shared" si="25"/>
        <v xml:space="preserve"> </v>
      </c>
      <c r="AB56" s="1" t="str">
        <f t="shared" si="16"/>
        <v xml:space="preserve"> </v>
      </c>
      <c r="AC56" s="1" t="str">
        <f t="shared" si="26"/>
        <v xml:space="preserve"> 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>
        <f t="shared" si="18"/>
        <v>2.9497054831455056</v>
      </c>
      <c r="AH56" s="38" t="str">
        <f t="shared" si="19"/>
        <v xml:space="preserve"> </v>
      </c>
      <c r="AI56" s="1">
        <f t="shared" si="29"/>
        <v>47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796</v>
      </c>
      <c r="AP56" t="s">
        <v>1244</v>
      </c>
      <c r="AQ56" s="22">
        <v>48.29403743503282</v>
      </c>
      <c r="AR56" s="21">
        <v>23.098411532724981</v>
      </c>
      <c r="AS56">
        <v>5.346624376982323</v>
      </c>
      <c r="AT56">
        <v>-48.29403743503282</v>
      </c>
      <c r="AU56">
        <v>-23.098411532724981</v>
      </c>
      <c r="AV56" t="s">
        <v>1970</v>
      </c>
    </row>
    <row r="57" spans="1:48" x14ac:dyDescent="0.25">
      <c r="A57" s="14">
        <v>5.9999999999999979E-10</v>
      </c>
      <c r="B57" t="s">
        <v>792</v>
      </c>
      <c r="C57" s="4">
        <v>5</v>
      </c>
      <c r="D57" s="4">
        <v>7</v>
      </c>
      <c r="E57" s="4">
        <v>6</v>
      </c>
      <c r="F57" s="4">
        <v>18</v>
      </c>
      <c r="G57" s="4">
        <v>222</v>
      </c>
      <c r="H57" s="4">
        <v>226.5</v>
      </c>
      <c r="I57" s="34">
        <v>6002.4969104140228</v>
      </c>
      <c r="J57" s="35">
        <v>11.675257731958764</v>
      </c>
      <c r="K57" s="35">
        <v>11.556122448979592</v>
      </c>
      <c r="L57" s="35">
        <v>8.6748773834140813</v>
      </c>
      <c r="M57" s="35">
        <v>5.7962585903787751</v>
      </c>
      <c r="N57" s="4">
        <v>0.16500000000000001</v>
      </c>
      <c r="O57" s="4">
        <v>-13.157894736842103</v>
      </c>
      <c r="P57" s="35">
        <v>2.5607064017660046</v>
      </c>
      <c r="Q57" s="36" t="str">
        <f t="shared" si="7"/>
        <v xml:space="preserve"> </v>
      </c>
      <c r="R57" s="36" t="str">
        <f t="shared" si="8"/>
        <v xml:space="preserve"> </v>
      </c>
      <c r="S57" s="37" t="str">
        <f t="shared" si="9"/>
        <v/>
      </c>
      <c r="T57" s="37" t="str">
        <f t="shared" si="10"/>
        <v/>
      </c>
      <c r="U57" s="37" t="str">
        <f t="shared" si="11"/>
        <v/>
      </c>
      <c r="V57" s="37">
        <f t="shared" si="12"/>
        <v>-0.38127541752290084</v>
      </c>
      <c r="W57" s="37" t="str">
        <f t="shared" si="13"/>
        <v/>
      </c>
      <c r="X57" s="37" t="str">
        <f t="shared" si="14"/>
        <v/>
      </c>
      <c r="Y57" s="1" t="str">
        <f t="shared" si="24"/>
        <v xml:space="preserve"> </v>
      </c>
      <c r="Z57" s="1">
        <f t="shared" si="15"/>
        <v>47</v>
      </c>
      <c r="AA57" s="1" t="str">
        <f t="shared" si="25"/>
        <v xml:space="preserve"> </v>
      </c>
      <c r="AB57" s="1" t="str">
        <f t="shared" si="16"/>
        <v xml:space="preserve"> </v>
      </c>
      <c r="AC57" s="1" t="str">
        <f t="shared" si="26"/>
        <v xml:space="preserve"> 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>
        <f t="shared" si="18"/>
        <v>2.5607064023660047</v>
      </c>
      <c r="AH57" s="38" t="str">
        <f t="shared" si="19"/>
        <v xml:space="preserve"> </v>
      </c>
      <c r="AI57" s="1">
        <f t="shared" si="29"/>
        <v>56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792</v>
      </c>
      <c r="AP57" t="s">
        <v>1250</v>
      </c>
      <c r="AQ57" s="22">
        <v>38.127541752290085</v>
      </c>
      <c r="AR57" s="21">
        <v>9.6190515161951531</v>
      </c>
      <c r="AS57">
        <v>-1.9867549668874163</v>
      </c>
      <c r="AT57">
        <v>-38.127541752290085</v>
      </c>
      <c r="AU57">
        <v>-9.6190515161951531</v>
      </c>
      <c r="AV57" t="s">
        <v>1971</v>
      </c>
    </row>
    <row r="58" spans="1:48" x14ac:dyDescent="0.25">
      <c r="A58" s="14">
        <v>6.0999999999999975E-10</v>
      </c>
      <c r="B58" t="s">
        <v>788</v>
      </c>
      <c r="C58" s="4">
        <v>9</v>
      </c>
      <c r="D58" s="4">
        <v>3</v>
      </c>
      <c r="E58" s="4">
        <v>7</v>
      </c>
      <c r="F58" s="4">
        <v>19</v>
      </c>
      <c r="G58" s="4">
        <v>694</v>
      </c>
      <c r="H58" s="4">
        <v>560.6</v>
      </c>
      <c r="I58" s="34">
        <v>5220.403038819235</v>
      </c>
      <c r="J58" s="35">
        <v>9.485617597292725</v>
      </c>
      <c r="K58" s="35">
        <v>9.6655172413793107</v>
      </c>
      <c r="L58" s="35">
        <v>15.214765063054648</v>
      </c>
      <c r="M58" s="35">
        <v>15.40908798486282</v>
      </c>
      <c r="N58" s="4">
        <v>0.45200000000000001</v>
      </c>
      <c r="O58" s="4">
        <v>-19.141323792486588</v>
      </c>
      <c r="P58" s="35">
        <v>5.8508740635033902</v>
      </c>
      <c r="Q58" s="36" t="str">
        <f t="shared" si="7"/>
        <v xml:space="preserve"> </v>
      </c>
      <c r="R58" s="36" t="str">
        <f t="shared" si="8"/>
        <v xml:space="preserve"> </v>
      </c>
      <c r="S58" s="37">
        <f t="shared" si="9"/>
        <v>0.23795932990004637</v>
      </c>
      <c r="T58" s="37" t="str">
        <f t="shared" si="10"/>
        <v/>
      </c>
      <c r="U58" s="37" t="str">
        <f t="shared" si="11"/>
        <v/>
      </c>
      <c r="V58" s="37">
        <f t="shared" si="12"/>
        <v>-0.49731432725830516</v>
      </c>
      <c r="W58" s="37" t="str">
        <f t="shared" si="13"/>
        <v/>
      </c>
      <c r="X58" s="37" t="str">
        <f t="shared" si="14"/>
        <v/>
      </c>
      <c r="Y58" s="1" t="str">
        <f t="shared" si="24"/>
        <v xml:space="preserve"> </v>
      </c>
      <c r="Z58" s="1">
        <f t="shared" si="15"/>
        <v>33</v>
      </c>
      <c r="AA58" s="1" t="str">
        <f t="shared" si="25"/>
        <v xml:space="preserve"> </v>
      </c>
      <c r="AB58" s="1" t="str">
        <f t="shared" si="16"/>
        <v xml:space="preserve"> </v>
      </c>
      <c r="AC58" s="1">
        <f t="shared" si="26"/>
        <v>20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>
        <f t="shared" si="18"/>
        <v>5.8508740641133903</v>
      </c>
      <c r="AH58" s="38" t="str">
        <f t="shared" si="19"/>
        <v xml:space="preserve"> </v>
      </c>
      <c r="AI58" s="1">
        <f t="shared" si="29"/>
        <v>17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788</v>
      </c>
      <c r="AP58" t="s">
        <v>1256</v>
      </c>
      <c r="AQ58" s="22">
        <v>49.731432725830516</v>
      </c>
      <c r="AR58" s="21">
        <v>-58.518078882164247</v>
      </c>
      <c r="AS58">
        <v>23.795932929004636</v>
      </c>
      <c r="AT58">
        <v>-49.731432725830516</v>
      </c>
      <c r="AU58">
        <v>58.518078882164247</v>
      </c>
      <c r="AV58" t="s">
        <v>1972</v>
      </c>
    </row>
    <row r="59" spans="1:48" x14ac:dyDescent="0.25">
      <c r="A59" s="14">
        <v>6.1999999999999972E-10</v>
      </c>
      <c r="B59" t="s">
        <v>764</v>
      </c>
      <c r="C59" s="4">
        <v>9</v>
      </c>
      <c r="D59" s="4">
        <v>5</v>
      </c>
      <c r="E59" s="4">
        <v>6</v>
      </c>
      <c r="F59" s="4">
        <v>20</v>
      </c>
      <c r="G59" s="4">
        <v>265</v>
      </c>
      <c r="H59" s="4">
        <v>222</v>
      </c>
      <c r="I59" s="34">
        <v>16635.205099807514</v>
      </c>
      <c r="J59" s="35">
        <v>7.6288659793814446</v>
      </c>
      <c r="K59" s="35">
        <v>7.5767918088737209</v>
      </c>
      <c r="L59" s="35" t="s">
        <v>1240</v>
      </c>
      <c r="M59" s="35" t="s">
        <v>1240</v>
      </c>
      <c r="N59" s="4">
        <v>0.29299999999999998</v>
      </c>
      <c r="O59" s="4">
        <v>18.623481781376512</v>
      </c>
      <c r="P59" s="35">
        <v>8.2432432432432421</v>
      </c>
      <c r="Q59" s="36" t="str">
        <f t="shared" si="7"/>
        <v xml:space="preserve"> </v>
      </c>
      <c r="R59" s="36" t="str">
        <f t="shared" si="8"/>
        <v xml:space="preserve"> </v>
      </c>
      <c r="S59" s="37">
        <f t="shared" si="9"/>
        <v>0.19369369431369371</v>
      </c>
      <c r="T59" s="37" t="str">
        <f t="shared" si="10"/>
        <v/>
      </c>
      <c r="U59" s="37" t="str">
        <f t="shared" si="11"/>
        <v/>
      </c>
      <c r="V59" s="37">
        <f t="shared" si="12"/>
        <v>-0.59571197259774533</v>
      </c>
      <c r="W59" s="37" t="str">
        <f t="shared" si="13"/>
        <v xml:space="preserve"> </v>
      </c>
      <c r="X59" s="37" t="str">
        <f t="shared" si="14"/>
        <v xml:space="preserve"> </v>
      </c>
      <c r="Y59" s="1" t="str">
        <f t="shared" si="24"/>
        <v xml:space="preserve"> </v>
      </c>
      <c r="Z59" s="1">
        <f t="shared" si="15"/>
        <v>22</v>
      </c>
      <c r="AA59" s="1" t="str">
        <f t="shared" si="25"/>
        <v xml:space="preserve"> </v>
      </c>
      <c r="AB59" s="1" t="str">
        <f t="shared" si="16"/>
        <v xml:space="preserve"> </v>
      </c>
      <c r="AC59" s="1">
        <f t="shared" si="26"/>
        <v>24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>
        <f t="shared" si="18"/>
        <v>8.2432432438632421</v>
      </c>
      <c r="AH59" s="38" t="str">
        <f t="shared" si="19"/>
        <v xml:space="preserve"> </v>
      </c>
      <c r="AI59" s="1">
        <f t="shared" si="29"/>
        <v>7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764</v>
      </c>
      <c r="AP59" t="s">
        <v>1248</v>
      </c>
      <c r="AQ59" s="22">
        <v>59.571197259774536</v>
      </c>
      <c r="AR59" s="21" t="e">
        <v>#VALUE!</v>
      </c>
      <c r="AS59">
        <v>19.369369369369373</v>
      </c>
      <c r="AT59">
        <v>-59.571197259774536</v>
      </c>
      <c r="AU59" t="e">
        <v>#VALUE!</v>
      </c>
      <c r="AV59" t="s">
        <v>1973</v>
      </c>
    </row>
    <row r="60" spans="1:48" x14ac:dyDescent="0.25">
      <c r="A60" s="14">
        <v>6.2999999999999969E-10</v>
      </c>
      <c r="B60" t="s">
        <v>748</v>
      </c>
      <c r="C60" s="4">
        <v>16</v>
      </c>
      <c r="D60" s="4">
        <v>4</v>
      </c>
      <c r="E60" s="4">
        <v>8</v>
      </c>
      <c r="F60" s="4">
        <v>28</v>
      </c>
      <c r="G60" s="4">
        <v>40</v>
      </c>
      <c r="H60" s="4">
        <v>30.64</v>
      </c>
      <c r="I60" s="34">
        <v>27229.837326700061</v>
      </c>
      <c r="J60" s="35">
        <v>4.1972602739726028</v>
      </c>
      <c r="K60" s="35">
        <v>16.126315789473686</v>
      </c>
      <c r="L60" s="35" t="s">
        <v>1240</v>
      </c>
      <c r="M60" s="35" t="s">
        <v>1240</v>
      </c>
      <c r="N60" s="4">
        <v>1.9E-2</v>
      </c>
      <c r="O60" s="4">
        <v>-75.949367088607588</v>
      </c>
      <c r="P60" s="35">
        <v>2.6109660574412534</v>
      </c>
      <c r="Q60" s="36" t="str">
        <f t="shared" si="7"/>
        <v xml:space="preserve"> </v>
      </c>
      <c r="R60" s="36" t="str">
        <f t="shared" si="8"/>
        <v xml:space="preserve"> </v>
      </c>
      <c r="S60" s="37">
        <f t="shared" si="9"/>
        <v>0.30548302935062671</v>
      </c>
      <c r="T60" s="37" t="str">
        <f t="shared" si="10"/>
        <v/>
      </c>
      <c r="U60" s="37" t="str">
        <f t="shared" si="11"/>
        <v/>
      </c>
      <c r="V60" s="37">
        <f t="shared" si="12"/>
        <v>-0.77756824130290769</v>
      </c>
      <c r="W60" s="37" t="str">
        <f t="shared" si="13"/>
        <v xml:space="preserve"> </v>
      </c>
      <c r="X60" s="37" t="str">
        <f t="shared" si="14"/>
        <v xml:space="preserve"> </v>
      </c>
      <c r="Y60" s="1" t="str">
        <f t="shared" si="24"/>
        <v xml:space="preserve"> </v>
      </c>
      <c r="Z60" s="1">
        <f t="shared" si="15"/>
        <v>5</v>
      </c>
      <c r="AA60" s="1" t="str">
        <f t="shared" si="25"/>
        <v xml:space="preserve"> </v>
      </c>
      <c r="AB60" s="1" t="str">
        <f t="shared" si="16"/>
        <v xml:space="preserve"> </v>
      </c>
      <c r="AC60" s="1">
        <f t="shared" si="26"/>
        <v>8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2.6109660580712535</v>
      </c>
      <c r="AH60" s="38" t="str">
        <f t="shared" si="19"/>
        <v xml:space="preserve"> </v>
      </c>
      <c r="AI60" s="1">
        <f t="shared" si="29"/>
        <v>53</v>
      </c>
      <c r="AJ60" s="1" t="str">
        <f t="shared" si="30"/>
        <v xml:space="preserve"> </v>
      </c>
      <c r="AK60" s="25" t="str">
        <f t="shared" si="22"/>
        <v xml:space="preserve"> </v>
      </c>
      <c r="AL60" s="25">
        <f t="shared" si="23"/>
        <v>-75.949367087977592</v>
      </c>
      <c r="AM60" s="1" t="str">
        <f t="shared" si="31"/>
        <v xml:space="preserve"> </v>
      </c>
      <c r="AN60" s="1">
        <f t="shared" si="32"/>
        <v>11</v>
      </c>
      <c r="AO60" t="s">
        <v>748</v>
      </c>
      <c r="AP60" t="s">
        <v>1248</v>
      </c>
      <c r="AQ60" s="22">
        <v>77.756824130290767</v>
      </c>
      <c r="AR60" s="21" t="e">
        <v>#VALUE!</v>
      </c>
      <c r="AS60">
        <v>30.548302872062671</v>
      </c>
      <c r="AT60">
        <v>-77.756824130290767</v>
      </c>
      <c r="AU60" t="e">
        <v>#VALUE!</v>
      </c>
      <c r="AV60" t="s">
        <v>1974</v>
      </c>
    </row>
    <row r="61" spans="1:48" x14ac:dyDescent="0.25">
      <c r="A61" s="14">
        <v>6.3999999999999965E-10</v>
      </c>
      <c r="B61" t="s">
        <v>771</v>
      </c>
      <c r="C61" s="4">
        <v>7</v>
      </c>
      <c r="D61" s="4">
        <v>3</v>
      </c>
      <c r="E61" s="4">
        <v>4</v>
      </c>
      <c r="F61" s="4">
        <v>14</v>
      </c>
      <c r="G61" s="4">
        <v>8150</v>
      </c>
      <c r="H61" s="4">
        <v>8446</v>
      </c>
      <c r="I61" s="34">
        <v>37279.162721465196</v>
      </c>
      <c r="J61" s="35" t="s">
        <v>1240</v>
      </c>
      <c r="K61" s="35" t="s">
        <v>1240</v>
      </c>
      <c r="L61" s="35">
        <v>24.984995124696365</v>
      </c>
      <c r="M61" s="35">
        <v>21.583558314101957</v>
      </c>
      <c r="N61" s="4">
        <v>2.0920000000000001</v>
      </c>
      <c r="O61" s="4">
        <v>5.6565656565656619</v>
      </c>
      <c r="P61" s="35">
        <v>0.89036230168126929</v>
      </c>
      <c r="Q61" s="36" t="str">
        <f t="shared" si="7"/>
        <v xml:space="preserve"> </v>
      </c>
      <c r="R61" s="36" t="str">
        <f t="shared" si="8"/>
        <v xml:space="preserve"> </v>
      </c>
      <c r="S61" s="37" t="str">
        <f t="shared" si="9"/>
        <v/>
      </c>
      <c r="T61" s="37" t="str">
        <f t="shared" si="10"/>
        <v/>
      </c>
      <c r="U61" s="37" t="str">
        <f t="shared" si="11"/>
        <v xml:space="preserve"> </v>
      </c>
      <c r="V61" s="37" t="str">
        <f t="shared" si="12"/>
        <v xml:space="preserve"> </v>
      </c>
      <c r="W61" s="37" t="str">
        <f t="shared" si="13"/>
        <v/>
      </c>
      <c r="X61" s="37" t="str">
        <f t="shared" si="14"/>
        <v/>
      </c>
      <c r="Y61" s="1" t="str">
        <f t="shared" si="24"/>
        <v xml:space="preserve"> </v>
      </c>
      <c r="Z61" s="1" t="str">
        <f t="shared" si="15"/>
        <v xml:space="preserve"> </v>
      </c>
      <c r="AA61" s="1" t="str">
        <f t="shared" si="25"/>
        <v xml:space="preserve"> </v>
      </c>
      <c r="AB61" s="1" t="str">
        <f t="shared" si="16"/>
        <v xml:space="preserve"> </v>
      </c>
      <c r="AC61" s="1" t="str">
        <f t="shared" si="26"/>
        <v xml:space="preserve"> </v>
      </c>
      <c r="AD61" s="1" t="str">
        <f t="shared" si="17"/>
        <v xml:space="preserve"> </v>
      </c>
      <c r="AE61" s="1" t="str">
        <f t="shared" si="27"/>
        <v xml:space="preserve"> </v>
      </c>
      <c r="AF61" s="1" t="str">
        <f t="shared" si="28"/>
        <v xml:space="preserve"> </v>
      </c>
      <c r="AG61" s="38" t="str">
        <f t="shared" si="18"/>
        <v xml:space="preserve"> </v>
      </c>
      <c r="AH61" s="38" t="str">
        <f t="shared" si="19"/>
        <v xml:space="preserve"> </v>
      </c>
      <c r="AI61" s="1" t="str">
        <f t="shared" si="29"/>
        <v xml:space="preserve"> 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771</v>
      </c>
      <c r="AP61" t="s">
        <v>1248</v>
      </c>
      <c r="AQ61" s="22" t="e">
        <v>#VALUE!</v>
      </c>
      <c r="AR61" s="21">
        <v>-160.31117875519456</v>
      </c>
      <c r="AS61">
        <v>-3.5046175704475546</v>
      </c>
      <c r="AT61" t="e">
        <v>#VALUE!</v>
      </c>
      <c r="AU61">
        <v>160.31117875519456</v>
      </c>
      <c r="AV61" t="s">
        <v>1975</v>
      </c>
    </row>
    <row r="62" spans="1:48" x14ac:dyDescent="0.25">
      <c r="A62" s="14">
        <v>6.4999999999999962E-10</v>
      </c>
      <c r="B62" t="s">
        <v>775</v>
      </c>
      <c r="C62" s="4">
        <v>4</v>
      </c>
      <c r="D62" s="4">
        <v>2</v>
      </c>
      <c r="E62" s="4">
        <v>7</v>
      </c>
      <c r="F62" s="4">
        <v>13</v>
      </c>
      <c r="G62" s="4">
        <v>419.99996948242187</v>
      </c>
      <c r="H62" s="4">
        <v>319.39999999999998</v>
      </c>
      <c r="I62" s="34">
        <v>1342.4230700783648</v>
      </c>
      <c r="J62" s="35">
        <v>1.9828693984995915</v>
      </c>
      <c r="K62" s="35">
        <v>2.5980212390962913</v>
      </c>
      <c r="L62" s="35">
        <v>4.1392516695636266</v>
      </c>
      <c r="M62" s="35">
        <v>5.0856164537532678</v>
      </c>
      <c r="N62" s="4">
        <v>1.544</v>
      </c>
      <c r="O62" s="4">
        <v>-21.184277692700359</v>
      </c>
      <c r="P62" s="35">
        <v>7.7280816280923945</v>
      </c>
      <c r="Q62" s="36" t="str">
        <f t="shared" si="7"/>
        <v xml:space="preserve"> </v>
      </c>
      <c r="R62" s="36" t="str">
        <f t="shared" si="8"/>
        <v xml:space="preserve"> </v>
      </c>
      <c r="S62" s="37">
        <f t="shared" si="9"/>
        <v>0.31496546552921706</v>
      </c>
      <c r="T62" s="37" t="str">
        <f t="shared" si="10"/>
        <v/>
      </c>
      <c r="U62" s="37" t="str">
        <f t="shared" si="11"/>
        <v/>
      </c>
      <c r="V62" s="37">
        <f t="shared" si="12"/>
        <v>-0.89491880446159133</v>
      </c>
      <c r="W62" s="37" t="str">
        <f t="shared" si="13"/>
        <v/>
      </c>
      <c r="X62" s="37">
        <f t="shared" si="14"/>
        <v>-0.56874376965418394</v>
      </c>
      <c r="Y62" s="1" t="str">
        <f t="shared" si="24"/>
        <v xml:space="preserve"> </v>
      </c>
      <c r="Z62" s="1">
        <f t="shared" si="15"/>
        <v>1</v>
      </c>
      <c r="AA62" s="1" t="str">
        <f t="shared" si="25"/>
        <v xml:space="preserve"> </v>
      </c>
      <c r="AB62" s="1">
        <f t="shared" si="16"/>
        <v>9</v>
      </c>
      <c r="AC62" s="1">
        <f t="shared" si="26"/>
        <v>6</v>
      </c>
      <c r="AD62" s="1" t="str">
        <f t="shared" si="17"/>
        <v xml:space="preserve"> </v>
      </c>
      <c r="AE62" s="1" t="str">
        <f t="shared" si="27"/>
        <v xml:space="preserve"> </v>
      </c>
      <c r="AF62" s="1" t="str">
        <f t="shared" si="28"/>
        <v xml:space="preserve"> </v>
      </c>
      <c r="AG62" s="38">
        <f t="shared" si="18"/>
        <v>7.7280816287423946</v>
      </c>
      <c r="AH62" s="38" t="str">
        <f t="shared" si="19"/>
        <v xml:space="preserve"> </v>
      </c>
      <c r="AI62" s="1">
        <f t="shared" si="29"/>
        <v>9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775</v>
      </c>
      <c r="AP62" t="s">
        <v>1295</v>
      </c>
      <c r="AQ62" s="22">
        <v>89.491880446159129</v>
      </c>
      <c r="AR62" s="21">
        <v>56.874376965418392</v>
      </c>
      <c r="AS62">
        <v>31.496546487921705</v>
      </c>
      <c r="AT62">
        <v>-89.491880446159129</v>
      </c>
      <c r="AU62">
        <v>-56.874376965418392</v>
      </c>
      <c r="AV62" t="s">
        <v>1976</v>
      </c>
    </row>
    <row r="63" spans="1:48" x14ac:dyDescent="0.25">
      <c r="A63" s="14">
        <v>6.5999999999999958E-10</v>
      </c>
      <c r="B63" t="s">
        <v>806</v>
      </c>
      <c r="C63" s="4">
        <v>13</v>
      </c>
      <c r="D63" s="4">
        <v>2</v>
      </c>
      <c r="E63" s="4">
        <v>7</v>
      </c>
      <c r="F63" s="4">
        <v>22</v>
      </c>
      <c r="G63" s="4">
        <v>122.5</v>
      </c>
      <c r="H63" s="4">
        <v>97.5</v>
      </c>
      <c r="I63" s="34">
        <v>2387.8532250316189</v>
      </c>
      <c r="J63" s="35">
        <v>4.0625</v>
      </c>
      <c r="K63" s="35">
        <v>5.8734939759036138</v>
      </c>
      <c r="L63" s="35">
        <v>5.1155738855738857</v>
      </c>
      <c r="M63" s="35">
        <v>4.5787841658812445</v>
      </c>
      <c r="N63" s="4">
        <v>6.9000000000000006E-2</v>
      </c>
      <c r="O63" s="4">
        <v>-58.433734939759027</v>
      </c>
      <c r="P63" s="35">
        <v>4</v>
      </c>
      <c r="Q63" s="36" t="str">
        <f t="shared" si="7"/>
        <v xml:space="preserve"> </v>
      </c>
      <c r="R63" s="36" t="str">
        <f t="shared" si="8"/>
        <v xml:space="preserve"> </v>
      </c>
      <c r="S63" s="37">
        <f t="shared" si="9"/>
        <v>0.25641025707025639</v>
      </c>
      <c r="T63" s="37" t="str">
        <f t="shared" si="10"/>
        <v/>
      </c>
      <c r="U63" s="37" t="str">
        <f t="shared" si="11"/>
        <v/>
      </c>
      <c r="V63" s="37">
        <f t="shared" si="12"/>
        <v>-0.78470979621864734</v>
      </c>
      <c r="W63" s="37" t="str">
        <f t="shared" si="13"/>
        <v/>
      </c>
      <c r="X63" s="37">
        <f t="shared" si="14"/>
        <v>-0.467023683007738</v>
      </c>
      <c r="Y63" s="1" t="str">
        <f t="shared" si="24"/>
        <v xml:space="preserve"> </v>
      </c>
      <c r="Z63" s="1">
        <f t="shared" si="15"/>
        <v>4</v>
      </c>
      <c r="AA63" s="1" t="str">
        <f t="shared" si="25"/>
        <v xml:space="preserve"> </v>
      </c>
      <c r="AB63" s="1">
        <f t="shared" si="16"/>
        <v>14</v>
      </c>
      <c r="AC63" s="1">
        <f t="shared" si="26"/>
        <v>16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>
        <f t="shared" si="18"/>
        <v>4.0000000006600001</v>
      </c>
      <c r="AH63" s="38" t="str">
        <f t="shared" si="19"/>
        <v xml:space="preserve"> </v>
      </c>
      <c r="AI63" s="1">
        <f t="shared" si="29"/>
        <v>34</v>
      </c>
      <c r="AJ63" s="1" t="str">
        <f t="shared" si="30"/>
        <v xml:space="preserve"> </v>
      </c>
      <c r="AK63" s="25" t="str">
        <f t="shared" si="22"/>
        <v xml:space="preserve"> </v>
      </c>
      <c r="AL63" s="25">
        <f t="shared" si="23"/>
        <v>-58.433734939099025</v>
      </c>
      <c r="AM63" s="1" t="str">
        <f t="shared" si="31"/>
        <v xml:space="preserve"> </v>
      </c>
      <c r="AN63" s="1">
        <f t="shared" si="32"/>
        <v>3</v>
      </c>
      <c r="AO63" t="s">
        <v>806</v>
      </c>
      <c r="AP63" t="s">
        <v>1250</v>
      </c>
      <c r="AQ63" s="22">
        <v>78.470979621864728</v>
      </c>
      <c r="AR63" s="21">
        <v>46.702368300773799</v>
      </c>
      <c r="AS63">
        <v>25.641025641025639</v>
      </c>
      <c r="AT63">
        <v>-78.470979621864728</v>
      </c>
      <c r="AU63">
        <v>-46.702368300773799</v>
      </c>
      <c r="AV63" t="s">
        <v>1977</v>
      </c>
    </row>
    <row r="64" spans="1:48" x14ac:dyDescent="0.25">
      <c r="A64" s="14">
        <v>6.6999999999999955E-10</v>
      </c>
      <c r="B64" t="s">
        <v>790</v>
      </c>
      <c r="C64" s="4">
        <v>9</v>
      </c>
      <c r="D64" s="4">
        <v>1</v>
      </c>
      <c r="E64" s="4">
        <v>5</v>
      </c>
      <c r="F64" s="4">
        <v>15</v>
      </c>
      <c r="G64" s="4">
        <v>1598.044189453125</v>
      </c>
      <c r="H64" s="4">
        <v>1467.5</v>
      </c>
      <c r="I64" s="34">
        <v>8948.9180429633525</v>
      </c>
      <c r="J64" s="35">
        <v>9.4827224388976852</v>
      </c>
      <c r="K64" s="35">
        <v>14.528151383942516</v>
      </c>
      <c r="L64" s="35">
        <v>6.3169845304161063</v>
      </c>
      <c r="M64" s="35">
        <v>8.3978055243295326</v>
      </c>
      <c r="N64" s="4">
        <v>1.1180000000000001</v>
      </c>
      <c r="O64" s="4">
        <v>-34.658094681472818</v>
      </c>
      <c r="P64" s="35">
        <v>3.8787196408450462</v>
      </c>
      <c r="Q64" s="36" t="str">
        <f t="shared" si="7"/>
        <v xml:space="preserve"> </v>
      </c>
      <c r="R64" s="36" t="str">
        <f t="shared" si="8"/>
        <v xml:space="preserve"> </v>
      </c>
      <c r="S64" s="37" t="str">
        <f t="shared" si="9"/>
        <v/>
      </c>
      <c r="T64" s="37" t="str">
        <f t="shared" si="10"/>
        <v/>
      </c>
      <c r="U64" s="37" t="str">
        <f t="shared" si="11"/>
        <v/>
      </c>
      <c r="V64" s="37">
        <f t="shared" si="12"/>
        <v>-0.4974677547637445</v>
      </c>
      <c r="W64" s="37" t="str">
        <f t="shared" si="13"/>
        <v/>
      </c>
      <c r="X64" s="37">
        <f t="shared" si="14"/>
        <v>-0.34185230732122085</v>
      </c>
      <c r="Y64" s="1" t="str">
        <f t="shared" si="24"/>
        <v xml:space="preserve"> </v>
      </c>
      <c r="Z64" s="1">
        <f t="shared" si="15"/>
        <v>32</v>
      </c>
      <c r="AA64" s="1" t="str">
        <f t="shared" si="25"/>
        <v xml:space="preserve"> </v>
      </c>
      <c r="AB64" s="1">
        <f t="shared" si="16"/>
        <v>23</v>
      </c>
      <c r="AC64" s="1" t="str">
        <f t="shared" si="26"/>
        <v xml:space="preserve"> </v>
      </c>
      <c r="AD64" s="1" t="str">
        <f t="shared" si="17"/>
        <v xml:space="preserve"> </v>
      </c>
      <c r="AE64" s="1" t="str">
        <f t="shared" si="27"/>
        <v xml:space="preserve"> </v>
      </c>
      <c r="AF64" s="1" t="str">
        <f t="shared" si="28"/>
        <v xml:space="preserve"> </v>
      </c>
      <c r="AG64" s="38">
        <f t="shared" si="18"/>
        <v>3.8787196415150462</v>
      </c>
      <c r="AH64" s="38" t="str">
        <f t="shared" si="19"/>
        <v xml:space="preserve"> </v>
      </c>
      <c r="AI64" s="1">
        <f t="shared" si="29"/>
        <v>37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790</v>
      </c>
      <c r="AP64" t="s">
        <v>1244</v>
      </c>
      <c r="AQ64" s="22">
        <v>49.746775476374452</v>
      </c>
      <c r="AR64" s="21">
        <v>34.185230732122086</v>
      </c>
      <c r="AS64">
        <v>8.8956858230408784</v>
      </c>
      <c r="AT64">
        <v>-49.746775476374452</v>
      </c>
      <c r="AU64">
        <v>-34.185230732122086</v>
      </c>
      <c r="AV64" t="s">
        <v>1978</v>
      </c>
    </row>
    <row r="65" spans="1:48" x14ac:dyDescent="0.25">
      <c r="A65" s="14">
        <v>6.7999999999999951E-10</v>
      </c>
      <c r="B65" t="s">
        <v>944</v>
      </c>
      <c r="C65" s="4">
        <v>10</v>
      </c>
      <c r="D65" s="4">
        <v>0</v>
      </c>
      <c r="E65" s="4">
        <v>4</v>
      </c>
      <c r="F65" s="4">
        <v>14</v>
      </c>
      <c r="G65" s="4">
        <v>150</v>
      </c>
      <c r="H65" s="4">
        <v>117.35</v>
      </c>
      <c r="I65" s="34">
        <v>7160.0899506164142</v>
      </c>
      <c r="J65" s="35">
        <v>8.6925925925925913</v>
      </c>
      <c r="K65" s="35">
        <v>39.116666666666667</v>
      </c>
      <c r="L65" s="35">
        <v>6.5480347996932187</v>
      </c>
      <c r="M65" s="35">
        <v>11.294138388414742</v>
      </c>
      <c r="N65" s="4">
        <v>0.03</v>
      </c>
      <c r="O65" s="4">
        <v>-79.020979020979027</v>
      </c>
      <c r="P65" s="35">
        <v>0.76693651469961666</v>
      </c>
      <c r="Q65" s="36">
        <f t="shared" si="7"/>
        <v>71.428571429251434</v>
      </c>
      <c r="R65" s="36" t="str">
        <f t="shared" si="8"/>
        <v xml:space="preserve"> </v>
      </c>
      <c r="S65" s="37">
        <f t="shared" si="9"/>
        <v>0.27822752517936106</v>
      </c>
      <c r="T65" s="37" t="str">
        <f t="shared" si="10"/>
        <v/>
      </c>
      <c r="U65" s="37" t="str">
        <f t="shared" si="11"/>
        <v/>
      </c>
      <c r="V65" s="37">
        <f t="shared" si="12"/>
        <v>-0.53934030014829903</v>
      </c>
      <c r="W65" s="37" t="str">
        <f t="shared" si="13"/>
        <v/>
      </c>
      <c r="X65" s="37">
        <f t="shared" si="14"/>
        <v>-0.31777987198671076</v>
      </c>
      <c r="Y65" s="1" t="str">
        <f t="shared" si="24"/>
        <v xml:space="preserve"> </v>
      </c>
      <c r="Z65" s="1">
        <f t="shared" si="15"/>
        <v>27</v>
      </c>
      <c r="AA65" s="1" t="str">
        <f t="shared" si="25"/>
        <v xml:space="preserve"> </v>
      </c>
      <c r="AB65" s="1">
        <f t="shared" si="16"/>
        <v>26</v>
      </c>
      <c r="AC65" s="1">
        <f t="shared" si="26"/>
        <v>12</v>
      </c>
      <c r="AD65" s="1" t="str">
        <f t="shared" si="17"/>
        <v xml:space="preserve"> </v>
      </c>
      <c r="AE65" s="1">
        <f t="shared" si="27"/>
        <v>9</v>
      </c>
      <c r="AF65" s="1" t="str">
        <f t="shared" si="28"/>
        <v xml:space="preserve"> </v>
      </c>
      <c r="AG65" s="38" t="str">
        <f t="shared" si="18"/>
        <v xml:space="preserve"> </v>
      </c>
      <c r="AH65" s="38" t="str">
        <f t="shared" si="19"/>
        <v xml:space="preserve"> </v>
      </c>
      <c r="AI65" s="1" t="str">
        <f t="shared" si="29"/>
        <v xml:space="preserve"> </v>
      </c>
      <c r="AJ65" s="1" t="str">
        <f t="shared" si="30"/>
        <v xml:space="preserve"> </v>
      </c>
      <c r="AK65" s="25" t="str">
        <f t="shared" si="22"/>
        <v xml:space="preserve"> </v>
      </c>
      <c r="AL65" s="25">
        <f t="shared" si="23"/>
        <v>-79.020979020299023</v>
      </c>
      <c r="AM65" s="1" t="str">
        <f t="shared" si="31"/>
        <v xml:space="preserve"> </v>
      </c>
      <c r="AN65" s="1">
        <f t="shared" si="32"/>
        <v>13</v>
      </c>
      <c r="AO65" t="s">
        <v>944</v>
      </c>
      <c r="AP65" t="s">
        <v>1246</v>
      </c>
      <c r="AQ65" s="22">
        <v>53.934030014829901</v>
      </c>
      <c r="AR65" s="21">
        <v>31.777987198671077</v>
      </c>
      <c r="AS65">
        <v>27.822752449936104</v>
      </c>
      <c r="AT65">
        <v>-53.934030014829901</v>
      </c>
      <c r="AU65">
        <v>-31.777987198671077</v>
      </c>
      <c r="AV65" t="s">
        <v>1979</v>
      </c>
    </row>
    <row r="66" spans="1:48" x14ac:dyDescent="0.25">
      <c r="A66" s="14">
        <v>6.8999999999999948E-10</v>
      </c>
      <c r="B66" t="s">
        <v>813</v>
      </c>
      <c r="C66" s="4">
        <v>6</v>
      </c>
      <c r="D66" s="4">
        <v>4</v>
      </c>
      <c r="E66" s="4">
        <v>6</v>
      </c>
      <c r="F66" s="4">
        <v>16</v>
      </c>
      <c r="G66" s="4">
        <v>205</v>
      </c>
      <c r="H66" s="4">
        <v>185.25</v>
      </c>
      <c r="I66" s="34">
        <v>5595.4981572800798</v>
      </c>
      <c r="J66" s="35">
        <v>14.25</v>
      </c>
      <c r="K66" s="35">
        <v>14.1412213740458</v>
      </c>
      <c r="L66" s="35">
        <v>7.2847996187606636</v>
      </c>
      <c r="M66" s="35">
        <v>6.3294055803286069</v>
      </c>
      <c r="N66" s="4">
        <v>0.13800000000000001</v>
      </c>
      <c r="O66" s="4">
        <v>4.5454545454545494</v>
      </c>
      <c r="P66" s="35">
        <v>3.6707152496626185</v>
      </c>
      <c r="Q66" s="36" t="str">
        <f t="shared" si="7"/>
        <v xml:space="preserve"> </v>
      </c>
      <c r="R66" s="36" t="str">
        <f t="shared" si="8"/>
        <v xml:space="preserve"> </v>
      </c>
      <c r="S66" s="37" t="str">
        <f t="shared" si="9"/>
        <v/>
      </c>
      <c r="T66" s="37" t="str">
        <f t="shared" si="10"/>
        <v/>
      </c>
      <c r="U66" s="37" t="str">
        <f t="shared" si="11"/>
        <v/>
      </c>
      <c r="V66" s="37" t="str">
        <f t="shared" si="12"/>
        <v/>
      </c>
      <c r="W66" s="37" t="str">
        <f t="shared" si="13"/>
        <v/>
      </c>
      <c r="X66" s="37" t="str">
        <f t="shared" si="14"/>
        <v/>
      </c>
      <c r="Y66" s="1" t="str">
        <f t="shared" si="24"/>
        <v xml:space="preserve"> </v>
      </c>
      <c r="Z66" s="1" t="str">
        <f t="shared" si="15"/>
        <v xml:space="preserve"> </v>
      </c>
      <c r="AA66" s="1" t="str">
        <f t="shared" si="25"/>
        <v xml:space="preserve"> </v>
      </c>
      <c r="AB66" s="1" t="str">
        <f t="shared" si="16"/>
        <v xml:space="preserve"> </v>
      </c>
      <c r="AC66" s="1" t="str">
        <f t="shared" si="26"/>
        <v xml:space="preserve"> </v>
      </c>
      <c r="AD66" s="1" t="str">
        <f t="shared" si="17"/>
        <v xml:space="preserve"> </v>
      </c>
      <c r="AE66" s="1" t="str">
        <f t="shared" si="27"/>
        <v xml:space="preserve"> </v>
      </c>
      <c r="AF66" s="1" t="str">
        <f t="shared" si="28"/>
        <v xml:space="preserve"> </v>
      </c>
      <c r="AG66" s="38">
        <f t="shared" si="18"/>
        <v>3.6707152503526186</v>
      </c>
      <c r="AH66" s="38" t="str">
        <f t="shared" si="19"/>
        <v xml:space="preserve"> </v>
      </c>
      <c r="AI66" s="1">
        <f t="shared" si="29"/>
        <v>41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813</v>
      </c>
      <c r="AP66" t="s">
        <v>1241</v>
      </c>
      <c r="AQ66" s="22">
        <v>24.482820827464003</v>
      </c>
      <c r="AR66" s="21">
        <v>24.101855281909902</v>
      </c>
      <c r="AS66">
        <v>10.6612685560054</v>
      </c>
      <c r="AT66">
        <v>-24.482820827464003</v>
      </c>
      <c r="AU66">
        <v>-24.101855281909902</v>
      </c>
      <c r="AV66" t="s">
        <v>1980</v>
      </c>
    </row>
    <row r="67" spans="1:48" x14ac:dyDescent="0.25">
      <c r="A67" s="14">
        <v>6.9999999999999944E-10</v>
      </c>
      <c r="B67" t="s">
        <v>753</v>
      </c>
      <c r="C67" s="4">
        <v>11</v>
      </c>
      <c r="D67" s="4">
        <v>1</v>
      </c>
      <c r="E67" s="4">
        <v>8</v>
      </c>
      <c r="F67" s="4">
        <v>20</v>
      </c>
      <c r="G67" s="4">
        <v>1000</v>
      </c>
      <c r="H67" s="4">
        <v>870</v>
      </c>
      <c r="I67" s="34">
        <v>38353.224193230184</v>
      </c>
      <c r="J67" s="35">
        <v>14.948453608247423</v>
      </c>
      <c r="K67" s="35">
        <v>14.745762711864407</v>
      </c>
      <c r="L67" s="35">
        <v>11.797438106342328</v>
      </c>
      <c r="M67" s="35">
        <v>11.261195197933286</v>
      </c>
      <c r="N67" s="4">
        <v>0.57600000000000007</v>
      </c>
      <c r="O67" s="4">
        <v>4.5372050816696952</v>
      </c>
      <c r="P67" s="35">
        <v>5.5977011494252871</v>
      </c>
      <c r="Q67" s="36" t="str">
        <f t="shared" si="7"/>
        <v xml:space="preserve"> </v>
      </c>
      <c r="R67" s="36" t="str">
        <f t="shared" si="8"/>
        <v xml:space="preserve"> </v>
      </c>
      <c r="S67" s="37" t="str">
        <f t="shared" si="9"/>
        <v/>
      </c>
      <c r="T67" s="37" t="str">
        <f t="shared" si="10"/>
        <v/>
      </c>
      <c r="U67" s="37" t="str">
        <f t="shared" si="11"/>
        <v/>
      </c>
      <c r="V67" s="37" t="str">
        <f t="shared" si="12"/>
        <v/>
      </c>
      <c r="W67" s="37" t="str">
        <f t="shared" si="13"/>
        <v/>
      </c>
      <c r="X67" s="37" t="str">
        <f t="shared" si="14"/>
        <v/>
      </c>
      <c r="Y67" s="1" t="str">
        <f t="shared" si="24"/>
        <v xml:space="preserve"> </v>
      </c>
      <c r="Z67" s="1" t="str">
        <f t="shared" si="15"/>
        <v xml:space="preserve"> </v>
      </c>
      <c r="AA67" s="1" t="str">
        <f t="shared" si="25"/>
        <v xml:space="preserve"> </v>
      </c>
      <c r="AB67" s="1" t="str">
        <f t="shared" si="16"/>
        <v xml:space="preserve"> </v>
      </c>
      <c r="AC67" s="1" t="str">
        <f t="shared" si="26"/>
        <v xml:space="preserve"> </v>
      </c>
      <c r="AD67" s="1" t="str">
        <f t="shared" si="17"/>
        <v xml:space="preserve"> </v>
      </c>
      <c r="AE67" s="1" t="str">
        <f t="shared" si="27"/>
        <v xml:space="preserve"> </v>
      </c>
      <c r="AF67" s="1" t="str">
        <f t="shared" si="28"/>
        <v xml:space="preserve"> </v>
      </c>
      <c r="AG67" s="38">
        <f t="shared" si="18"/>
        <v>5.5977011501252871</v>
      </c>
      <c r="AH67" s="38" t="str">
        <f t="shared" si="19"/>
        <v xml:space="preserve"> </v>
      </c>
      <c r="AI67" s="1">
        <f t="shared" si="29"/>
        <v>19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753</v>
      </c>
      <c r="AP67" t="s">
        <v>1252</v>
      </c>
      <c r="AQ67" s="22">
        <v>20.781400036044705</v>
      </c>
      <c r="AR67" s="21">
        <v>-22.91397314374073</v>
      </c>
      <c r="AS67">
        <v>14.942528735632177</v>
      </c>
      <c r="AT67">
        <v>-20.781400036044705</v>
      </c>
      <c r="AU67">
        <v>22.91397314374073</v>
      </c>
      <c r="AV67" t="s">
        <v>1981</v>
      </c>
    </row>
    <row r="68" spans="1:48" x14ac:dyDescent="0.25">
      <c r="A68" s="14">
        <v>7.0999999999999941E-10</v>
      </c>
      <c r="B68" t="s">
        <v>822</v>
      </c>
      <c r="C68" s="4">
        <v>1</v>
      </c>
      <c r="D68" s="4">
        <v>1</v>
      </c>
      <c r="E68" s="4">
        <v>0</v>
      </c>
      <c r="F68" s="4">
        <v>2</v>
      </c>
      <c r="G68" s="4" t="s">
        <v>132</v>
      </c>
      <c r="H68" s="4" t="s">
        <v>132</v>
      </c>
      <c r="I68" s="34" t="s">
        <v>132</v>
      </c>
      <c r="J68" s="35" t="s">
        <v>1240</v>
      </c>
      <c r="K68" s="35" t="s">
        <v>1240</v>
      </c>
      <c r="L68" s="35" t="s">
        <v>1240</v>
      </c>
      <c r="M68" s="35" t="s">
        <v>1240</v>
      </c>
      <c r="N68" s="4">
        <v>1.4830000000000001</v>
      </c>
      <c r="O68" s="4">
        <v>11.336336336336338</v>
      </c>
      <c r="P68" s="35" t="s">
        <v>137</v>
      </c>
      <c r="Q68" s="36" t="str">
        <f t="shared" si="7"/>
        <v xml:space="preserve"> </v>
      </c>
      <c r="R68" s="36" t="str">
        <f t="shared" si="8"/>
        <v xml:space="preserve"> </v>
      </c>
      <c r="S68" s="37" t="str">
        <f t="shared" si="9"/>
        <v xml:space="preserve"> </v>
      </c>
      <c r="T68" s="37" t="str">
        <f t="shared" si="10"/>
        <v xml:space="preserve"> </v>
      </c>
      <c r="U68" s="37" t="str">
        <f t="shared" si="11"/>
        <v xml:space="preserve"> </v>
      </c>
      <c r="V68" s="37" t="str">
        <f t="shared" si="12"/>
        <v xml:space="preserve"> </v>
      </c>
      <c r="W68" s="37" t="str">
        <f t="shared" si="13"/>
        <v xml:space="preserve"> </v>
      </c>
      <c r="X68" s="37" t="str">
        <f t="shared" si="14"/>
        <v xml:space="preserve"> </v>
      </c>
      <c r="Y68" s="1" t="str">
        <f t="shared" si="24"/>
        <v xml:space="preserve"> </v>
      </c>
      <c r="Z68" s="1" t="str">
        <f t="shared" si="15"/>
        <v xml:space="preserve"> </v>
      </c>
      <c r="AA68" s="1" t="str">
        <f t="shared" si="25"/>
        <v xml:space="preserve"> </v>
      </c>
      <c r="AB68" s="1" t="str">
        <f t="shared" si="16"/>
        <v xml:space="preserve"> </v>
      </c>
      <c r="AC68" s="1" t="str">
        <f t="shared" si="26"/>
        <v xml:space="preserve"> </v>
      </c>
      <c r="AD68" s="1" t="str">
        <f t="shared" si="17"/>
        <v xml:space="preserve"> </v>
      </c>
      <c r="AE68" s="1" t="str">
        <f t="shared" si="27"/>
        <v xml:space="preserve"> </v>
      </c>
      <c r="AF68" s="1" t="str">
        <f t="shared" si="28"/>
        <v xml:space="preserve"> </v>
      </c>
      <c r="AG68" s="38" t="str">
        <f t="shared" si="18"/>
        <v xml:space="preserve"> </v>
      </c>
      <c r="AH68" s="38" t="str">
        <f t="shared" si="19"/>
        <v xml:space="preserve"> </v>
      </c>
      <c r="AI68" s="1" t="str">
        <f t="shared" si="29"/>
        <v xml:space="preserve"> 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822</v>
      </c>
      <c r="AP68" t="s">
        <v>1315</v>
      </c>
      <c r="AQ68" s="22" t="e">
        <v>#VALUE!</v>
      </c>
      <c r="AR68" s="21" t="e">
        <v>#VALUE!</v>
      </c>
      <c r="AS68" t="s">
        <v>137</v>
      </c>
      <c r="AT68" t="e">
        <v>#VALUE!</v>
      </c>
      <c r="AU68" t="e">
        <v>#VALUE!</v>
      </c>
      <c r="AV68" t="s">
        <v>1982</v>
      </c>
    </row>
    <row r="69" spans="1:48" x14ac:dyDescent="0.25">
      <c r="A69" s="14">
        <v>7.1999999999999937E-10</v>
      </c>
      <c r="B69" t="s">
        <v>789</v>
      </c>
      <c r="C69" s="4">
        <v>6</v>
      </c>
      <c r="D69" s="4">
        <v>5</v>
      </c>
      <c r="E69" s="4">
        <v>9</v>
      </c>
      <c r="F69" s="4">
        <v>20</v>
      </c>
      <c r="G69" s="4">
        <v>4900</v>
      </c>
      <c r="H69" s="4">
        <v>4800</v>
      </c>
      <c r="I69" s="34">
        <v>8014.6081809033903</v>
      </c>
      <c r="J69" s="35">
        <v>11.103400416377514</v>
      </c>
      <c r="K69" s="35">
        <v>10.507880910683012</v>
      </c>
      <c r="L69" s="35">
        <v>9.9079131415679633</v>
      </c>
      <c r="M69" s="35">
        <v>9.7783078207625937</v>
      </c>
      <c r="N69" s="4">
        <v>1.3660000000000001</v>
      </c>
      <c r="O69" s="4">
        <v>-70.291431056981295</v>
      </c>
      <c r="P69" s="35">
        <v>3.5874999999999999</v>
      </c>
      <c r="Q69" s="36" t="str">
        <f t="shared" si="7"/>
        <v xml:space="preserve"> </v>
      </c>
      <c r="R69" s="36" t="str">
        <f t="shared" si="8"/>
        <v xml:space="preserve"> </v>
      </c>
      <c r="S69" s="37" t="str">
        <f t="shared" si="9"/>
        <v/>
      </c>
      <c r="T69" s="37" t="str">
        <f t="shared" si="10"/>
        <v/>
      </c>
      <c r="U69" s="37" t="str">
        <f t="shared" si="11"/>
        <v/>
      </c>
      <c r="V69" s="37">
        <f t="shared" si="12"/>
        <v>-0.41158071672421648</v>
      </c>
      <c r="W69" s="37" t="str">
        <f t="shared" si="13"/>
        <v/>
      </c>
      <c r="X69" s="37" t="str">
        <f t="shared" si="14"/>
        <v/>
      </c>
      <c r="Y69" s="1" t="str">
        <f t="shared" si="24"/>
        <v xml:space="preserve"> </v>
      </c>
      <c r="Z69" s="1">
        <f t="shared" si="15"/>
        <v>44</v>
      </c>
      <c r="AA69" s="1" t="str">
        <f t="shared" si="25"/>
        <v xml:space="preserve"> </v>
      </c>
      <c r="AB69" s="1" t="str">
        <f t="shared" si="16"/>
        <v xml:space="preserve"> </v>
      </c>
      <c r="AC69" s="1" t="str">
        <f t="shared" si="26"/>
        <v xml:space="preserve"> </v>
      </c>
      <c r="AD69" s="1" t="str">
        <f t="shared" si="17"/>
        <v xml:space="preserve"> </v>
      </c>
      <c r="AE69" s="1" t="str">
        <f t="shared" si="27"/>
        <v xml:space="preserve"> </v>
      </c>
      <c r="AF69" s="1" t="str">
        <f t="shared" si="28"/>
        <v xml:space="preserve"> </v>
      </c>
      <c r="AG69" s="38">
        <f t="shared" si="18"/>
        <v>3.58750000072</v>
      </c>
      <c r="AH69" s="38" t="str">
        <f t="shared" si="19"/>
        <v xml:space="preserve"> </v>
      </c>
      <c r="AI69" s="1">
        <f t="shared" si="29"/>
        <v>42</v>
      </c>
      <c r="AJ69" s="1" t="str">
        <f t="shared" si="30"/>
        <v xml:space="preserve"> </v>
      </c>
      <c r="AK69" s="25" t="str">
        <f t="shared" si="22"/>
        <v xml:space="preserve"> </v>
      </c>
      <c r="AL69" s="25">
        <f t="shared" si="23"/>
        <v>-70.291431056261303</v>
      </c>
      <c r="AM69" s="1" t="str">
        <f t="shared" si="31"/>
        <v xml:space="preserve"> </v>
      </c>
      <c r="AN69" s="1">
        <f t="shared" si="32"/>
        <v>8</v>
      </c>
      <c r="AO69" t="s">
        <v>789</v>
      </c>
      <c r="AP69" t="s">
        <v>1250</v>
      </c>
      <c r="AQ69" s="22">
        <v>41.158071672421649</v>
      </c>
      <c r="AR69" s="21">
        <v>-3.2275786332371048</v>
      </c>
      <c r="AS69">
        <v>2.0833333333333259</v>
      </c>
      <c r="AT69">
        <v>-41.158071672421649</v>
      </c>
      <c r="AU69">
        <v>3.2275786332371048</v>
      </c>
      <c r="AV69" t="s">
        <v>1983</v>
      </c>
    </row>
    <row r="70" spans="1:48" x14ac:dyDescent="0.25">
      <c r="A70" s="14">
        <v>7.2999999999999934E-10</v>
      </c>
      <c r="B70" t="s">
        <v>945</v>
      </c>
      <c r="C70" s="4">
        <v>5</v>
      </c>
      <c r="D70" s="4">
        <v>6</v>
      </c>
      <c r="E70" s="4">
        <v>7</v>
      </c>
      <c r="F70" s="4">
        <v>18</v>
      </c>
      <c r="G70" s="4">
        <v>1450</v>
      </c>
      <c r="H70" s="4">
        <v>2033</v>
      </c>
      <c r="I70" s="34">
        <v>18821.800666556061</v>
      </c>
      <c r="J70" s="35" t="s">
        <v>1240</v>
      </c>
      <c r="K70" s="35" t="s">
        <v>1240</v>
      </c>
      <c r="L70" s="35" t="s">
        <v>1240</v>
      </c>
      <c r="M70" s="35" t="s">
        <v>1240</v>
      </c>
      <c r="N70" s="4">
        <v>-0.218</v>
      </c>
      <c r="O70" s="4">
        <v>-34.567901234567898</v>
      </c>
      <c r="P70" s="35">
        <v>0</v>
      </c>
      <c r="Q70" s="36" t="str">
        <f t="shared" si="7"/>
        <v xml:space="preserve"> </v>
      </c>
      <c r="R70" s="36" t="str">
        <f t="shared" si="8"/>
        <v xml:space="preserve"> </v>
      </c>
      <c r="S70" s="37" t="str">
        <f t="shared" si="9"/>
        <v/>
      </c>
      <c r="T70" s="37">
        <f t="shared" si="10"/>
        <v>-0.2867683219458485</v>
      </c>
      <c r="U70" s="37" t="str">
        <f t="shared" si="11"/>
        <v xml:space="preserve"> </v>
      </c>
      <c r="V70" s="37" t="str">
        <f t="shared" si="12"/>
        <v xml:space="preserve"> </v>
      </c>
      <c r="W70" s="37" t="str">
        <f t="shared" si="13"/>
        <v xml:space="preserve"> </v>
      </c>
      <c r="X70" s="37" t="str">
        <f t="shared" si="14"/>
        <v xml:space="preserve"> </v>
      </c>
      <c r="Y70" s="1" t="str">
        <f t="shared" si="24"/>
        <v xml:space="preserve"> </v>
      </c>
      <c r="Z70" s="1" t="str">
        <f t="shared" si="15"/>
        <v xml:space="preserve"> </v>
      </c>
      <c r="AA70" s="1" t="str">
        <f t="shared" si="25"/>
        <v xml:space="preserve"> </v>
      </c>
      <c r="AB70" s="1" t="str">
        <f t="shared" si="16"/>
        <v xml:space="preserve"> </v>
      </c>
      <c r="AC70" s="1" t="str">
        <f t="shared" si="26"/>
        <v xml:space="preserve"> </v>
      </c>
      <c r="AD70" s="1">
        <f t="shared" si="17"/>
        <v>1</v>
      </c>
      <c r="AE70" s="1" t="str">
        <f t="shared" si="27"/>
        <v xml:space="preserve"> </v>
      </c>
      <c r="AF70" s="1" t="str">
        <f t="shared" si="28"/>
        <v xml:space="preserve"> </v>
      </c>
      <c r="AG70" s="38" t="str">
        <f t="shared" si="18"/>
        <v xml:space="preserve"> </v>
      </c>
      <c r="AH70" s="38" t="str">
        <f t="shared" si="19"/>
        <v xml:space="preserve"> </v>
      </c>
      <c r="AI70" s="1" t="str">
        <f t="shared" si="29"/>
        <v xml:space="preserve"> </v>
      </c>
      <c r="AJ70" s="1" t="str">
        <f t="shared" si="30"/>
        <v xml:space="preserve"> </v>
      </c>
      <c r="AK70" s="25" t="str">
        <f t="shared" si="22"/>
        <v xml:space="preserve"> </v>
      </c>
      <c r="AL70" s="25" t="str">
        <f t="shared" si="23"/>
        <v xml:space="preserve"> </v>
      </c>
      <c r="AM70" s="1" t="str">
        <f t="shared" si="31"/>
        <v xml:space="preserve"> </v>
      </c>
      <c r="AN70" s="1" t="str">
        <f t="shared" si="32"/>
        <v xml:space="preserve"> </v>
      </c>
      <c r="AO70" t="s">
        <v>945</v>
      </c>
      <c r="AP70" t="s">
        <v>1250</v>
      </c>
      <c r="AQ70" s="22" t="e">
        <v>#VALUE!</v>
      </c>
      <c r="AR70" s="21" t="e">
        <v>#VALUE!</v>
      </c>
      <c r="AS70">
        <v>-28.676832267584849</v>
      </c>
      <c r="AT70" t="e">
        <v>#VALUE!</v>
      </c>
      <c r="AU70" t="e">
        <v>#VALUE!</v>
      </c>
      <c r="AV70" t="s">
        <v>1984</v>
      </c>
    </row>
    <row r="71" spans="1:48" x14ac:dyDescent="0.25">
      <c r="A71" s="14">
        <v>7.3999999999999931E-10</v>
      </c>
      <c r="B71" t="s">
        <v>1229</v>
      </c>
      <c r="C71" s="4">
        <v>7</v>
      </c>
      <c r="D71" s="4">
        <v>2</v>
      </c>
      <c r="E71" s="4">
        <v>4</v>
      </c>
      <c r="F71" s="4">
        <v>13</v>
      </c>
      <c r="G71" s="4">
        <v>730</v>
      </c>
      <c r="H71" s="4">
        <v>645</v>
      </c>
      <c r="I71" s="34">
        <v>5845.9805672755274</v>
      </c>
      <c r="J71" s="35">
        <v>9.9690880989180837</v>
      </c>
      <c r="K71" s="35">
        <v>14.052287581699346</v>
      </c>
      <c r="L71" s="35" t="s">
        <v>1240</v>
      </c>
      <c r="M71" s="35" t="s">
        <v>1240</v>
      </c>
      <c r="N71" s="4">
        <v>0.45900000000000002</v>
      </c>
      <c r="O71" s="4">
        <v>433.72093023255809</v>
      </c>
      <c r="P71" s="35">
        <v>7.3643410852713176</v>
      </c>
      <c r="Q71" s="36" t="str">
        <f t="shared" si="7"/>
        <v xml:space="preserve"> </v>
      </c>
      <c r="R71" s="36" t="str">
        <f t="shared" si="8"/>
        <v xml:space="preserve"> </v>
      </c>
      <c r="S71" s="37" t="str">
        <f t="shared" si="9"/>
        <v/>
      </c>
      <c r="T71" s="37" t="str">
        <f t="shared" si="10"/>
        <v/>
      </c>
      <c r="U71" s="37" t="str">
        <f t="shared" si="11"/>
        <v/>
      </c>
      <c r="V71" s="37">
        <f t="shared" si="12"/>
        <v>-0.47169304410330304</v>
      </c>
      <c r="W71" s="37" t="str">
        <f t="shared" si="13"/>
        <v xml:space="preserve"> </v>
      </c>
      <c r="X71" s="37" t="str">
        <f t="shared" si="14"/>
        <v xml:space="preserve"> </v>
      </c>
      <c r="Y71" s="1" t="str">
        <f t="shared" si="24"/>
        <v xml:space="preserve"> </v>
      </c>
      <c r="Z71" s="1">
        <f t="shared" si="15"/>
        <v>39</v>
      </c>
      <c r="AA71" s="1" t="str">
        <f t="shared" si="25"/>
        <v xml:space="preserve"> </v>
      </c>
      <c r="AB71" s="1" t="str">
        <f t="shared" si="16"/>
        <v xml:space="preserve"> </v>
      </c>
      <c r="AC71" s="1" t="str">
        <f t="shared" si="26"/>
        <v xml:space="preserve"> 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>
        <f t="shared" si="18"/>
        <v>7.3643410860113176</v>
      </c>
      <c r="AH71" s="38" t="str">
        <f t="shared" si="19"/>
        <v xml:space="preserve"> </v>
      </c>
      <c r="AI71" s="1">
        <f t="shared" si="29"/>
        <v>11</v>
      </c>
      <c r="AJ71" s="1" t="str">
        <f t="shared" si="30"/>
        <v xml:space="preserve"> </v>
      </c>
      <c r="AK71" s="25" t="str">
        <f t="shared" si="22"/>
        <v xml:space="preserve"> </v>
      </c>
      <c r="AL71" s="25" t="str">
        <f t="shared" si="23"/>
        <v xml:space="preserve"> </v>
      </c>
      <c r="AM71" s="1" t="str">
        <f t="shared" si="31"/>
        <v xml:space="preserve"> </v>
      </c>
      <c r="AN71" s="1" t="str">
        <f t="shared" si="32"/>
        <v xml:space="preserve"> </v>
      </c>
      <c r="AO71" t="s">
        <v>1229</v>
      </c>
      <c r="AP71" t="s">
        <v>1248</v>
      </c>
      <c r="AQ71" s="22">
        <v>47.169304410330305</v>
      </c>
      <c r="AR71" s="21" t="e">
        <v>#VALUE!</v>
      </c>
      <c r="AS71">
        <v>13.178294573643413</v>
      </c>
      <c r="AT71">
        <v>-47.169304410330305</v>
      </c>
      <c r="AU71" t="e">
        <v>#VALUE!</v>
      </c>
      <c r="AV71" t="s">
        <v>1985</v>
      </c>
    </row>
    <row r="72" spans="1:48" x14ac:dyDescent="0.25">
      <c r="A72" s="14">
        <v>7.4999999999999927E-10</v>
      </c>
      <c r="B72" t="s">
        <v>747</v>
      </c>
      <c r="C72" s="4">
        <v>12</v>
      </c>
      <c r="D72" s="4">
        <v>1</v>
      </c>
      <c r="E72" s="4">
        <v>7</v>
      </c>
      <c r="F72" s="4">
        <v>20</v>
      </c>
      <c r="G72" s="4">
        <v>1460</v>
      </c>
      <c r="H72" s="4">
        <v>1244.5</v>
      </c>
      <c r="I72" s="34">
        <v>40775.644174929475</v>
      </c>
      <c r="J72" s="35">
        <v>9.4382102974883395</v>
      </c>
      <c r="K72" s="35">
        <v>10.532126854879172</v>
      </c>
      <c r="L72" s="35" t="s">
        <v>1240</v>
      </c>
      <c r="M72" s="35">
        <v>16.613576794493607</v>
      </c>
      <c r="N72" s="4">
        <v>1.484</v>
      </c>
      <c r="O72" s="4">
        <v>-15.2</v>
      </c>
      <c r="P72" s="35">
        <v>2.5464379016344405</v>
      </c>
      <c r="Q72" s="36" t="str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07" si="35">IF(ISERROR((IF((G72/H72-1)&gt;($S$5/100),(G72/H72-1)+A72,"")))=TRUE," ",((IF((G72/H72-1)&gt;($S$5/100),(G72/H72-1)+A72,""))))</f>
        <v>0.17316191316462443</v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>
        <f t="shared" ref="V72:V107" si="38">IF(ISERROR((IF(((J72/$J$6-1))&lt;($V$5/100),((J72/$J$6-1)),"")))=TRUE," ",((IF(((J72/$J$6-1))&lt;($V$5/100),((J72/$J$6-1)),""))))</f>
        <v>-0.49982665396245529</v>
      </c>
      <c r="W72" s="37" t="str">
        <f t="shared" ref="W72:W107" si="39">IF(ISERROR((IF(((L72/$L$6-1))&gt;($W$5/100),((L72/$L$6-1)),"")))=TRUE," ",((IF(((L72/$L$6-1))&gt;($W$5/100),((L72/$L$6-1)),""))))</f>
        <v xml:space="preserve"> </v>
      </c>
      <c r="X72" s="37" t="str">
        <f t="shared" ref="X72:X107" si="40">IF(ISERROR((IF(((L72/$L$6-1))&lt;($X$5/100),((L72/$L$6-1)),"")))=TRUE," ",((IF(((L72/$L$6-1))&lt;($X$5/100),((L72/$L$6-1)),""))))</f>
        <v xml:space="preserve"> </v>
      </c>
      <c r="Y72" s="1" t="str">
        <f t="shared" si="24"/>
        <v xml:space="preserve"> </v>
      </c>
      <c r="Z72" s="1">
        <f t="shared" ref="Z72:Z107" si="41">IF(ISERROR((RANK(V72,V$7:V$184,1)))=TRUE," ",((RANK(V72,V$7:V$184,1))))</f>
        <v>31</v>
      </c>
      <c r="AA72" s="1" t="str">
        <f t="shared" si="25"/>
        <v xml:space="preserve"> </v>
      </c>
      <c r="AB72" s="1" t="str">
        <f t="shared" ref="AB72:AB107" si="42">IF(ISERROR((RANK(X72,X$7:X$184,1)))=TRUE," ",((RANK(X72,X$7:X$184,1))))</f>
        <v xml:space="preserve"> </v>
      </c>
      <c r="AC72" s="1">
        <f t="shared" si="26"/>
        <v>29</v>
      </c>
      <c r="AD72" s="1" t="str">
        <f t="shared" ref="AD72:AD107" si="43">IF(ISERROR((RANK(T72,T$7:T$184,1)))=TRUE," ",((RANK(T72,T$7:T$184,1))))</f>
        <v xml:space="preserve"> </v>
      </c>
      <c r="AE72" s="1" t="str">
        <f t="shared" si="27"/>
        <v xml:space="preserve"> </v>
      </c>
      <c r="AF72" s="1" t="str">
        <f t="shared" si="28"/>
        <v xml:space="preserve"> </v>
      </c>
      <c r="AG72" s="38">
        <f t="shared" ref="AG72:AG107" si="44">IF(ISERROR((IF((AND(P72&gt;$AG$6,P72&lt;$AG$5))=TRUE,P72+A72," ")))=TRUE," ",((IF((AND(P72&gt;$AG$6,P72&lt;$AG$5))=TRUE,P72+A72," "))))</f>
        <v>2.5464379023844406</v>
      </c>
      <c r="AH72" s="38" t="str">
        <f t="shared" ref="AH72:AH107" si="45">IF(ISERROR(((IF(P72&lt;$AH$5,P72+A72," "))))=TRUE," ",((IF(P72&lt;$AH$5,P72+A72," "))))</f>
        <v xml:space="preserve"> </v>
      </c>
      <c r="AI72" s="1">
        <f t="shared" si="29"/>
        <v>57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747</v>
      </c>
      <c r="AP72" t="s">
        <v>1248</v>
      </c>
      <c r="AQ72" s="22">
        <v>49.98266539624553</v>
      </c>
      <c r="AR72" s="21" t="e">
        <v>#VALUE!</v>
      </c>
      <c r="AS72">
        <v>17.316191241462441</v>
      </c>
      <c r="AT72">
        <v>-49.98266539624553</v>
      </c>
      <c r="AU72" t="e">
        <v>#VALUE!</v>
      </c>
      <c r="AV72" t="s">
        <v>1986</v>
      </c>
    </row>
    <row r="73" spans="1:48" x14ac:dyDescent="0.25">
      <c r="A73" s="14">
        <v>7.5999999999999924E-10</v>
      </c>
      <c r="B73" t="s">
        <v>781</v>
      </c>
      <c r="C73" s="4">
        <v>16</v>
      </c>
      <c r="D73" s="4">
        <v>1</v>
      </c>
      <c r="E73" s="4">
        <v>2</v>
      </c>
      <c r="F73" s="4">
        <v>19</v>
      </c>
      <c r="G73" s="4">
        <v>2730</v>
      </c>
      <c r="H73" s="4">
        <v>2656</v>
      </c>
      <c r="I73" s="34">
        <v>10638.850796953491</v>
      </c>
      <c r="J73" s="35">
        <v>9.8993663809168826</v>
      </c>
      <c r="K73" s="35">
        <v>13.747412008281573</v>
      </c>
      <c r="L73" s="35">
        <v>7.2503769464489167</v>
      </c>
      <c r="M73" s="35">
        <v>10.494290469364785</v>
      </c>
      <c r="N73" s="4">
        <v>1.9319999999999999</v>
      </c>
      <c r="O73" s="4">
        <v>-28.071481757259864</v>
      </c>
      <c r="P73" s="35">
        <v>4.7929216867469888</v>
      </c>
      <c r="Q73" s="36">
        <f t="shared" si="33"/>
        <v>84.210526316549476</v>
      </c>
      <c r="R73" s="36" t="str">
        <f t="shared" si="34"/>
        <v xml:space="preserve"> </v>
      </c>
      <c r="S73" s="37" t="str">
        <f t="shared" si="35"/>
        <v/>
      </c>
      <c r="T73" s="37" t="str">
        <f t="shared" si="36"/>
        <v/>
      </c>
      <c r="U73" s="37" t="str">
        <f t="shared" si="37"/>
        <v/>
      </c>
      <c r="V73" s="37">
        <f t="shared" si="38"/>
        <v>-0.47538791250366352</v>
      </c>
      <c r="W73" s="37" t="str">
        <f t="shared" si="39"/>
        <v/>
      </c>
      <c r="X73" s="37" t="str">
        <f t="shared" si="40"/>
        <v/>
      </c>
      <c r="Y73" s="1" t="str">
        <f t="shared" si="24"/>
        <v xml:space="preserve"> </v>
      </c>
      <c r="Z73" s="1">
        <f t="shared" si="41"/>
        <v>38</v>
      </c>
      <c r="AA73" s="1" t="str">
        <f t="shared" si="25"/>
        <v xml:space="preserve"> </v>
      </c>
      <c r="AB73" s="1" t="str">
        <f t="shared" si="42"/>
        <v xml:space="preserve"> </v>
      </c>
      <c r="AC73" s="1" t="str">
        <f t="shared" si="26"/>
        <v xml:space="preserve"> </v>
      </c>
      <c r="AD73" s="1" t="str">
        <f t="shared" si="43"/>
        <v xml:space="preserve"> </v>
      </c>
      <c r="AE73" s="1">
        <f t="shared" si="27"/>
        <v>2</v>
      </c>
      <c r="AF73" s="1" t="str">
        <f t="shared" si="28"/>
        <v xml:space="preserve"> </v>
      </c>
      <c r="AG73" s="38">
        <f t="shared" si="44"/>
        <v>4.7929216875069889</v>
      </c>
      <c r="AH73" s="38" t="str">
        <f t="shared" si="45"/>
        <v xml:space="preserve"> </v>
      </c>
      <c r="AI73" s="1">
        <f t="shared" si="29"/>
        <v>27</v>
      </c>
      <c r="AJ73" s="1" t="str">
        <f t="shared" si="30"/>
        <v xml:space="preserve"> </v>
      </c>
      <c r="AK73" s="25" t="str">
        <f t="shared" si="46"/>
        <v xml:space="preserve"> </v>
      </c>
      <c r="AL73" s="25" t="str">
        <f t="shared" si="47"/>
        <v xml:space="preserve"> </v>
      </c>
      <c r="AM73" s="1" t="str">
        <f t="shared" si="31"/>
        <v xml:space="preserve"> </v>
      </c>
      <c r="AN73" s="1" t="str">
        <f t="shared" si="32"/>
        <v xml:space="preserve"> </v>
      </c>
      <c r="AO73" t="s">
        <v>781</v>
      </c>
      <c r="AP73" t="s">
        <v>1250</v>
      </c>
      <c r="AQ73" s="22">
        <v>47.538791250366351</v>
      </c>
      <c r="AR73" s="21">
        <v>24.460494791769861</v>
      </c>
      <c r="AS73">
        <v>2.7861445783132543</v>
      </c>
      <c r="AT73">
        <v>-47.538791250366351</v>
      </c>
      <c r="AU73">
        <v>-24.460494791769861</v>
      </c>
      <c r="AV73" t="s">
        <v>1987</v>
      </c>
    </row>
    <row r="74" spans="1:48" x14ac:dyDescent="0.25">
      <c r="A74" s="14">
        <v>7.699999999999992E-10</v>
      </c>
      <c r="B74" t="s">
        <v>807</v>
      </c>
      <c r="C74" s="4">
        <v>5</v>
      </c>
      <c r="D74" s="4">
        <v>6</v>
      </c>
      <c r="E74" s="4">
        <v>7</v>
      </c>
      <c r="F74" s="4">
        <v>18</v>
      </c>
      <c r="G74" s="4">
        <v>527.5</v>
      </c>
      <c r="H74" s="4">
        <v>561.4</v>
      </c>
      <c r="I74" s="34">
        <v>5304.9568157629728</v>
      </c>
      <c r="J74" s="35">
        <v>9.8664323374340928</v>
      </c>
      <c r="K74" s="35">
        <v>17.878980891719745</v>
      </c>
      <c r="L74" s="35">
        <v>7.4837922802632262</v>
      </c>
      <c r="M74" s="35">
        <v>10.215873526600234</v>
      </c>
      <c r="N74" s="4">
        <v>0.314</v>
      </c>
      <c r="O74" s="4">
        <v>-45.674740484429059</v>
      </c>
      <c r="P74" s="35">
        <v>3.206270039187745</v>
      </c>
      <c r="Q74" s="36" t="str">
        <f t="shared" si="33"/>
        <v xml:space="preserve"> </v>
      </c>
      <c r="R74" s="36" t="str">
        <f t="shared" si="34"/>
        <v xml:space="preserve"> </v>
      </c>
      <c r="S74" s="37" t="str">
        <f t="shared" si="35"/>
        <v/>
      </c>
      <c r="T74" s="37" t="str">
        <f t="shared" si="36"/>
        <v/>
      </c>
      <c r="U74" s="37" t="str">
        <f t="shared" si="37"/>
        <v/>
      </c>
      <c r="V74" s="37">
        <f t="shared" si="38"/>
        <v>-0.47713323605634139</v>
      </c>
      <c r="W74" s="37" t="str">
        <f t="shared" si="39"/>
        <v/>
      </c>
      <c r="X74" s="37" t="str">
        <f t="shared" si="40"/>
        <v/>
      </c>
      <c r="Y74" s="1" t="str">
        <f t="shared" si="24"/>
        <v xml:space="preserve"> </v>
      </c>
      <c r="Z74" s="1">
        <f t="shared" si="41"/>
        <v>37</v>
      </c>
      <c r="AA74" s="1" t="str">
        <f t="shared" si="25"/>
        <v xml:space="preserve"> </v>
      </c>
      <c r="AB74" s="1" t="str">
        <f t="shared" si="42"/>
        <v xml:space="preserve"> </v>
      </c>
      <c r="AC74" s="1" t="str">
        <f t="shared" si="26"/>
        <v xml:space="preserve"> </v>
      </c>
      <c r="AD74" s="1" t="str">
        <f t="shared" si="43"/>
        <v xml:space="preserve"> </v>
      </c>
      <c r="AE74" s="1" t="str">
        <f t="shared" si="27"/>
        <v xml:space="preserve"> </v>
      </c>
      <c r="AF74" s="1" t="str">
        <f t="shared" si="28"/>
        <v xml:space="preserve"> </v>
      </c>
      <c r="AG74" s="38">
        <f t="shared" si="44"/>
        <v>3.2062700399577451</v>
      </c>
      <c r="AH74" s="38" t="str">
        <f t="shared" si="45"/>
        <v xml:space="preserve"> </v>
      </c>
      <c r="AI74" s="1">
        <f t="shared" si="29"/>
        <v>45</v>
      </c>
      <c r="AJ74" s="1" t="str">
        <f t="shared" si="30"/>
        <v xml:space="preserve"> </v>
      </c>
      <c r="AK74" s="25" t="str">
        <f t="shared" si="46"/>
        <v xml:space="preserve"> </v>
      </c>
      <c r="AL74" s="25" t="str">
        <f t="shared" si="47"/>
        <v xml:space="preserve"> </v>
      </c>
      <c r="AM74" s="1" t="str">
        <f t="shared" si="31"/>
        <v xml:space="preserve"> </v>
      </c>
      <c r="AN74" s="1" t="str">
        <f t="shared" si="32"/>
        <v xml:space="preserve"> </v>
      </c>
      <c r="AO74" t="s">
        <v>807</v>
      </c>
      <c r="AP74" t="s">
        <v>1264</v>
      </c>
      <c r="AQ74" s="22">
        <v>47.713323605634137</v>
      </c>
      <c r="AR74" s="21">
        <v>22.028610359473877</v>
      </c>
      <c r="AS74">
        <v>-6.0384752404702535</v>
      </c>
      <c r="AT74">
        <v>-47.713323605634137</v>
      </c>
      <c r="AU74">
        <v>-22.028610359473877</v>
      </c>
      <c r="AV74" t="s">
        <v>1988</v>
      </c>
    </row>
    <row r="75" spans="1:48" x14ac:dyDescent="0.25">
      <c r="A75" s="14">
        <v>7.7999999999999917E-10</v>
      </c>
      <c r="B75" t="s">
        <v>751</v>
      </c>
      <c r="C75" s="4">
        <v>13</v>
      </c>
      <c r="D75" s="4">
        <v>4</v>
      </c>
      <c r="E75" s="4">
        <v>7</v>
      </c>
      <c r="F75" s="4">
        <v>24</v>
      </c>
      <c r="G75" s="4">
        <v>7600</v>
      </c>
      <c r="H75" s="4">
        <v>7680</v>
      </c>
      <c r="I75" s="34">
        <v>68588.216829473153</v>
      </c>
      <c r="J75" s="35">
        <v>23.076923076923073</v>
      </c>
      <c r="K75" s="35">
        <v>24.678663239074549</v>
      </c>
      <c r="L75" s="35">
        <v>17.529070166961937</v>
      </c>
      <c r="M75" s="35">
        <v>17.983865886315993</v>
      </c>
      <c r="N75" s="4">
        <v>3.1120000000000001</v>
      </c>
      <c r="O75" s="4">
        <v>-10.830945558739257</v>
      </c>
      <c r="P75" s="35">
        <v>2.2747395833333335</v>
      </c>
      <c r="Q75" s="36" t="str">
        <f t="shared" si="33"/>
        <v xml:space="preserve"> </v>
      </c>
      <c r="R75" s="36" t="str">
        <f t="shared" si="34"/>
        <v xml:space="preserve"> </v>
      </c>
      <c r="S75" s="37" t="str">
        <f t="shared" si="35"/>
        <v/>
      </c>
      <c r="T75" s="37" t="str">
        <f t="shared" si="36"/>
        <v/>
      </c>
      <c r="U75" s="37" t="str">
        <f t="shared" si="37"/>
        <v/>
      </c>
      <c r="V75" s="37" t="str">
        <f t="shared" si="38"/>
        <v/>
      </c>
      <c r="W75" s="37" t="str">
        <f t="shared" si="39"/>
        <v/>
      </c>
      <c r="X75" s="37" t="str">
        <f t="shared" si="40"/>
        <v/>
      </c>
      <c r="Y75" s="1" t="str">
        <f t="shared" si="24"/>
        <v xml:space="preserve"> </v>
      </c>
      <c r="Z75" s="1" t="str">
        <f t="shared" si="41"/>
        <v xml:space="preserve"> </v>
      </c>
      <c r="AA75" s="1" t="str">
        <f t="shared" si="25"/>
        <v xml:space="preserve"> </v>
      </c>
      <c r="AB75" s="1" t="str">
        <f t="shared" si="42"/>
        <v xml:space="preserve"> </v>
      </c>
      <c r="AC75" s="1" t="str">
        <f t="shared" si="26"/>
        <v xml:space="preserve"> </v>
      </c>
      <c r="AD75" s="1" t="str">
        <f t="shared" si="43"/>
        <v xml:space="preserve"> </v>
      </c>
      <c r="AE75" s="1" t="str">
        <f t="shared" si="27"/>
        <v xml:space="preserve"> </v>
      </c>
      <c r="AF75" s="1" t="str">
        <f t="shared" si="28"/>
        <v xml:space="preserve"> </v>
      </c>
      <c r="AG75" s="38">
        <f t="shared" si="44"/>
        <v>2.2747395841133335</v>
      </c>
      <c r="AH75" s="38" t="str">
        <f t="shared" si="45"/>
        <v xml:space="preserve"> </v>
      </c>
      <c r="AI75" s="1">
        <f t="shared" si="29"/>
        <v>64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751</v>
      </c>
      <c r="AP75" t="s">
        <v>1241</v>
      </c>
      <c r="AQ75" s="22">
        <v>-22.295027000058276</v>
      </c>
      <c r="AR75" s="21">
        <v>-82.630130399108097</v>
      </c>
      <c r="AS75">
        <v>-1.041666666666663</v>
      </c>
      <c r="AT75">
        <v>22.295027000058276</v>
      </c>
      <c r="AU75">
        <v>82.630130399108097</v>
      </c>
      <c r="AV75" t="s">
        <v>1989</v>
      </c>
    </row>
    <row r="76" spans="1:48" x14ac:dyDescent="0.25">
      <c r="A76" s="14">
        <v>7.8999999999999913E-10</v>
      </c>
      <c r="B76" t="s">
        <v>780</v>
      </c>
      <c r="C76" s="4">
        <v>14</v>
      </c>
      <c r="D76" s="4">
        <v>4</v>
      </c>
      <c r="E76" s="4">
        <v>8</v>
      </c>
      <c r="F76" s="4">
        <v>26</v>
      </c>
      <c r="G76" s="4">
        <v>135</v>
      </c>
      <c r="H76" s="4">
        <v>122.55</v>
      </c>
      <c r="I76" s="34">
        <v>18661.729383542908</v>
      </c>
      <c r="J76" s="35">
        <v>5.2371794871794872</v>
      </c>
      <c r="K76" s="35" t="s">
        <v>1240</v>
      </c>
      <c r="L76" s="35" t="s">
        <v>1240</v>
      </c>
      <c r="M76" s="35" t="s">
        <v>1240</v>
      </c>
      <c r="N76" s="4">
        <v>2.4E-2</v>
      </c>
      <c r="O76" s="4">
        <v>-93.814432989690715</v>
      </c>
      <c r="P76" s="35">
        <v>3.9167686658506731</v>
      </c>
      <c r="Q76" s="36" t="str">
        <f t="shared" si="33"/>
        <v xml:space="preserve"> </v>
      </c>
      <c r="R76" s="36" t="str">
        <f t="shared" si="34"/>
        <v xml:space="preserve"> </v>
      </c>
      <c r="S76" s="37" t="str">
        <f t="shared" si="35"/>
        <v/>
      </c>
      <c r="T76" s="37" t="str">
        <f t="shared" si="36"/>
        <v/>
      </c>
      <c r="U76" s="37" t="str">
        <f t="shared" si="37"/>
        <v/>
      </c>
      <c r="V76" s="37">
        <f t="shared" si="38"/>
        <v>-0.72245823039153434</v>
      </c>
      <c r="W76" s="37" t="str">
        <f t="shared" si="39"/>
        <v xml:space="preserve"> </v>
      </c>
      <c r="X76" s="37" t="str">
        <f t="shared" si="40"/>
        <v xml:space="preserve"> </v>
      </c>
      <c r="Y76" s="1" t="str">
        <f t="shared" si="24"/>
        <v xml:space="preserve"> </v>
      </c>
      <c r="Z76" s="1">
        <f t="shared" si="41"/>
        <v>12</v>
      </c>
      <c r="AA76" s="1" t="str">
        <f t="shared" si="25"/>
        <v xml:space="preserve"> </v>
      </c>
      <c r="AB76" s="1" t="str">
        <f t="shared" si="42"/>
        <v xml:space="preserve"> </v>
      </c>
      <c r="AC76" s="1" t="str">
        <f t="shared" si="26"/>
        <v xml:space="preserve"> 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>
        <f t="shared" si="44"/>
        <v>3.9167686666406731</v>
      </c>
      <c r="AH76" s="38" t="str">
        <f t="shared" si="45"/>
        <v xml:space="preserve"> </v>
      </c>
      <c r="AI76" s="1">
        <f t="shared" si="29"/>
        <v>35</v>
      </c>
      <c r="AJ76" s="1" t="str">
        <f t="shared" si="30"/>
        <v xml:space="preserve"> </v>
      </c>
      <c r="AK76" s="25" t="str">
        <f t="shared" si="46"/>
        <v xml:space="preserve"> </v>
      </c>
      <c r="AL76" s="25">
        <f t="shared" si="47"/>
        <v>-93.81443298890072</v>
      </c>
      <c r="AM76" s="1" t="str">
        <f t="shared" si="31"/>
        <v xml:space="preserve"> </v>
      </c>
      <c r="AN76" s="1">
        <f t="shared" si="32"/>
        <v>17</v>
      </c>
      <c r="AO76" t="s">
        <v>780</v>
      </c>
      <c r="AP76" t="s">
        <v>1248</v>
      </c>
      <c r="AQ76" s="22">
        <v>72.245823039153436</v>
      </c>
      <c r="AR76" s="21" t="e">
        <v>#VALUE!</v>
      </c>
      <c r="AS76">
        <v>10.159118727050176</v>
      </c>
      <c r="AT76">
        <v>-72.245823039153436</v>
      </c>
      <c r="AU76" t="e">
        <v>#VALUE!</v>
      </c>
      <c r="AV76" t="s">
        <v>1990</v>
      </c>
    </row>
    <row r="77" spans="1:48" x14ac:dyDescent="0.25">
      <c r="A77" s="14">
        <v>7.999999999999991E-10</v>
      </c>
      <c r="B77" t="s">
        <v>739</v>
      </c>
      <c r="C77" s="4">
        <v>9</v>
      </c>
      <c r="D77" s="4">
        <v>1</v>
      </c>
      <c r="E77" s="4">
        <v>16</v>
      </c>
      <c r="F77" s="4">
        <v>26</v>
      </c>
      <c r="G77" s="4">
        <v>1501.05615234375</v>
      </c>
      <c r="H77" s="4">
        <v>1279.2</v>
      </c>
      <c r="I77" s="34">
        <v>122572.0310132397</v>
      </c>
      <c r="J77" s="35">
        <v>7.5037242286904879</v>
      </c>
      <c r="K77" s="35" t="s">
        <v>1240</v>
      </c>
      <c r="L77" s="35">
        <v>3.543017823571224</v>
      </c>
      <c r="M77" s="35">
        <v>6.4552012220173118</v>
      </c>
      <c r="N77" s="4">
        <v>0.39300000000000002</v>
      </c>
      <c r="O77" s="4">
        <v>-80.735294117647058</v>
      </c>
      <c r="P77" s="35">
        <v>4.1455360587273935</v>
      </c>
      <c r="Q77" s="36" t="str">
        <f t="shared" si="33"/>
        <v xml:space="preserve"> </v>
      </c>
      <c r="R77" s="36" t="str">
        <f t="shared" si="34"/>
        <v xml:space="preserve"> </v>
      </c>
      <c r="S77" s="37">
        <f t="shared" si="35"/>
        <v>0.17343351576540805</v>
      </c>
      <c r="T77" s="37" t="str">
        <f t="shared" si="36"/>
        <v/>
      </c>
      <c r="U77" s="37" t="str">
        <f t="shared" si="37"/>
        <v/>
      </c>
      <c r="V77" s="37">
        <f t="shared" si="38"/>
        <v>-0.60234379856889886</v>
      </c>
      <c r="W77" s="37" t="str">
        <f t="shared" si="39"/>
        <v/>
      </c>
      <c r="X77" s="37">
        <f t="shared" si="40"/>
        <v>-0.63086358776477947</v>
      </c>
      <c r="Y77" s="1" t="str">
        <f t="shared" si="24"/>
        <v xml:space="preserve"> </v>
      </c>
      <c r="Z77" s="1">
        <f t="shared" si="41"/>
        <v>20</v>
      </c>
      <c r="AA77" s="1" t="str">
        <f t="shared" si="25"/>
        <v xml:space="preserve"> </v>
      </c>
      <c r="AB77" s="1">
        <f t="shared" si="42"/>
        <v>4</v>
      </c>
      <c r="AC77" s="1">
        <f t="shared" si="26"/>
        <v>28</v>
      </c>
      <c r="AD77" s="1" t="str">
        <f t="shared" si="43"/>
        <v xml:space="preserve"> </v>
      </c>
      <c r="AE77" s="1" t="str">
        <f t="shared" si="27"/>
        <v xml:space="preserve"> </v>
      </c>
      <c r="AF77" s="1" t="str">
        <f t="shared" si="28"/>
        <v xml:space="preserve"> </v>
      </c>
      <c r="AG77" s="38">
        <f t="shared" si="44"/>
        <v>4.1455360595273936</v>
      </c>
      <c r="AH77" s="38" t="str">
        <f t="shared" si="45"/>
        <v xml:space="preserve"> </v>
      </c>
      <c r="AI77" s="1">
        <f t="shared" si="29"/>
        <v>32</v>
      </c>
      <c r="AJ77" s="1" t="str">
        <f t="shared" si="30"/>
        <v xml:space="preserve"> </v>
      </c>
      <c r="AK77" s="25" t="str">
        <f t="shared" si="46"/>
        <v xml:space="preserve"> </v>
      </c>
      <c r="AL77" s="25">
        <f t="shared" si="47"/>
        <v>-80.735294116847058</v>
      </c>
      <c r="AM77" s="1" t="str">
        <f t="shared" si="31"/>
        <v xml:space="preserve"> </v>
      </c>
      <c r="AN77" s="1">
        <f t="shared" si="32"/>
        <v>15</v>
      </c>
      <c r="AO77" t="s">
        <v>739</v>
      </c>
      <c r="AP77" t="s">
        <v>1297</v>
      </c>
      <c r="AQ77" s="22">
        <v>60.234379856889888</v>
      </c>
      <c r="AR77" s="21">
        <v>63.086358776477944</v>
      </c>
      <c r="AS77">
        <v>17.343351496540805</v>
      </c>
      <c r="AT77">
        <v>-60.234379856889888</v>
      </c>
      <c r="AU77">
        <v>-63.086358776477944</v>
      </c>
      <c r="AV77" t="s">
        <v>1991</v>
      </c>
    </row>
    <row r="78" spans="1:48" x14ac:dyDescent="0.25">
      <c r="A78" s="14">
        <v>8.0999999999999906E-10</v>
      </c>
      <c r="B78" t="s">
        <v>741</v>
      </c>
      <c r="C78" s="4">
        <v>7</v>
      </c>
      <c r="D78" s="4">
        <v>1</v>
      </c>
      <c r="E78" s="4">
        <v>9</v>
      </c>
      <c r="F78" s="4">
        <v>17</v>
      </c>
      <c r="G78" s="4">
        <v>1550</v>
      </c>
      <c r="H78" s="4">
        <v>1217.8</v>
      </c>
      <c r="I78" s="34">
        <v>122572.0310132397</v>
      </c>
      <c r="J78" s="35">
        <v>7.1435548512345806</v>
      </c>
      <c r="K78" s="35">
        <v>38.916923502527318</v>
      </c>
      <c r="L78" s="35">
        <v>3.543017823571224</v>
      </c>
      <c r="M78" s="35">
        <v>6.4552012220173118</v>
      </c>
      <c r="N78" s="4">
        <v>0.39300000000000002</v>
      </c>
      <c r="O78" s="4">
        <v>-80.735294117647058</v>
      </c>
      <c r="P78" s="35">
        <v>5.4726088310349148</v>
      </c>
      <c r="Q78" s="36" t="str">
        <f t="shared" si="33"/>
        <v xml:space="preserve"> </v>
      </c>
      <c r="R78" s="36" t="str">
        <f t="shared" si="34"/>
        <v xml:space="preserve"> </v>
      </c>
      <c r="S78" s="37">
        <f t="shared" si="35"/>
        <v>0.27278699374808507</v>
      </c>
      <c r="T78" s="37" t="str">
        <f t="shared" si="36"/>
        <v/>
      </c>
      <c r="U78" s="37" t="str">
        <f t="shared" si="37"/>
        <v/>
      </c>
      <c r="V78" s="37">
        <f t="shared" si="38"/>
        <v>-0.62143079885647678</v>
      </c>
      <c r="W78" s="37" t="str">
        <f t="shared" si="39"/>
        <v/>
      </c>
      <c r="X78" s="37">
        <f t="shared" si="40"/>
        <v>-0.63086358776477947</v>
      </c>
      <c r="Y78" s="1" t="str">
        <f t="shared" si="24"/>
        <v xml:space="preserve"> </v>
      </c>
      <c r="Z78" s="1">
        <f t="shared" si="41"/>
        <v>19</v>
      </c>
      <c r="AA78" s="1" t="str">
        <f t="shared" si="25"/>
        <v xml:space="preserve"> </v>
      </c>
      <c r="AB78" s="1">
        <f t="shared" si="42"/>
        <v>4</v>
      </c>
      <c r="AC78" s="1">
        <f t="shared" si="26"/>
        <v>14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5.4726088318449149</v>
      </c>
      <c r="AH78" s="38" t="str">
        <f t="shared" si="45"/>
        <v xml:space="preserve"> </v>
      </c>
      <c r="AI78" s="1">
        <f t="shared" si="29"/>
        <v>21</v>
      </c>
      <c r="AJ78" s="1" t="str">
        <f t="shared" si="30"/>
        <v xml:space="preserve"> </v>
      </c>
      <c r="AK78" s="25" t="str">
        <f t="shared" si="46"/>
        <v xml:space="preserve"> </v>
      </c>
      <c r="AL78" s="25">
        <f t="shared" si="47"/>
        <v>-80.735294116837053</v>
      </c>
      <c r="AM78" s="1" t="str">
        <f t="shared" si="31"/>
        <v xml:space="preserve"> </v>
      </c>
      <c r="AN78" s="1">
        <f t="shared" si="32"/>
        <v>14</v>
      </c>
      <c r="AO78" t="s">
        <v>741</v>
      </c>
      <c r="AP78" t="s">
        <v>1297</v>
      </c>
      <c r="AQ78" s="22">
        <v>62.14307988564768</v>
      </c>
      <c r="AR78" s="21">
        <v>63.086358776477944</v>
      </c>
      <c r="AS78">
        <v>27.278699293808508</v>
      </c>
      <c r="AT78">
        <v>-62.14307988564768</v>
      </c>
      <c r="AU78">
        <v>-63.086358776477944</v>
      </c>
      <c r="AV78" t="s">
        <v>1991</v>
      </c>
    </row>
    <row r="79" spans="1:48" x14ac:dyDescent="0.25">
      <c r="A79" s="14">
        <v>8.1999999999999903E-10</v>
      </c>
      <c r="B79" t="s">
        <v>761</v>
      </c>
      <c r="C79" s="4">
        <v>10</v>
      </c>
      <c r="D79" s="4">
        <v>2</v>
      </c>
      <c r="E79" s="4">
        <v>12</v>
      </c>
      <c r="F79" s="4">
        <v>24</v>
      </c>
      <c r="G79" s="4">
        <v>1980</v>
      </c>
      <c r="H79" s="4">
        <v>1813</v>
      </c>
      <c r="I79" s="34">
        <v>43977.565297744462</v>
      </c>
      <c r="J79" s="35">
        <v>19.770992366412212</v>
      </c>
      <c r="K79" s="35">
        <v>20.815154994259469</v>
      </c>
      <c r="L79" s="35">
        <v>14.346599187471787</v>
      </c>
      <c r="M79" s="35">
        <v>15.373819524341798</v>
      </c>
      <c r="N79" s="4">
        <v>0.871</v>
      </c>
      <c r="O79" s="4">
        <v>-6.3440860215053814</v>
      </c>
      <c r="P79" s="35">
        <v>2.5151682294539439</v>
      </c>
      <c r="Q79" s="36" t="str">
        <f t="shared" si="33"/>
        <v xml:space="preserve"> </v>
      </c>
      <c r="R79" s="36" t="str">
        <f t="shared" si="34"/>
        <v xml:space="preserve"> </v>
      </c>
      <c r="S79" s="37" t="str">
        <f t="shared" si="35"/>
        <v/>
      </c>
      <c r="T79" s="37" t="str">
        <f t="shared" si="36"/>
        <v/>
      </c>
      <c r="U79" s="37" t="str">
        <f t="shared" si="37"/>
        <v/>
      </c>
      <c r="V79" s="37" t="str">
        <f t="shared" si="38"/>
        <v/>
      </c>
      <c r="W79" s="37" t="str">
        <f t="shared" si="39"/>
        <v/>
      </c>
      <c r="X79" s="37" t="str">
        <f t="shared" si="40"/>
        <v/>
      </c>
      <c r="Y79" s="1" t="str">
        <f t="shared" si="24"/>
        <v xml:space="preserve"> </v>
      </c>
      <c r="Z79" s="1" t="str">
        <f t="shared" si="41"/>
        <v xml:space="preserve"> </v>
      </c>
      <c r="AA79" s="1" t="str">
        <f t="shared" si="25"/>
        <v xml:space="preserve"> </v>
      </c>
      <c r="AB79" s="1" t="str">
        <f t="shared" si="42"/>
        <v xml:space="preserve"> </v>
      </c>
      <c r="AC79" s="1" t="str">
        <f t="shared" si="26"/>
        <v xml:space="preserve"> </v>
      </c>
      <c r="AD79" s="1" t="str">
        <f t="shared" si="43"/>
        <v xml:space="preserve"> </v>
      </c>
      <c r="AE79" s="1" t="str">
        <f t="shared" si="27"/>
        <v xml:space="preserve"> </v>
      </c>
      <c r="AF79" s="1" t="str">
        <f t="shared" si="28"/>
        <v xml:space="preserve"> </v>
      </c>
      <c r="AG79" s="38">
        <f t="shared" si="44"/>
        <v>2.515168230273944</v>
      </c>
      <c r="AH79" s="38" t="str">
        <f t="shared" si="45"/>
        <v xml:space="preserve"> </v>
      </c>
      <c r="AI79" s="1">
        <f t="shared" si="29"/>
        <v>58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761</v>
      </c>
      <c r="AP79" t="s">
        <v>1246</v>
      </c>
      <c r="AQ79" s="22">
        <v>-4.7754086282942199</v>
      </c>
      <c r="AR79" s="21">
        <v>-49.47291872503348</v>
      </c>
      <c r="AS79">
        <v>9.2112520683949271</v>
      </c>
      <c r="AT79">
        <v>4.7754086282942199</v>
      </c>
      <c r="AU79">
        <v>49.47291872503348</v>
      </c>
      <c r="AV79" t="s">
        <v>1992</v>
      </c>
    </row>
    <row r="80" spans="1:48" x14ac:dyDescent="0.25">
      <c r="A80" s="14">
        <v>8.2999999999999899E-10</v>
      </c>
      <c r="B80" t="s">
        <v>750</v>
      </c>
      <c r="C80" s="4">
        <v>10</v>
      </c>
      <c r="D80" s="4">
        <v>5</v>
      </c>
      <c r="E80" s="4">
        <v>12</v>
      </c>
      <c r="F80" s="4">
        <v>27</v>
      </c>
      <c r="G80" s="4">
        <v>4400</v>
      </c>
      <c r="H80" s="4">
        <v>4760</v>
      </c>
      <c r="I80" s="34">
        <v>100263.42602191116</v>
      </c>
      <c r="J80" s="35">
        <v>9.5664654950747519</v>
      </c>
      <c r="K80" s="35">
        <v>10.904933031507138</v>
      </c>
      <c r="L80" s="35">
        <v>5.1848072767259517</v>
      </c>
      <c r="M80" s="35">
        <v>5.895222771076976</v>
      </c>
      <c r="N80" s="4">
        <v>5.4820000000000002</v>
      </c>
      <c r="O80" s="4">
        <v>-13.845670281313849</v>
      </c>
      <c r="P80" s="35">
        <v>5.8898466974496833</v>
      </c>
      <c r="Q80" s="36" t="str">
        <f t="shared" si="33"/>
        <v xml:space="preserve"> </v>
      </c>
      <c r="R80" s="36" t="str">
        <f t="shared" si="34"/>
        <v xml:space="preserve"> </v>
      </c>
      <c r="S80" s="37" t="str">
        <f t="shared" si="35"/>
        <v/>
      </c>
      <c r="T80" s="37" t="str">
        <f t="shared" si="36"/>
        <v/>
      </c>
      <c r="U80" s="37" t="str">
        <f t="shared" si="37"/>
        <v/>
      </c>
      <c r="V80" s="37">
        <f t="shared" si="38"/>
        <v>-0.49302983239337306</v>
      </c>
      <c r="W80" s="37" t="str">
        <f t="shared" si="39"/>
        <v/>
      </c>
      <c r="X80" s="37">
        <f t="shared" si="40"/>
        <v>-0.45981046340530562</v>
      </c>
      <c r="Y80" s="1" t="str">
        <f t="shared" si="24"/>
        <v xml:space="preserve"> </v>
      </c>
      <c r="Z80" s="1">
        <f t="shared" si="41"/>
        <v>34</v>
      </c>
      <c r="AA80" s="1" t="str">
        <f t="shared" si="25"/>
        <v xml:space="preserve"> </v>
      </c>
      <c r="AB80" s="1">
        <f t="shared" si="42"/>
        <v>15</v>
      </c>
      <c r="AC80" s="1" t="str">
        <f t="shared" si="26"/>
        <v xml:space="preserve"> 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>
        <f t="shared" si="44"/>
        <v>5.8898466982796833</v>
      </c>
      <c r="AH80" s="38" t="str">
        <f t="shared" si="45"/>
        <v xml:space="preserve"> </v>
      </c>
      <c r="AI80" s="1">
        <f t="shared" si="29"/>
        <v>15</v>
      </c>
      <c r="AJ80" s="1" t="str">
        <f t="shared" si="30"/>
        <v xml:space="preserve"> </v>
      </c>
      <c r="AK80" s="25" t="str">
        <f t="shared" si="46"/>
        <v xml:space="preserve"> </v>
      </c>
      <c r="AL80" s="25" t="str">
        <f t="shared" si="47"/>
        <v xml:space="preserve"> </v>
      </c>
      <c r="AM80" s="1" t="str">
        <f t="shared" si="31"/>
        <v xml:space="preserve"> </v>
      </c>
      <c r="AN80" s="1" t="str">
        <f t="shared" si="32"/>
        <v xml:space="preserve"> </v>
      </c>
      <c r="AO80" t="s">
        <v>750</v>
      </c>
      <c r="AP80" t="s">
        <v>1244</v>
      </c>
      <c r="AQ80" s="22">
        <v>49.302983239337308</v>
      </c>
      <c r="AR80" s="21">
        <v>45.981046340530561</v>
      </c>
      <c r="AS80">
        <v>-7.5630252100840289</v>
      </c>
      <c r="AT80">
        <v>-49.302983239337308</v>
      </c>
      <c r="AU80">
        <v>-45.981046340530561</v>
      </c>
      <c r="AV80" t="s">
        <v>1993</v>
      </c>
    </row>
    <row r="81" spans="1:48" x14ac:dyDescent="0.25">
      <c r="A81" s="14">
        <v>8.3999999999999896E-10</v>
      </c>
      <c r="B81" t="s">
        <v>946</v>
      </c>
      <c r="C81" s="4">
        <v>4</v>
      </c>
      <c r="D81" s="4">
        <v>7</v>
      </c>
      <c r="E81" s="4">
        <v>8</v>
      </c>
      <c r="F81" s="4">
        <v>19</v>
      </c>
      <c r="G81" s="4">
        <v>495</v>
      </c>
      <c r="H81" s="4">
        <v>564.20000000000005</v>
      </c>
      <c r="I81" s="34">
        <v>6186.6166904788688</v>
      </c>
      <c r="J81" s="35">
        <v>28.494949494949495</v>
      </c>
      <c r="K81" s="35" t="s">
        <v>1240</v>
      </c>
      <c r="L81" s="35">
        <v>22.020043572984751</v>
      </c>
      <c r="M81" s="35">
        <v>37.083487154658513</v>
      </c>
      <c r="N81" s="4">
        <v>0.11800000000000001</v>
      </c>
      <c r="O81" s="4">
        <v>-41.584158415841586</v>
      </c>
      <c r="P81" s="35">
        <v>0.74441687344913154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/>
      </c>
      <c r="T81" s="37" t="str">
        <f t="shared" si="36"/>
        <v/>
      </c>
      <c r="U81" s="37" t="str">
        <f t="shared" si="37"/>
        <v/>
      </c>
      <c r="V81" s="37" t="str">
        <f t="shared" si="38"/>
        <v/>
      </c>
      <c r="W81" s="37" t="str">
        <f t="shared" si="39"/>
        <v/>
      </c>
      <c r="X81" s="37" t="str">
        <f t="shared" si="40"/>
        <v/>
      </c>
      <c r="Y81" s="1" t="str">
        <f t="shared" si="24"/>
        <v xml:space="preserve"> </v>
      </c>
      <c r="Z81" s="1" t="str">
        <f t="shared" si="41"/>
        <v xml:space="preserve"> </v>
      </c>
      <c r="AA81" s="1" t="str">
        <f t="shared" si="25"/>
        <v xml:space="preserve"> </v>
      </c>
      <c r="AB81" s="1" t="str">
        <f t="shared" si="42"/>
        <v xml:space="preserve"> </v>
      </c>
      <c r="AC81" s="1" t="str">
        <f t="shared" si="26"/>
        <v xml:space="preserve"> </v>
      </c>
      <c r="AD81" s="1" t="str">
        <f t="shared" si="43"/>
        <v xml:space="preserve"> </v>
      </c>
      <c r="AE81" s="1" t="str">
        <f t="shared" si="27"/>
        <v xml:space="preserve"> </v>
      </c>
      <c r="AF81" s="1" t="str">
        <f t="shared" si="28"/>
        <v xml:space="preserve"> </v>
      </c>
      <c r="AG81" s="38" t="str">
        <f t="shared" si="44"/>
        <v xml:space="preserve"> </v>
      </c>
      <c r="AH81" s="38" t="str">
        <f t="shared" si="45"/>
        <v xml:space="preserve"> </v>
      </c>
      <c r="AI81" s="1" t="str">
        <f t="shared" si="29"/>
        <v xml:space="preserve"> 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946</v>
      </c>
      <c r="AP81" t="s">
        <v>1264</v>
      </c>
      <c r="AQ81" s="22">
        <v>-51.007593440173004</v>
      </c>
      <c r="AR81" s="21">
        <v>-129.42023683080731</v>
      </c>
      <c r="AS81">
        <v>-12.265154200638072</v>
      </c>
      <c r="AT81">
        <v>51.007593440173004</v>
      </c>
      <c r="AU81">
        <v>129.42023683080731</v>
      </c>
      <c r="AV81" t="s">
        <v>1994</v>
      </c>
    </row>
    <row r="82" spans="1:48" x14ac:dyDescent="0.25">
      <c r="A82" s="14">
        <v>8.4999999999999893E-10</v>
      </c>
      <c r="B82" t="s">
        <v>766</v>
      </c>
      <c r="C82" s="4">
        <v>6</v>
      </c>
      <c r="D82" s="4">
        <v>7</v>
      </c>
      <c r="E82" s="4">
        <v>8</v>
      </c>
      <c r="F82" s="4">
        <v>21</v>
      </c>
      <c r="G82" s="4">
        <v>327.5</v>
      </c>
      <c r="H82" s="4">
        <v>267.8</v>
      </c>
      <c r="I82" s="34">
        <v>6494.5172351527935</v>
      </c>
      <c r="J82" s="35">
        <v>18.217687074829932</v>
      </c>
      <c r="K82" s="35" t="s">
        <v>1240</v>
      </c>
      <c r="L82" s="35">
        <v>3.5033809354366388</v>
      </c>
      <c r="M82" s="35">
        <v>6.2795998140305356</v>
      </c>
      <c r="N82" s="4">
        <v>-0.125</v>
      </c>
      <c r="O82" s="4" t="s">
        <v>132</v>
      </c>
      <c r="P82" s="35">
        <v>0.89619118745332338</v>
      </c>
      <c r="Q82" s="36" t="str">
        <f t="shared" si="33"/>
        <v xml:space="preserve"> </v>
      </c>
      <c r="R82" s="36" t="str">
        <f t="shared" si="34"/>
        <v xml:space="preserve"> </v>
      </c>
      <c r="S82" s="37">
        <f t="shared" si="35"/>
        <v>0.22292755872901418</v>
      </c>
      <c r="T82" s="37" t="str">
        <f t="shared" si="36"/>
        <v/>
      </c>
      <c r="U82" s="37" t="str">
        <f t="shared" si="37"/>
        <v/>
      </c>
      <c r="V82" s="37" t="str">
        <f t="shared" si="38"/>
        <v/>
      </c>
      <c r="W82" s="37" t="str">
        <f t="shared" si="39"/>
        <v/>
      </c>
      <c r="X82" s="37">
        <f t="shared" si="40"/>
        <v>-0.63499323638828586</v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>
        <f t="shared" si="42"/>
        <v>3</v>
      </c>
      <c r="AC82" s="1">
        <f t="shared" si="26"/>
        <v>21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 t="str">
        <f t="shared" si="44"/>
        <v xml:space="preserve"> </v>
      </c>
      <c r="AH82" s="38" t="str">
        <f t="shared" si="45"/>
        <v xml:space="preserve"> </v>
      </c>
      <c r="AI82" s="1" t="str">
        <f t="shared" si="29"/>
        <v xml:space="preserve"> 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766</v>
      </c>
      <c r="AP82" t="s">
        <v>1246</v>
      </c>
      <c r="AQ82" s="22">
        <v>3.4562569165526136</v>
      </c>
      <c r="AR82" s="21">
        <v>63.499323638828585</v>
      </c>
      <c r="AS82">
        <v>22.29275578790142</v>
      </c>
      <c r="AT82">
        <v>-3.4562569165526136</v>
      </c>
      <c r="AU82">
        <v>-63.499323638828585</v>
      </c>
      <c r="AV82" t="s">
        <v>1995</v>
      </c>
    </row>
    <row r="83" spans="1:48" x14ac:dyDescent="0.25">
      <c r="A83" s="14">
        <v>8.5999999999999889E-10</v>
      </c>
      <c r="B83" t="s">
        <v>798</v>
      </c>
      <c r="C83" s="4">
        <v>16</v>
      </c>
      <c r="D83" s="4">
        <v>0</v>
      </c>
      <c r="E83" s="4">
        <v>4</v>
      </c>
      <c r="F83" s="4">
        <v>20</v>
      </c>
      <c r="G83" s="4">
        <v>520</v>
      </c>
      <c r="H83" s="4">
        <v>417.6</v>
      </c>
      <c r="I83" s="34">
        <v>5425.7352123071169</v>
      </c>
      <c r="J83" s="35">
        <v>10.260442260442261</v>
      </c>
      <c r="K83" s="35">
        <v>10.388059701492537</v>
      </c>
      <c r="L83" s="35" t="s">
        <v>1240</v>
      </c>
      <c r="M83" s="35" t="s">
        <v>1240</v>
      </c>
      <c r="N83" s="4">
        <v>0.40200000000000002</v>
      </c>
      <c r="O83" s="4">
        <v>2.0304568527918798</v>
      </c>
      <c r="P83" s="35">
        <v>5.9865900383141764</v>
      </c>
      <c r="Q83" s="36">
        <f t="shared" si="33"/>
        <v>80.000000000859998</v>
      </c>
      <c r="R83" s="36" t="str">
        <f t="shared" si="34"/>
        <v xml:space="preserve"> </v>
      </c>
      <c r="S83" s="37">
        <f t="shared" si="35"/>
        <v>0.2452107288293485</v>
      </c>
      <c r="T83" s="37" t="str">
        <f t="shared" si="36"/>
        <v/>
      </c>
      <c r="U83" s="37" t="str">
        <f t="shared" si="37"/>
        <v/>
      </c>
      <c r="V83" s="37">
        <f t="shared" si="38"/>
        <v>-0.456252872581559</v>
      </c>
      <c r="W83" s="37" t="str">
        <f t="shared" si="39"/>
        <v xml:space="preserve"> </v>
      </c>
      <c r="X83" s="37" t="str">
        <f t="shared" si="40"/>
        <v xml:space="preserve"> </v>
      </c>
      <c r="Y83" s="1" t="str">
        <f t="shared" si="24"/>
        <v xml:space="preserve"> </v>
      </c>
      <c r="Z83" s="1">
        <f t="shared" si="41"/>
        <v>41</v>
      </c>
      <c r="AA83" s="1" t="str">
        <f t="shared" si="25"/>
        <v xml:space="preserve"> </v>
      </c>
      <c r="AB83" s="1" t="str">
        <f t="shared" si="42"/>
        <v xml:space="preserve"> </v>
      </c>
      <c r="AC83" s="1">
        <f t="shared" si="26"/>
        <v>19</v>
      </c>
      <c r="AD83" s="1" t="str">
        <f t="shared" si="43"/>
        <v xml:space="preserve"> </v>
      </c>
      <c r="AE83" s="1">
        <f t="shared" si="27"/>
        <v>4</v>
      </c>
      <c r="AF83" s="1" t="str">
        <f t="shared" si="28"/>
        <v xml:space="preserve"> </v>
      </c>
      <c r="AG83" s="38">
        <f t="shared" si="44"/>
        <v>5.9865900391741764</v>
      </c>
      <c r="AH83" s="38" t="str">
        <f t="shared" si="45"/>
        <v xml:space="preserve"> </v>
      </c>
      <c r="AI83" s="1">
        <f t="shared" si="29"/>
        <v>14</v>
      </c>
      <c r="AJ83" s="1" t="str">
        <f t="shared" si="30"/>
        <v xml:space="preserve"> </v>
      </c>
      <c r="AK83" s="25" t="str">
        <f t="shared" si="46"/>
        <v xml:space="preserve"> </v>
      </c>
      <c r="AL83" s="25" t="str">
        <f t="shared" si="47"/>
        <v xml:space="preserve"> </v>
      </c>
      <c r="AM83" s="1" t="str">
        <f t="shared" si="31"/>
        <v xml:space="preserve"> </v>
      </c>
      <c r="AN83" s="1" t="str">
        <f t="shared" si="32"/>
        <v xml:space="preserve"> </v>
      </c>
      <c r="AO83" t="s">
        <v>798</v>
      </c>
      <c r="AP83" t="s">
        <v>1248</v>
      </c>
      <c r="AQ83" s="22">
        <v>45.6252872581559</v>
      </c>
      <c r="AR83" s="21" t="e">
        <v>#VALUE!</v>
      </c>
      <c r="AS83">
        <v>24.521072796934853</v>
      </c>
      <c r="AT83">
        <v>-45.6252872581559</v>
      </c>
      <c r="AU83" t="e">
        <v>#VALUE!</v>
      </c>
      <c r="AV83" t="s">
        <v>1996</v>
      </c>
    </row>
    <row r="84" spans="1:48" x14ac:dyDescent="0.25">
      <c r="A84" s="14">
        <v>8.6999999999999886E-10</v>
      </c>
      <c r="B84" t="s">
        <v>805</v>
      </c>
      <c r="C84" s="4">
        <v>10</v>
      </c>
      <c r="D84" s="4">
        <v>3</v>
      </c>
      <c r="E84" s="4">
        <v>4</v>
      </c>
      <c r="F84" s="4">
        <v>17</v>
      </c>
      <c r="G84" s="4">
        <v>515</v>
      </c>
      <c r="H84" s="4">
        <v>539.79999999999995</v>
      </c>
      <c r="I84" s="34">
        <v>12571.169453832954</v>
      </c>
      <c r="J84" s="35">
        <v>37.748251748251739</v>
      </c>
      <c r="K84" s="35" t="s">
        <v>1240</v>
      </c>
      <c r="L84" s="35">
        <v>18.498719593481386</v>
      </c>
      <c r="M84" s="35">
        <v>20.045401076981914</v>
      </c>
      <c r="N84" s="4">
        <v>0.122</v>
      </c>
      <c r="O84" s="4">
        <v>-14.685314685314696</v>
      </c>
      <c r="P84" s="35">
        <v>0.83364208966283815</v>
      </c>
      <c r="Q84" s="36" t="str">
        <f t="shared" si="33"/>
        <v xml:space="preserve"> </v>
      </c>
      <c r="R84" s="36" t="str">
        <f t="shared" si="34"/>
        <v xml:space="preserve"> </v>
      </c>
      <c r="S84" s="37" t="str">
        <f t="shared" si="35"/>
        <v/>
      </c>
      <c r="T84" s="37" t="str">
        <f t="shared" si="36"/>
        <v/>
      </c>
      <c r="U84" s="37" t="str">
        <f t="shared" si="37"/>
        <v/>
      </c>
      <c r="V84" s="37" t="str">
        <f t="shared" si="38"/>
        <v/>
      </c>
      <c r="W84" s="37" t="str">
        <f t="shared" si="39"/>
        <v/>
      </c>
      <c r="X84" s="37" t="str">
        <f t="shared" si="40"/>
        <v/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 t="str">
        <f t="shared" si="42"/>
        <v xml:space="preserve"> </v>
      </c>
      <c r="AC84" s="1" t="str">
        <f t="shared" si="26"/>
        <v xml:space="preserve"> 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 t="str">
        <f t="shared" si="44"/>
        <v xml:space="preserve"> </v>
      </c>
      <c r="AH84" s="38" t="str">
        <f t="shared" si="45"/>
        <v xml:space="preserve"> </v>
      </c>
      <c r="AI84" s="1" t="str">
        <f t="shared" si="29"/>
        <v xml:space="preserve"> 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805</v>
      </c>
      <c r="AP84" t="s">
        <v>1246</v>
      </c>
      <c r="AQ84" s="22">
        <v>-100.04501689282259</v>
      </c>
      <c r="AR84" s="21">
        <v>-92.73261726920083</v>
      </c>
      <c r="AS84">
        <v>-4.5942941830307449</v>
      </c>
      <c r="AT84">
        <v>100.04501689282259</v>
      </c>
      <c r="AU84">
        <v>92.73261726920083</v>
      </c>
      <c r="AV84" t="s">
        <v>1997</v>
      </c>
    </row>
    <row r="85" spans="1:48" x14ac:dyDescent="0.25">
      <c r="A85" s="14">
        <v>8.7999999999999882E-10</v>
      </c>
      <c r="B85" t="s">
        <v>816</v>
      </c>
      <c r="C85" s="4">
        <v>11</v>
      </c>
      <c r="D85" s="4">
        <v>3</v>
      </c>
      <c r="E85" s="4">
        <v>4</v>
      </c>
      <c r="F85" s="4">
        <v>18</v>
      </c>
      <c r="G85" s="4">
        <v>250</v>
      </c>
      <c r="H85" s="4">
        <v>195.85</v>
      </c>
      <c r="I85" s="34">
        <v>5464.1409739264391</v>
      </c>
      <c r="J85" s="35">
        <v>9.4158653846153832</v>
      </c>
      <c r="K85" s="35">
        <v>9.8914141414141401</v>
      </c>
      <c r="L85" s="35">
        <v>7.6559159604519778</v>
      </c>
      <c r="M85" s="35">
        <v>5.6423207221236504</v>
      </c>
      <c r="N85" s="4">
        <v>0.188</v>
      </c>
      <c r="O85" s="4">
        <v>2.7322404371584721</v>
      </c>
      <c r="P85" s="35">
        <v>5.3101863671176925</v>
      </c>
      <c r="Q85" s="36" t="str">
        <f t="shared" si="33"/>
        <v xml:space="preserve"> </v>
      </c>
      <c r="R85" s="36" t="str">
        <f t="shared" si="34"/>
        <v xml:space="preserve"> </v>
      </c>
      <c r="S85" s="37">
        <f t="shared" si="35"/>
        <v>0.27648710836021445</v>
      </c>
      <c r="T85" s="37" t="str">
        <f t="shared" si="36"/>
        <v/>
      </c>
      <c r="U85" s="37" t="str">
        <f t="shared" si="37"/>
        <v/>
      </c>
      <c r="V85" s="37">
        <f t="shared" si="38"/>
        <v>-0.50101081170913719</v>
      </c>
      <c r="W85" s="37" t="str">
        <f t="shared" si="39"/>
        <v/>
      </c>
      <c r="X85" s="37" t="str">
        <f t="shared" si="40"/>
        <v/>
      </c>
      <c r="Y85" s="1" t="str">
        <f t="shared" si="24"/>
        <v xml:space="preserve"> </v>
      </c>
      <c r="Z85" s="1">
        <f t="shared" si="41"/>
        <v>30</v>
      </c>
      <c r="AA85" s="1" t="str">
        <f t="shared" si="25"/>
        <v xml:space="preserve"> </v>
      </c>
      <c r="AB85" s="1" t="str">
        <f t="shared" si="42"/>
        <v xml:space="preserve"> </v>
      </c>
      <c r="AC85" s="1">
        <f t="shared" si="26"/>
        <v>13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>
        <f t="shared" si="44"/>
        <v>5.3101863679976926</v>
      </c>
      <c r="AH85" s="38" t="str">
        <f t="shared" si="45"/>
        <v xml:space="preserve"> </v>
      </c>
      <c r="AI85" s="1">
        <f t="shared" si="29"/>
        <v>22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816</v>
      </c>
      <c r="AP85" t="s">
        <v>1241</v>
      </c>
      <c r="AQ85" s="22">
        <v>50.101081170913716</v>
      </c>
      <c r="AR85" s="21">
        <v>20.235305303459363</v>
      </c>
      <c r="AS85">
        <v>27.648710748021443</v>
      </c>
      <c r="AT85">
        <v>-50.101081170913716</v>
      </c>
      <c r="AU85">
        <v>-20.235305303459363</v>
      </c>
      <c r="AV85" t="s">
        <v>1998</v>
      </c>
    </row>
    <row r="86" spans="1:48" x14ac:dyDescent="0.25">
      <c r="A86" s="14">
        <v>8.8999999999999879E-10</v>
      </c>
      <c r="B86" t="s">
        <v>817</v>
      </c>
      <c r="C86" s="4">
        <v>0</v>
      </c>
      <c r="D86" s="4">
        <v>6</v>
      </c>
      <c r="E86" s="4">
        <v>11</v>
      </c>
      <c r="F86" s="4">
        <v>17</v>
      </c>
      <c r="G86" s="4">
        <v>2567</v>
      </c>
      <c r="H86" s="4">
        <v>2922</v>
      </c>
      <c r="I86" s="34">
        <v>9834.3832552539188</v>
      </c>
      <c r="J86" s="35">
        <v>15.023136246786631</v>
      </c>
      <c r="K86" s="35">
        <v>17.644927536231883</v>
      </c>
      <c r="L86" s="35">
        <v>11.681553055980025</v>
      </c>
      <c r="M86" s="35">
        <v>13.350665304931427</v>
      </c>
      <c r="N86" s="4">
        <v>1.6560000000000001</v>
      </c>
      <c r="O86" s="4">
        <v>-16.363636363636356</v>
      </c>
      <c r="P86" s="35">
        <v>3.9082819986310753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 t="str">
        <f t="shared" si="37"/>
        <v/>
      </c>
      <c r="V86" s="37" t="str">
        <f t="shared" si="38"/>
        <v/>
      </c>
      <c r="W86" s="37" t="str">
        <f t="shared" si="39"/>
        <v/>
      </c>
      <c r="X86" s="37" t="str">
        <f t="shared" si="40"/>
        <v/>
      </c>
      <c r="Y86" s="1" t="str">
        <f t="shared" si="24"/>
        <v xml:space="preserve"> </v>
      </c>
      <c r="Z86" s="1" t="str">
        <f t="shared" si="41"/>
        <v xml:space="preserve"> </v>
      </c>
      <c r="AA86" s="1" t="str">
        <f t="shared" si="25"/>
        <v xml:space="preserve"> </v>
      </c>
      <c r="AB86" s="1" t="str">
        <f t="shared" si="42"/>
        <v xml:space="preserve"> 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3.9082819995210754</v>
      </c>
      <c r="AH86" s="38" t="str">
        <f t="shared" si="45"/>
        <v xml:space="preserve"> </v>
      </c>
      <c r="AI86" s="1">
        <f t="shared" si="29"/>
        <v>36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817</v>
      </c>
      <c r="AP86" t="s">
        <v>1248</v>
      </c>
      <c r="AQ86" s="22">
        <v>20.385623039859226</v>
      </c>
      <c r="AR86" s="21">
        <v>-21.706601522919456</v>
      </c>
      <c r="AS86">
        <v>-12.149212867898695</v>
      </c>
      <c r="AT86">
        <v>-20.385623039859226</v>
      </c>
      <c r="AU86">
        <v>21.706601522919456</v>
      </c>
      <c r="AV86" t="s">
        <v>1999</v>
      </c>
    </row>
    <row r="87" spans="1:48" x14ac:dyDescent="0.25">
      <c r="A87" s="14">
        <v>8.9999999999999875E-10</v>
      </c>
      <c r="B87" t="s">
        <v>784</v>
      </c>
      <c r="C87" s="4">
        <v>3</v>
      </c>
      <c r="D87" s="4">
        <v>9</v>
      </c>
      <c r="E87" s="4">
        <v>8</v>
      </c>
      <c r="F87" s="4">
        <v>20</v>
      </c>
      <c r="G87" s="4">
        <v>620</v>
      </c>
      <c r="H87" s="4">
        <v>663.4</v>
      </c>
      <c r="I87" s="34">
        <v>9088.9348538426257</v>
      </c>
      <c r="J87" s="35">
        <v>22.564625850340136</v>
      </c>
      <c r="K87" s="35">
        <v>27.188524590163933</v>
      </c>
      <c r="L87" s="35">
        <v>14.999054907657856</v>
      </c>
      <c r="M87" s="35">
        <v>15.753401475237093</v>
      </c>
      <c r="N87" s="4">
        <v>0.24399999999999999</v>
      </c>
      <c r="O87" s="4">
        <v>-13.47517730496455</v>
      </c>
      <c r="P87" s="35">
        <v>2.5927042508290632</v>
      </c>
      <c r="Q87" s="36" t="str">
        <f t="shared" si="33"/>
        <v xml:space="preserve"> </v>
      </c>
      <c r="R87" s="36" t="str">
        <f t="shared" si="34"/>
        <v xml:space="preserve"> </v>
      </c>
      <c r="S87" s="37" t="str">
        <f t="shared" si="35"/>
        <v/>
      </c>
      <c r="T87" s="37" t="str">
        <f t="shared" si="36"/>
        <v/>
      </c>
      <c r="U87" s="37" t="str">
        <f t="shared" si="37"/>
        <v/>
      </c>
      <c r="V87" s="37" t="str">
        <f t="shared" si="38"/>
        <v/>
      </c>
      <c r="W87" s="37" t="str">
        <f t="shared" si="39"/>
        <v/>
      </c>
      <c r="X87" s="37" t="str">
        <f t="shared" si="40"/>
        <v/>
      </c>
      <c r="Y87" s="1" t="str">
        <f t="shared" si="24"/>
        <v xml:space="preserve"> </v>
      </c>
      <c r="Z87" s="1" t="str">
        <f t="shared" si="41"/>
        <v xml:space="preserve"> </v>
      </c>
      <c r="AA87" s="1" t="str">
        <f t="shared" si="25"/>
        <v xml:space="preserve"> </v>
      </c>
      <c r="AB87" s="1" t="str">
        <f t="shared" si="42"/>
        <v xml:space="preserve"> </v>
      </c>
      <c r="AC87" s="1" t="str">
        <f t="shared" si="26"/>
        <v xml:space="preserve"> </v>
      </c>
      <c r="AD87" s="1" t="str">
        <f t="shared" si="43"/>
        <v xml:space="preserve"> </v>
      </c>
      <c r="AE87" s="1" t="str">
        <f t="shared" si="27"/>
        <v xml:space="preserve"> </v>
      </c>
      <c r="AF87" s="1" t="str">
        <f t="shared" si="28"/>
        <v xml:space="preserve"> </v>
      </c>
      <c r="AG87" s="38">
        <f t="shared" si="44"/>
        <v>2.5927042517290633</v>
      </c>
      <c r="AH87" s="38" t="str">
        <f t="shared" si="45"/>
        <v xml:space="preserve"> </v>
      </c>
      <c r="AI87" s="1">
        <f t="shared" si="29"/>
        <v>55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784</v>
      </c>
      <c r="AP87" t="s">
        <v>1295</v>
      </c>
      <c r="AQ87" s="22">
        <v>-19.580132863254285</v>
      </c>
      <c r="AR87" s="21">
        <v>-56.270659399368284</v>
      </c>
      <c r="AS87">
        <v>-6.5420560747663554</v>
      </c>
      <c r="AT87">
        <v>19.580132863254285</v>
      </c>
      <c r="AU87">
        <v>56.270659399368284</v>
      </c>
      <c r="AV87" t="s">
        <v>2000</v>
      </c>
    </row>
    <row r="88" spans="1:48" x14ac:dyDescent="0.25">
      <c r="A88" s="14">
        <v>9.0999999999999872E-10</v>
      </c>
      <c r="B88" t="s">
        <v>808</v>
      </c>
      <c r="C88" s="4">
        <v>10</v>
      </c>
      <c r="D88" s="4">
        <v>3</v>
      </c>
      <c r="E88" s="4">
        <v>7</v>
      </c>
      <c r="F88" s="4">
        <v>20</v>
      </c>
      <c r="G88" s="4">
        <v>910</v>
      </c>
      <c r="H88" s="4">
        <v>941.6</v>
      </c>
      <c r="I88" s="34">
        <v>14083.557323672056</v>
      </c>
      <c r="J88" s="35">
        <v>38.432653061224492</v>
      </c>
      <c r="K88" s="35">
        <v>39.07053941908714</v>
      </c>
      <c r="L88" s="35" t="s">
        <v>1240</v>
      </c>
      <c r="M88" s="35" t="s">
        <v>1240</v>
      </c>
      <c r="N88" s="4">
        <v>0.24099999999999999</v>
      </c>
      <c r="O88" s="4">
        <v>-1.2295081967213126</v>
      </c>
      <c r="P88" s="35">
        <v>2.3045879354290566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/>
      </c>
      <c r="T88" s="37" t="str">
        <f t="shared" si="36"/>
        <v/>
      </c>
      <c r="U88" s="37" t="str">
        <f t="shared" si="37"/>
        <v/>
      </c>
      <c r="V88" s="37" t="str">
        <f t="shared" si="38"/>
        <v/>
      </c>
      <c r="W88" s="37" t="str">
        <f t="shared" si="39"/>
        <v xml:space="preserve"> </v>
      </c>
      <c r="X88" s="37" t="str">
        <f t="shared" si="40"/>
        <v xml:space="preserve"> </v>
      </c>
      <c r="Y88" s="1" t="str">
        <f t="shared" si="24"/>
        <v xml:space="preserve"> </v>
      </c>
      <c r="Z88" s="1" t="str">
        <f t="shared" si="41"/>
        <v xml:space="preserve"> </v>
      </c>
      <c r="AA88" s="1" t="str">
        <f t="shared" si="25"/>
        <v xml:space="preserve"> 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>
        <f t="shared" si="44"/>
        <v>2.3045879363390567</v>
      </c>
      <c r="AH88" s="38" t="str">
        <f t="shared" si="45"/>
        <v xml:space="preserve"> </v>
      </c>
      <c r="AI88" s="1">
        <f t="shared" si="29"/>
        <v>62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808</v>
      </c>
      <c r="AP88" t="s">
        <v>1256</v>
      </c>
      <c r="AQ88" s="22">
        <v>-103.67196823160731</v>
      </c>
      <c r="AR88" s="21" t="e">
        <v>#VALUE!</v>
      </c>
      <c r="AS88">
        <v>-3.3559898045879333</v>
      </c>
      <c r="AT88">
        <v>103.67196823160731</v>
      </c>
      <c r="AU88" t="e">
        <v>#VALUE!</v>
      </c>
      <c r="AV88" t="s">
        <v>2001</v>
      </c>
    </row>
    <row r="89" spans="1:48" x14ac:dyDescent="0.25">
      <c r="A89" s="14">
        <v>9.1999999999999868E-10</v>
      </c>
      <c r="B89" t="s">
        <v>811</v>
      </c>
      <c r="C89" s="4">
        <v>8</v>
      </c>
      <c r="D89" s="4">
        <v>0</v>
      </c>
      <c r="E89" s="4">
        <v>4</v>
      </c>
      <c r="F89" s="4">
        <v>12</v>
      </c>
      <c r="G89" s="4">
        <v>2925</v>
      </c>
      <c r="H89" s="4">
        <v>2470</v>
      </c>
      <c r="I89" s="34">
        <v>7400.500081062246</v>
      </c>
      <c r="J89" s="35">
        <v>9.6473803109826974</v>
      </c>
      <c r="K89" s="35">
        <v>12.528995614014589</v>
      </c>
      <c r="L89" s="35">
        <v>6.1011392616177691</v>
      </c>
      <c r="M89" s="35">
        <v>7.1156970896420795</v>
      </c>
      <c r="N89" s="4">
        <v>2.1819999999999999</v>
      </c>
      <c r="O89" s="4">
        <v>-20.596797671033489</v>
      </c>
      <c r="P89" s="35">
        <v>3.5408241106651381</v>
      </c>
      <c r="Q89" s="36" t="str">
        <f t="shared" si="33"/>
        <v xml:space="preserve"> </v>
      </c>
      <c r="R89" s="36" t="str">
        <f t="shared" si="34"/>
        <v xml:space="preserve"> </v>
      </c>
      <c r="S89" s="37">
        <f t="shared" si="35"/>
        <v>0.18421052723578937</v>
      </c>
      <c r="T89" s="37" t="str">
        <f t="shared" si="36"/>
        <v/>
      </c>
      <c r="U89" s="37" t="str">
        <f t="shared" si="37"/>
        <v/>
      </c>
      <c r="V89" s="37">
        <f t="shared" si="38"/>
        <v>-0.48874179123503414</v>
      </c>
      <c r="W89" s="37" t="str">
        <f t="shared" si="39"/>
        <v/>
      </c>
      <c r="X89" s="37">
        <f t="shared" si="40"/>
        <v>-0.36434057920969087</v>
      </c>
      <c r="Y89" s="1" t="str">
        <f t="shared" si="24"/>
        <v xml:space="preserve"> </v>
      </c>
      <c r="Z89" s="1">
        <f t="shared" si="41"/>
        <v>35</v>
      </c>
      <c r="AA89" s="1" t="str">
        <f t="shared" si="25"/>
        <v xml:space="preserve"> </v>
      </c>
      <c r="AB89" s="1">
        <f t="shared" si="42"/>
        <v>21</v>
      </c>
      <c r="AC89" s="1">
        <f t="shared" si="26"/>
        <v>25</v>
      </c>
      <c r="AD89" s="1" t="str">
        <f t="shared" si="43"/>
        <v xml:space="preserve"> </v>
      </c>
      <c r="AE89" s="1" t="str">
        <f t="shared" si="27"/>
        <v xml:space="preserve"> </v>
      </c>
      <c r="AF89" s="1" t="str">
        <f t="shared" si="28"/>
        <v xml:space="preserve"> </v>
      </c>
      <c r="AG89" s="38">
        <f t="shared" si="44"/>
        <v>3.5408241115851382</v>
      </c>
      <c r="AH89" s="38" t="str">
        <f t="shared" si="45"/>
        <v xml:space="preserve"> </v>
      </c>
      <c r="AI89" s="1">
        <f t="shared" si="29"/>
        <v>43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811</v>
      </c>
      <c r="AP89" t="s">
        <v>1244</v>
      </c>
      <c r="AQ89" s="22">
        <v>48.874179123503417</v>
      </c>
      <c r="AR89" s="21">
        <v>36.434057920969089</v>
      </c>
      <c r="AS89">
        <v>18.421052631578938</v>
      </c>
      <c r="AT89">
        <v>-48.874179123503417</v>
      </c>
      <c r="AU89">
        <v>-36.434057920969089</v>
      </c>
      <c r="AV89" t="s">
        <v>2002</v>
      </c>
    </row>
    <row r="90" spans="1:48" x14ac:dyDescent="0.25">
      <c r="A90" s="14">
        <v>9.2999999999999865E-10</v>
      </c>
      <c r="B90" t="s">
        <v>773</v>
      </c>
      <c r="C90" s="4">
        <v>4</v>
      </c>
      <c r="D90" s="4">
        <v>5</v>
      </c>
      <c r="E90" s="4">
        <v>10</v>
      </c>
      <c r="F90" s="4">
        <v>19</v>
      </c>
      <c r="G90" s="4">
        <v>265</v>
      </c>
      <c r="H90" s="4">
        <v>262</v>
      </c>
      <c r="I90" s="34">
        <v>7447.0521868986716</v>
      </c>
      <c r="J90" s="35">
        <v>14.395604395604396</v>
      </c>
      <c r="K90" s="35">
        <v>19.407407407407408</v>
      </c>
      <c r="L90" s="35">
        <v>18.876943452380953</v>
      </c>
      <c r="M90" s="35">
        <v>26.799904507176752</v>
      </c>
      <c r="N90" s="4">
        <v>0.13500000000000001</v>
      </c>
      <c r="O90" s="4">
        <v>-30.051813471502587</v>
      </c>
      <c r="P90" s="35">
        <v>7.7862595419847329</v>
      </c>
      <c r="Q90" s="36" t="str">
        <f t="shared" si="33"/>
        <v xml:space="preserve"> </v>
      </c>
      <c r="R90" s="36" t="str">
        <f t="shared" si="34"/>
        <v xml:space="preserve"> </v>
      </c>
      <c r="S90" s="37" t="str">
        <f t="shared" si="35"/>
        <v/>
      </c>
      <c r="T90" s="37" t="str">
        <f t="shared" si="36"/>
        <v/>
      </c>
      <c r="U90" s="37" t="str">
        <f t="shared" si="37"/>
        <v/>
      </c>
      <c r="V90" s="37" t="str">
        <f t="shared" si="38"/>
        <v/>
      </c>
      <c r="W90" s="37" t="str">
        <f t="shared" si="39"/>
        <v/>
      </c>
      <c r="X90" s="37" t="str">
        <f t="shared" si="40"/>
        <v/>
      </c>
      <c r="Y90" s="1" t="str">
        <f t="shared" si="24"/>
        <v xml:space="preserve"> </v>
      </c>
      <c r="Z90" s="1" t="str">
        <f t="shared" si="41"/>
        <v xml:space="preserve"> </v>
      </c>
      <c r="AA90" s="1" t="str">
        <f t="shared" si="25"/>
        <v xml:space="preserve"> </v>
      </c>
      <c r="AB90" s="1" t="str">
        <f t="shared" si="42"/>
        <v xml:space="preserve"> </v>
      </c>
      <c r="AC90" s="1" t="str">
        <f t="shared" si="26"/>
        <v xml:space="preserve"> </v>
      </c>
      <c r="AD90" s="1" t="str">
        <f t="shared" si="43"/>
        <v xml:space="preserve"> </v>
      </c>
      <c r="AE90" s="1" t="str">
        <f t="shared" si="27"/>
        <v xml:space="preserve"> </v>
      </c>
      <c r="AF90" s="1" t="str">
        <f t="shared" si="28"/>
        <v xml:space="preserve"> </v>
      </c>
      <c r="AG90" s="38">
        <f t="shared" si="44"/>
        <v>7.786259542914733</v>
      </c>
      <c r="AH90" s="38" t="str">
        <f t="shared" si="45"/>
        <v xml:space="preserve"> </v>
      </c>
      <c r="AI90" s="1">
        <f t="shared" si="29"/>
        <v>8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773</v>
      </c>
      <c r="AP90" t="s">
        <v>1248</v>
      </c>
      <c r="AQ90" s="22">
        <v>23.711197442820776</v>
      </c>
      <c r="AR90" s="21">
        <v>-96.673218340047811</v>
      </c>
      <c r="AS90">
        <v>1.1450381679389388</v>
      </c>
      <c r="AT90">
        <v>-23.711197442820776</v>
      </c>
      <c r="AU90">
        <v>96.673218340047811</v>
      </c>
      <c r="AV90" t="s">
        <v>2003</v>
      </c>
    </row>
    <row r="91" spans="1:48" x14ac:dyDescent="0.25">
      <c r="A91" s="14">
        <v>9.3999999999999862E-10</v>
      </c>
      <c r="B91" t="s">
        <v>947</v>
      </c>
      <c r="C91" s="4">
        <v>4</v>
      </c>
      <c r="D91" s="4">
        <v>1</v>
      </c>
      <c r="E91" s="4">
        <v>7</v>
      </c>
      <c r="F91" s="4">
        <v>12</v>
      </c>
      <c r="G91" s="4">
        <v>310</v>
      </c>
      <c r="H91" s="4">
        <v>274</v>
      </c>
      <c r="I91" s="34">
        <v>4723.8007677731748</v>
      </c>
      <c r="J91" s="35">
        <v>8.1791044776119399</v>
      </c>
      <c r="K91" s="35">
        <v>8.3792048929663618</v>
      </c>
      <c r="L91" s="35">
        <v>7.4712515803385573</v>
      </c>
      <c r="M91" s="35">
        <v>6.4231425929730843</v>
      </c>
      <c r="N91" s="4">
        <v>0.247</v>
      </c>
      <c r="O91" s="4">
        <v>-25.602409638554217</v>
      </c>
      <c r="P91" s="35">
        <v>5.2919708029197068</v>
      </c>
      <c r="Q91" s="36" t="str">
        <f t="shared" si="33"/>
        <v xml:space="preserve"> </v>
      </c>
      <c r="R91" s="36" t="str">
        <f t="shared" si="34"/>
        <v xml:space="preserve"> </v>
      </c>
      <c r="S91" s="37" t="str">
        <f t="shared" si="35"/>
        <v/>
      </c>
      <c r="T91" s="37" t="str">
        <f t="shared" si="36"/>
        <v/>
      </c>
      <c r="U91" s="37" t="str">
        <f t="shared" si="37"/>
        <v/>
      </c>
      <c r="V91" s="37">
        <f t="shared" si="38"/>
        <v>-0.56655235206546506</v>
      </c>
      <c r="W91" s="37" t="str">
        <f t="shared" si="39"/>
        <v/>
      </c>
      <c r="X91" s="37" t="str">
        <f t="shared" si="40"/>
        <v/>
      </c>
      <c r="Y91" s="1" t="str">
        <f t="shared" si="24"/>
        <v xml:space="preserve"> </v>
      </c>
      <c r="Z91" s="1">
        <f t="shared" si="41"/>
        <v>25</v>
      </c>
      <c r="AA91" s="1" t="str">
        <f t="shared" si="25"/>
        <v xml:space="preserve"> </v>
      </c>
      <c r="AB91" s="1" t="str">
        <f t="shared" si="42"/>
        <v xml:space="preserve"> </v>
      </c>
      <c r="AC91" s="1" t="str">
        <f t="shared" si="26"/>
        <v xml:space="preserve"> </v>
      </c>
      <c r="AD91" s="1" t="str">
        <f t="shared" si="43"/>
        <v xml:space="preserve"> </v>
      </c>
      <c r="AE91" s="1" t="str">
        <f t="shared" si="27"/>
        <v xml:space="preserve"> </v>
      </c>
      <c r="AF91" s="1" t="str">
        <f t="shared" si="28"/>
        <v xml:space="preserve"> </v>
      </c>
      <c r="AG91" s="38">
        <f t="shared" si="44"/>
        <v>5.2919708038597069</v>
      </c>
      <c r="AH91" s="38" t="str">
        <f t="shared" si="45"/>
        <v xml:space="preserve"> </v>
      </c>
      <c r="AI91" s="1">
        <f t="shared" si="29"/>
        <v>23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947</v>
      </c>
      <c r="AP91" t="s">
        <v>1244</v>
      </c>
      <c r="AQ91" s="22">
        <v>56.655235206546507</v>
      </c>
      <c r="AR91" s="21">
        <v>22.159268154823174</v>
      </c>
      <c r="AS91">
        <v>13.138686131386867</v>
      </c>
      <c r="AT91">
        <v>-56.655235206546507</v>
      </c>
      <c r="AU91">
        <v>-22.159268154823174</v>
      </c>
      <c r="AV91" t="s">
        <v>2004</v>
      </c>
    </row>
    <row r="92" spans="1:48" x14ac:dyDescent="0.25">
      <c r="A92" s="14">
        <v>9.4999999999999858E-10</v>
      </c>
      <c r="B92" t="s">
        <v>799</v>
      </c>
      <c r="C92" s="4">
        <v>10</v>
      </c>
      <c r="D92" s="4">
        <v>0</v>
      </c>
      <c r="E92" s="4">
        <v>5</v>
      </c>
      <c r="F92" s="4">
        <v>15</v>
      </c>
      <c r="G92" s="4">
        <v>1690</v>
      </c>
      <c r="H92" s="4">
        <v>1458.5</v>
      </c>
      <c r="I92" s="34">
        <v>7257.4535177233429</v>
      </c>
      <c r="J92" s="35">
        <v>15.272251308900524</v>
      </c>
      <c r="K92" s="35">
        <v>18.345911949685537</v>
      </c>
      <c r="L92" s="35">
        <v>10.57964857302742</v>
      </c>
      <c r="M92" s="35">
        <v>13.298707023490417</v>
      </c>
      <c r="N92" s="4">
        <v>0.79500000000000004</v>
      </c>
      <c r="O92" s="4">
        <v>-17.871900826446275</v>
      </c>
      <c r="P92" s="35">
        <v>2.3105930750771342</v>
      </c>
      <c r="Q92" s="36" t="str">
        <f t="shared" si="33"/>
        <v xml:space="preserve"> </v>
      </c>
      <c r="R92" s="36" t="str">
        <f t="shared" si="34"/>
        <v xml:space="preserve"> </v>
      </c>
      <c r="S92" s="37">
        <f t="shared" si="35"/>
        <v>0.15872471812517999</v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 t="str">
        <f t="shared" si="39"/>
        <v/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 t="str">
        <f t="shared" si="25"/>
        <v xml:space="preserve"> </v>
      </c>
      <c r="AB92" s="1" t="str">
        <f t="shared" si="42"/>
        <v xml:space="preserve"> </v>
      </c>
      <c r="AC92" s="1">
        <f t="shared" si="26"/>
        <v>31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2.3105930760271343</v>
      </c>
      <c r="AH92" s="38" t="str">
        <f t="shared" si="45"/>
        <v xml:space="preserve"> </v>
      </c>
      <c r="AI92" s="1">
        <f t="shared" si="29"/>
        <v>61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799</v>
      </c>
      <c r="AP92" t="s">
        <v>1246</v>
      </c>
      <c r="AQ92" s="22">
        <v>19.065449932474511</v>
      </c>
      <c r="AR92" s="21">
        <v>-10.226188843170657</v>
      </c>
      <c r="AS92">
        <v>15.872471717518</v>
      </c>
      <c r="AT92">
        <v>-19.065449932474511</v>
      </c>
      <c r="AU92">
        <v>10.226188843170657</v>
      </c>
      <c r="AV92" t="s">
        <v>2005</v>
      </c>
    </row>
    <row r="93" spans="1:48" x14ac:dyDescent="0.25">
      <c r="A93" s="14">
        <v>9.5999999999999855E-10</v>
      </c>
      <c r="B93" t="s">
        <v>800</v>
      </c>
      <c r="C93" s="4">
        <v>2</v>
      </c>
      <c r="D93" s="4">
        <v>0</v>
      </c>
      <c r="E93" s="4">
        <v>1</v>
      </c>
      <c r="F93" s="4">
        <v>3</v>
      </c>
      <c r="G93" s="4" t="s">
        <v>132</v>
      </c>
      <c r="H93" s="4">
        <v>959</v>
      </c>
      <c r="I93" s="34">
        <v>17761.720795458987</v>
      </c>
      <c r="J93" s="35" t="s">
        <v>1240</v>
      </c>
      <c r="K93" s="35" t="s">
        <v>1240</v>
      </c>
      <c r="L93" s="35" t="s">
        <v>1240</v>
      </c>
      <c r="M93" s="35" t="s">
        <v>1240</v>
      </c>
      <c r="N93" s="4" t="s">
        <v>132</v>
      </c>
      <c r="O93" s="4" t="s">
        <v>1920</v>
      </c>
      <c r="P93" s="35" t="s">
        <v>137</v>
      </c>
      <c r="Q93" s="36" t="str">
        <f t="shared" si="33"/>
        <v xml:space="preserve"> </v>
      </c>
      <c r="R93" s="36" t="str">
        <f t="shared" si="34"/>
        <v xml:space="preserve"> </v>
      </c>
      <c r="S93" s="37" t="str">
        <f t="shared" si="35"/>
        <v xml:space="preserve"> </v>
      </c>
      <c r="T93" s="37" t="str">
        <f t="shared" si="36"/>
        <v xml:space="preserve"> </v>
      </c>
      <c r="U93" s="37" t="str">
        <f t="shared" si="37"/>
        <v xml:space="preserve"> </v>
      </c>
      <c r="V93" s="37" t="str">
        <f t="shared" si="38"/>
        <v xml:space="preserve"> </v>
      </c>
      <c r="W93" s="37" t="str">
        <f t="shared" si="39"/>
        <v xml:space="preserve"> </v>
      </c>
      <c r="X93" s="37" t="str">
        <f t="shared" si="40"/>
        <v xml:space="preserve"> </v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 t="str">
        <f t="shared" si="27"/>
        <v xml:space="preserve"> 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800</v>
      </c>
      <c r="AP93" t="s">
        <v>132</v>
      </c>
      <c r="AQ93" s="22" t="e">
        <v>#VALUE!</v>
      </c>
      <c r="AR93" s="21" t="e">
        <v>#VALUE!</v>
      </c>
      <c r="AS93" t="s">
        <v>137</v>
      </c>
      <c r="AT93" t="e">
        <v>#VALUE!</v>
      </c>
      <c r="AU93" t="e">
        <v>#VALUE!</v>
      </c>
      <c r="AV93" t="s">
        <v>2006</v>
      </c>
    </row>
    <row r="94" spans="1:48" x14ac:dyDescent="0.25">
      <c r="A94" s="14">
        <v>9.6999999999999851E-10</v>
      </c>
      <c r="B94" t="s">
        <v>770</v>
      </c>
      <c r="C94" s="4">
        <v>5</v>
      </c>
      <c r="D94" s="4">
        <v>3</v>
      </c>
      <c r="E94" s="4">
        <v>8</v>
      </c>
      <c r="F94" s="4">
        <v>16</v>
      </c>
      <c r="G94" s="4">
        <v>1685</v>
      </c>
      <c r="H94" s="4">
        <v>1557.5</v>
      </c>
      <c r="I94" s="34">
        <v>17126.600750256308</v>
      </c>
      <c r="J94" s="35">
        <v>19.328699053295271</v>
      </c>
      <c r="K94" s="35">
        <v>25.436467414739681</v>
      </c>
      <c r="L94" s="35">
        <v>12.583294432121102</v>
      </c>
      <c r="M94" s="35">
        <v>15.552195884773663</v>
      </c>
      <c r="N94" s="4">
        <v>0.76900000000000002</v>
      </c>
      <c r="O94" s="4">
        <v>-24.755381604696673</v>
      </c>
      <c r="P94" s="35">
        <v>1.579702635638021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/>
      </c>
      <c r="T94" s="37" t="str">
        <f t="shared" si="36"/>
        <v/>
      </c>
      <c r="U94" s="37" t="str">
        <f t="shared" si="37"/>
        <v/>
      </c>
      <c r="V94" s="37" t="str">
        <f t="shared" si="38"/>
        <v/>
      </c>
      <c r="W94" s="37" t="str">
        <f t="shared" si="39"/>
        <v/>
      </c>
      <c r="X94" s="37" t="str">
        <f t="shared" si="40"/>
        <v/>
      </c>
      <c r="Y94" s="1" t="str">
        <f t="shared" si="24"/>
        <v xml:space="preserve"> </v>
      </c>
      <c r="Z94" s="1" t="str">
        <f t="shared" si="41"/>
        <v xml:space="preserve"> </v>
      </c>
      <c r="AA94" s="1" t="str">
        <f t="shared" si="25"/>
        <v xml:space="preserve"> 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 t="str">
        <f t="shared" si="44"/>
        <v xml:space="preserve"> </v>
      </c>
      <c r="AH94" s="38" t="str">
        <f t="shared" si="45"/>
        <v xml:space="preserve"> </v>
      </c>
      <c r="AI94" s="1" t="str">
        <f t="shared" si="29"/>
        <v xml:space="preserve"> 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770</v>
      </c>
      <c r="AP94" t="s">
        <v>1315</v>
      </c>
      <c r="AQ94" s="22">
        <v>-2.4314968126123437</v>
      </c>
      <c r="AR94" s="21">
        <v>-31.101574761220931</v>
      </c>
      <c r="AS94">
        <v>8.1861958266452604</v>
      </c>
      <c r="AT94">
        <v>2.4314968126123437</v>
      </c>
      <c r="AU94">
        <v>31.101574761220931</v>
      </c>
      <c r="AV94" t="s">
        <v>2007</v>
      </c>
    </row>
    <row r="95" spans="1:48" x14ac:dyDescent="0.25">
      <c r="A95" s="14">
        <v>9.7999999999999848E-10</v>
      </c>
      <c r="B95" t="s">
        <v>1230</v>
      </c>
      <c r="C95" s="4">
        <v>2</v>
      </c>
      <c r="D95" s="4">
        <v>6</v>
      </c>
      <c r="E95" s="4">
        <v>9</v>
      </c>
      <c r="F95" s="4">
        <v>17</v>
      </c>
      <c r="G95" s="4">
        <v>8220</v>
      </c>
      <c r="H95" s="4">
        <v>10085</v>
      </c>
      <c r="I95" s="34">
        <v>9323.5381413666055</v>
      </c>
      <c r="J95" s="35">
        <v>38.983378430614607</v>
      </c>
      <c r="K95" s="35" t="s">
        <v>1240</v>
      </c>
      <c r="L95" s="35">
        <v>24.199267056530214</v>
      </c>
      <c r="M95" s="35">
        <v>25.529130733771385</v>
      </c>
      <c r="N95" s="4">
        <v>2.339</v>
      </c>
      <c r="O95" s="4">
        <v>-11.702529256323142</v>
      </c>
      <c r="P95" s="35">
        <v>1.1244422409519088</v>
      </c>
      <c r="Q95" s="36" t="str">
        <f t="shared" si="33"/>
        <v xml:space="preserve"> </v>
      </c>
      <c r="R95" s="36" t="str">
        <f t="shared" si="34"/>
        <v xml:space="preserve"> </v>
      </c>
      <c r="S95" s="37" t="str">
        <f t="shared" si="35"/>
        <v/>
      </c>
      <c r="T95" s="37">
        <f t="shared" si="36"/>
        <v>-0.18492811007602381</v>
      </c>
      <c r="U95" s="37" t="str">
        <f t="shared" si="37"/>
        <v/>
      </c>
      <c r="V95" s="37" t="str">
        <f t="shared" si="38"/>
        <v/>
      </c>
      <c r="W95" s="37" t="str">
        <f t="shared" si="39"/>
        <v/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 t="str">
        <f t="shared" si="25"/>
        <v xml:space="preserve"> </v>
      </c>
      <c r="AB95" s="1" t="str">
        <f t="shared" si="42"/>
        <v xml:space="preserve"> </v>
      </c>
      <c r="AC95" s="1" t="str">
        <f t="shared" si="26"/>
        <v xml:space="preserve"> </v>
      </c>
      <c r="AD95" s="1">
        <f t="shared" si="43"/>
        <v>3</v>
      </c>
      <c r="AE95" s="1" t="str">
        <f t="shared" si="27"/>
        <v xml:space="preserve"> </v>
      </c>
      <c r="AF95" s="1" t="str">
        <f t="shared" si="28"/>
        <v xml:space="preserve"> </v>
      </c>
      <c r="AG95" s="38" t="str">
        <f t="shared" si="44"/>
        <v xml:space="preserve"> </v>
      </c>
      <c r="AH95" s="38" t="str">
        <f t="shared" si="45"/>
        <v xml:space="preserve"> </v>
      </c>
      <c r="AI95" s="1" t="str">
        <f t="shared" si="29"/>
        <v xml:space="preserve"> </v>
      </c>
      <c r="AJ95" s="1" t="str">
        <f t="shared" si="30"/>
        <v xml:space="preserve"> </v>
      </c>
      <c r="AK95" s="25" t="str">
        <f t="shared" si="46"/>
        <v xml:space="preserve"> </v>
      </c>
      <c r="AL95" s="25" t="str">
        <f t="shared" si="47"/>
        <v xml:space="preserve"> </v>
      </c>
      <c r="AM95" s="1" t="str">
        <f t="shared" si="31"/>
        <v xml:space="preserve"> </v>
      </c>
      <c r="AN95" s="1" t="str">
        <f t="shared" si="32"/>
        <v xml:space="preserve"> </v>
      </c>
      <c r="AO95" t="s">
        <v>1230</v>
      </c>
      <c r="AP95" t="s">
        <v>1246</v>
      </c>
      <c r="AQ95" s="22">
        <v>-106.59051043477183</v>
      </c>
      <c r="AR95" s="21">
        <v>-152.12491341535463</v>
      </c>
      <c r="AS95">
        <v>-18.492811105602382</v>
      </c>
      <c r="AT95">
        <v>106.59051043477183</v>
      </c>
      <c r="AU95">
        <v>152.12491341535463</v>
      </c>
      <c r="AV95" t="s">
        <v>2008</v>
      </c>
    </row>
    <row r="96" spans="1:48" x14ac:dyDescent="0.25">
      <c r="A96" s="14">
        <v>9.8999999999999844E-10</v>
      </c>
      <c r="B96" t="s">
        <v>768</v>
      </c>
      <c r="C96" s="4">
        <v>5</v>
      </c>
      <c r="D96" s="4">
        <v>2</v>
      </c>
      <c r="E96" s="4">
        <v>11</v>
      </c>
      <c r="F96" s="4">
        <v>18</v>
      </c>
      <c r="G96" s="4">
        <v>1400</v>
      </c>
      <c r="H96" s="4">
        <v>1327.5</v>
      </c>
      <c r="I96" s="34">
        <v>17329.670757068507</v>
      </c>
      <c r="J96" s="35">
        <v>19.754464285714285</v>
      </c>
      <c r="K96" s="35">
        <v>16.09090909090909</v>
      </c>
      <c r="L96" s="35">
        <v>12.500554054054055</v>
      </c>
      <c r="M96" s="35">
        <v>12.704945985389578</v>
      </c>
      <c r="N96" s="4">
        <v>0.81300000000000006</v>
      </c>
      <c r="O96" s="4">
        <v>-2.7511961722487932</v>
      </c>
      <c r="P96" s="35">
        <v>5.8531073446327682</v>
      </c>
      <c r="Q96" s="36" t="str">
        <f t="shared" si="33"/>
        <v xml:space="preserve"> </v>
      </c>
      <c r="R96" s="36" t="str">
        <f t="shared" si="34"/>
        <v xml:space="preserve"> </v>
      </c>
      <c r="S96" s="37" t="str">
        <f t="shared" si="35"/>
        <v/>
      </c>
      <c r="T96" s="37" t="str">
        <f t="shared" si="36"/>
        <v/>
      </c>
      <c r="U96" s="37" t="str">
        <f t="shared" si="37"/>
        <v/>
      </c>
      <c r="V96" s="37" t="str">
        <f t="shared" si="38"/>
        <v/>
      </c>
      <c r="W96" s="37" t="str">
        <f t="shared" si="39"/>
        <v/>
      </c>
      <c r="X96" s="37" t="str">
        <f t="shared" si="40"/>
        <v/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 t="str">
        <f t="shared" si="26"/>
        <v xml:space="preserve"> 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>
        <f t="shared" si="44"/>
        <v>5.8531073456227682</v>
      </c>
      <c r="AH96" s="38" t="str">
        <f t="shared" si="45"/>
        <v xml:space="preserve"> </v>
      </c>
      <c r="AI96" s="1">
        <f t="shared" si="29"/>
        <v>16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768</v>
      </c>
      <c r="AP96" t="s">
        <v>1252</v>
      </c>
      <c r="AQ96" s="22">
        <v>-4.6878188717016878</v>
      </c>
      <c r="AR96" s="21">
        <v>-30.239527550973765</v>
      </c>
      <c r="AS96">
        <v>5.4613935969868077</v>
      </c>
      <c r="AT96">
        <v>4.6878188717016878</v>
      </c>
      <c r="AU96">
        <v>30.239527550973765</v>
      </c>
      <c r="AV96" t="s">
        <v>2009</v>
      </c>
    </row>
    <row r="97" spans="1:48" x14ac:dyDescent="0.25">
      <c r="A97" s="14">
        <v>9.9999999999999841E-10</v>
      </c>
      <c r="B97" t="s">
        <v>759</v>
      </c>
      <c r="C97" s="4">
        <v>11</v>
      </c>
      <c r="D97" s="4">
        <v>5</v>
      </c>
      <c r="E97" s="4">
        <v>10</v>
      </c>
      <c r="F97" s="4">
        <v>26</v>
      </c>
      <c r="G97" s="4">
        <v>487.5</v>
      </c>
      <c r="H97" s="4">
        <v>444.3</v>
      </c>
      <c r="I97" s="34">
        <v>17611.383300612877</v>
      </c>
      <c r="J97" s="35">
        <v>7.7071325534542696</v>
      </c>
      <c r="K97" s="35">
        <v>17.999883770002874</v>
      </c>
      <c r="L97" s="35" t="s">
        <v>1240</v>
      </c>
      <c r="M97" s="35" t="s">
        <v>1240</v>
      </c>
      <c r="N97" s="4">
        <v>0.31</v>
      </c>
      <c r="O97" s="4">
        <v>-59.04887714663144</v>
      </c>
      <c r="P97" s="35">
        <v>2.0788664702974193</v>
      </c>
      <c r="Q97" s="36" t="str">
        <f t="shared" si="33"/>
        <v xml:space="preserve"> </v>
      </c>
      <c r="R97" s="36" t="str">
        <f t="shared" si="34"/>
        <v xml:space="preserve"> </v>
      </c>
      <c r="S97" s="37" t="str">
        <f t="shared" si="35"/>
        <v/>
      </c>
      <c r="T97" s="37" t="str">
        <f t="shared" si="36"/>
        <v/>
      </c>
      <c r="U97" s="37" t="str">
        <f t="shared" si="37"/>
        <v/>
      </c>
      <c r="V97" s="37">
        <f t="shared" si="38"/>
        <v>-0.59156427372232212</v>
      </c>
      <c r="W97" s="37" t="str">
        <f t="shared" si="39"/>
        <v xml:space="preserve"> </v>
      </c>
      <c r="X97" s="37" t="str">
        <f t="shared" si="40"/>
        <v xml:space="preserve"> </v>
      </c>
      <c r="Y97" s="1" t="str">
        <f t="shared" si="24"/>
        <v xml:space="preserve"> </v>
      </c>
      <c r="Z97" s="1">
        <f t="shared" si="41"/>
        <v>23</v>
      </c>
      <c r="AA97" s="1" t="str">
        <f t="shared" si="25"/>
        <v xml:space="preserve"> </v>
      </c>
      <c r="AB97" s="1" t="str">
        <f t="shared" si="42"/>
        <v xml:space="preserve"> </v>
      </c>
      <c r="AC97" s="1" t="str">
        <f t="shared" si="26"/>
        <v xml:space="preserve"> </v>
      </c>
      <c r="AD97" s="1" t="str">
        <f t="shared" si="43"/>
        <v xml:space="preserve"> </v>
      </c>
      <c r="AE97" s="1" t="str">
        <f t="shared" si="27"/>
        <v xml:space="preserve"> </v>
      </c>
      <c r="AF97" s="1" t="str">
        <f t="shared" si="28"/>
        <v xml:space="preserve"> </v>
      </c>
      <c r="AG97" s="38">
        <f t="shared" si="44"/>
        <v>2.0788664712974194</v>
      </c>
      <c r="AH97" s="38" t="str">
        <f t="shared" si="45"/>
        <v xml:space="preserve"> </v>
      </c>
      <c r="AI97" s="1">
        <f t="shared" si="29"/>
        <v>66</v>
      </c>
      <c r="AJ97" s="1" t="str">
        <f t="shared" si="30"/>
        <v xml:space="preserve"> </v>
      </c>
      <c r="AK97" s="25" t="str">
        <f t="shared" si="46"/>
        <v xml:space="preserve"> </v>
      </c>
      <c r="AL97" s="25">
        <f t="shared" si="47"/>
        <v>-59.048877145631444</v>
      </c>
      <c r="AM97" s="1" t="str">
        <f t="shared" si="31"/>
        <v xml:space="preserve"> </v>
      </c>
      <c r="AN97" s="1">
        <f t="shared" si="32"/>
        <v>4</v>
      </c>
      <c r="AO97" t="s">
        <v>759</v>
      </c>
      <c r="AP97" t="s">
        <v>1248</v>
      </c>
      <c r="AQ97" s="22">
        <v>59.156427372232216</v>
      </c>
      <c r="AR97" s="21" t="e">
        <v>#VALUE!</v>
      </c>
      <c r="AS97">
        <v>9.7231600270087704</v>
      </c>
      <c r="AT97">
        <v>-59.156427372232216</v>
      </c>
      <c r="AU97" t="e">
        <v>#VALUE!</v>
      </c>
      <c r="AV97" t="s">
        <v>2010</v>
      </c>
    </row>
    <row r="98" spans="1:48" x14ac:dyDescent="0.25">
      <c r="A98" s="14">
        <v>1.0099999999999984E-9</v>
      </c>
      <c r="B98" t="s">
        <v>801</v>
      </c>
      <c r="C98" s="4">
        <v>12</v>
      </c>
      <c r="D98" s="4">
        <v>1</v>
      </c>
      <c r="E98" s="4">
        <v>7</v>
      </c>
      <c r="F98" s="4">
        <v>20</v>
      </c>
      <c r="G98" s="4">
        <v>1012.5</v>
      </c>
      <c r="H98" s="4">
        <v>955</v>
      </c>
      <c r="I98" s="34">
        <v>6438.4968191439011</v>
      </c>
      <c r="J98" s="35">
        <v>26.825842696629216</v>
      </c>
      <c r="K98" s="35">
        <v>22.792362768496421</v>
      </c>
      <c r="L98" s="35" t="s">
        <v>1240</v>
      </c>
      <c r="M98" s="35" t="s">
        <v>1240</v>
      </c>
      <c r="N98" s="4">
        <v>0.41899999999999998</v>
      </c>
      <c r="O98" s="4">
        <v>29.32098765432098</v>
      </c>
      <c r="P98" s="35">
        <v>4.6073298429319367</v>
      </c>
      <c r="Q98" s="36" t="str">
        <f t="shared" si="33"/>
        <v xml:space="preserve"> </v>
      </c>
      <c r="R98" s="36" t="str">
        <f t="shared" si="34"/>
        <v xml:space="preserve"> </v>
      </c>
      <c r="S98" s="37" t="str">
        <f t="shared" si="35"/>
        <v/>
      </c>
      <c r="T98" s="37" t="str">
        <f t="shared" si="36"/>
        <v/>
      </c>
      <c r="U98" s="37" t="str">
        <f t="shared" si="37"/>
        <v/>
      </c>
      <c r="V98" s="37" t="str">
        <f t="shared" si="38"/>
        <v/>
      </c>
      <c r="W98" s="37" t="str">
        <f t="shared" si="39"/>
        <v xml:space="preserve"> </v>
      </c>
      <c r="X98" s="37" t="str">
        <f t="shared" si="40"/>
        <v xml:space="preserve"> </v>
      </c>
      <c r="Y98" s="1" t="str">
        <f t="shared" si="24"/>
        <v xml:space="preserve"> </v>
      </c>
      <c r="Z98" s="1" t="str">
        <f t="shared" si="41"/>
        <v xml:space="preserve"> </v>
      </c>
      <c r="AA98" s="1" t="str">
        <f t="shared" si="25"/>
        <v xml:space="preserve"> </v>
      </c>
      <c r="AB98" s="1" t="str">
        <f t="shared" si="42"/>
        <v xml:space="preserve"> </v>
      </c>
      <c r="AC98" s="1" t="str">
        <f t="shared" si="26"/>
        <v xml:space="preserve"> </v>
      </c>
      <c r="AD98" s="1" t="str">
        <f t="shared" si="43"/>
        <v xml:space="preserve"> </v>
      </c>
      <c r="AE98" s="1" t="str">
        <f t="shared" si="27"/>
        <v xml:space="preserve"> </v>
      </c>
      <c r="AF98" s="1" t="str">
        <f t="shared" si="28"/>
        <v xml:space="preserve"> </v>
      </c>
      <c r="AG98" s="38">
        <f t="shared" si="44"/>
        <v>4.6073298439419368</v>
      </c>
      <c r="AH98" s="38" t="str">
        <f t="shared" si="45"/>
        <v xml:space="preserve"> </v>
      </c>
      <c r="AI98" s="1">
        <f t="shared" si="29"/>
        <v>28</v>
      </c>
      <c r="AJ98" s="1" t="str">
        <f t="shared" si="30"/>
        <v xml:space="preserve"> </v>
      </c>
      <c r="AK98" s="25" t="str">
        <f t="shared" si="46"/>
        <v xml:space="preserve"> </v>
      </c>
      <c r="AL98" s="25" t="str">
        <f t="shared" si="47"/>
        <v xml:space="preserve"> </v>
      </c>
      <c r="AM98" s="1" t="str">
        <f t="shared" si="31"/>
        <v xml:space="preserve"> </v>
      </c>
      <c r="AN98" s="1" t="str">
        <f t="shared" si="32"/>
        <v xml:space="preserve"> </v>
      </c>
      <c r="AO98" t="s">
        <v>801</v>
      </c>
      <c r="AP98" t="s">
        <v>1248</v>
      </c>
      <c r="AQ98" s="22">
        <v>-42.162243464955431</v>
      </c>
      <c r="AR98" s="21" t="e">
        <v>#VALUE!</v>
      </c>
      <c r="AS98">
        <v>6.0209424083769614</v>
      </c>
      <c r="AT98">
        <v>42.162243464955431</v>
      </c>
      <c r="AU98" t="e">
        <v>#VALUE!</v>
      </c>
      <c r="AV98" t="s">
        <v>2011</v>
      </c>
    </row>
    <row r="99" spans="1:48" x14ac:dyDescent="0.25">
      <c r="A99" s="14">
        <v>1.0199999999999983E-9</v>
      </c>
      <c r="B99" t="s">
        <v>812</v>
      </c>
      <c r="C99" s="4">
        <v>2</v>
      </c>
      <c r="D99" s="4">
        <v>2</v>
      </c>
      <c r="E99" s="4">
        <v>10</v>
      </c>
      <c r="F99" s="4">
        <v>14</v>
      </c>
      <c r="G99" s="4">
        <v>2410</v>
      </c>
      <c r="H99" s="4">
        <v>2416</v>
      </c>
      <c r="I99" s="34">
        <v>7345.9385093126421</v>
      </c>
      <c r="J99" s="35">
        <v>18.165413533834585</v>
      </c>
      <c r="K99" s="35">
        <v>17.869822485207099</v>
      </c>
      <c r="L99" s="35">
        <v>13.372191500966819</v>
      </c>
      <c r="M99" s="35">
        <v>13.140325456498388</v>
      </c>
      <c r="N99" s="4">
        <v>1.08</v>
      </c>
      <c r="O99" s="4">
        <v>-26.027397260273965</v>
      </c>
      <c r="P99" s="35">
        <v>4.1432119205298017</v>
      </c>
      <c r="Q99" s="36" t="str">
        <f t="shared" si="33"/>
        <v xml:space="preserve"> </v>
      </c>
      <c r="R99" s="36" t="str">
        <f t="shared" si="34"/>
        <v xml:space="preserve"> </v>
      </c>
      <c r="S99" s="37" t="str">
        <f t="shared" si="35"/>
        <v/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/>
      </c>
      <c r="X99" s="37" t="str">
        <f t="shared" si="40"/>
        <v/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 t="str">
        <f t="shared" si="26"/>
        <v xml:space="preserve"> </v>
      </c>
      <c r="AD99" s="1" t="str">
        <f t="shared" si="43"/>
        <v xml:space="preserve"> </v>
      </c>
      <c r="AE99" s="1" t="str">
        <f t="shared" si="27"/>
        <v xml:space="preserve"> </v>
      </c>
      <c r="AF99" s="1" t="str">
        <f t="shared" si="28"/>
        <v xml:space="preserve"> </v>
      </c>
      <c r="AG99" s="38">
        <f t="shared" si="44"/>
        <v>4.1432119215498018</v>
      </c>
      <c r="AH99" s="38" t="str">
        <f t="shared" si="45"/>
        <v xml:space="preserve"> </v>
      </c>
      <c r="AI99" s="1">
        <f t="shared" si="29"/>
        <v>33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812</v>
      </c>
      <c r="AP99" t="s">
        <v>1252</v>
      </c>
      <c r="AQ99" s="22">
        <v>3.7332779945405847</v>
      </c>
      <c r="AR99" s="21">
        <v>-39.320856969715749</v>
      </c>
      <c r="AS99">
        <v>-0.2483443708609312</v>
      </c>
      <c r="AT99">
        <v>-3.7332779945405847</v>
      </c>
      <c r="AU99">
        <v>39.320856969715749</v>
      </c>
      <c r="AV99" t="s">
        <v>2012</v>
      </c>
    </row>
    <row r="100" spans="1:48" x14ac:dyDescent="0.25">
      <c r="A100" s="14">
        <v>1.0299999999999983E-9</v>
      </c>
      <c r="B100" t="s">
        <v>765</v>
      </c>
      <c r="C100" s="4">
        <v>10</v>
      </c>
      <c r="D100" s="4">
        <v>2</v>
      </c>
      <c r="E100" s="4">
        <v>4</v>
      </c>
      <c r="F100" s="4">
        <v>16</v>
      </c>
      <c r="G100" s="4">
        <v>270</v>
      </c>
      <c r="H100" s="4">
        <v>215</v>
      </c>
      <c r="I100" s="34">
        <v>26444.253784976048</v>
      </c>
      <c r="J100" s="35">
        <v>15.140845070422532</v>
      </c>
      <c r="K100" s="35">
        <v>12.573099415204677</v>
      </c>
      <c r="L100" s="35">
        <v>9.7751068315112377</v>
      </c>
      <c r="M100" s="35">
        <v>6.7518145150696602</v>
      </c>
      <c r="N100" s="4">
        <v>0.14000000000000001</v>
      </c>
      <c r="O100" s="4">
        <v>-7.2847682119205182</v>
      </c>
      <c r="P100" s="35">
        <v>3.8604651162790704</v>
      </c>
      <c r="Q100" s="36" t="str">
        <f t="shared" si="33"/>
        <v xml:space="preserve"> </v>
      </c>
      <c r="R100" s="36" t="str">
        <f t="shared" si="34"/>
        <v xml:space="preserve"> </v>
      </c>
      <c r="S100" s="37">
        <f t="shared" si="35"/>
        <v>0.25581395451837208</v>
      </c>
      <c r="T100" s="37" t="str">
        <f t="shared" si="36"/>
        <v/>
      </c>
      <c r="U100" s="37" t="str">
        <f t="shared" si="37"/>
        <v/>
      </c>
      <c r="V100" s="37" t="str">
        <f t="shared" si="38"/>
        <v/>
      </c>
      <c r="W100" s="37" t="str">
        <f t="shared" si="39"/>
        <v/>
      </c>
      <c r="X100" s="37" t="str">
        <f t="shared" si="40"/>
        <v/>
      </c>
      <c r="Y100" s="1" t="str">
        <f t="shared" ref="Y100:Y107" si="48">IF(ISERROR((RANK(U100,U$7:U$184,0)))=TRUE," ",((RANK(U100,U$7:U$184,0))))</f>
        <v xml:space="preserve"> </v>
      </c>
      <c r="Z100" s="1" t="str">
        <f t="shared" si="41"/>
        <v xml:space="preserve"> </v>
      </c>
      <c r="AA100" s="1" t="str">
        <f t="shared" ref="AA100:AA107" si="49">IF(ISERROR((RANK(W100,W$7:W$184,0)))=TRUE," ",((RANK(W100,W$7:W$184,0))))</f>
        <v xml:space="preserve"> </v>
      </c>
      <c r="AB100" s="1" t="str">
        <f t="shared" si="42"/>
        <v xml:space="preserve"> </v>
      </c>
      <c r="AC100" s="1">
        <f t="shared" ref="AC100:AC107" si="50">IF(ISERROR((RANK(S100,S$7:S$184,0)))=TRUE," ",((RANK(S100,S$7:S$184,0))))</f>
        <v>17</v>
      </c>
      <c r="AD100" s="1" t="str">
        <f t="shared" si="43"/>
        <v xml:space="preserve"> </v>
      </c>
      <c r="AE100" s="1" t="str">
        <f t="shared" ref="AE100:AE107" si="51">IF(ISERROR((RANK(Q100,Q$7:Q$184,0)))=TRUE," ",((RANK(Q100,Q$7:Q$184,0))))</f>
        <v xml:space="preserve"> 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3.8604651173090705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38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 t="str">
        <f t="shared" si="47"/>
        <v xml:space="preserve"> </v>
      </c>
      <c r="AM100" s="1" t="str">
        <f t="shared" ref="AM100:AM107" si="55">IF(ISERROR((RANK(AK100,AK$7:AK$184,0)))=TRUE," ",((RANK(AK100,AK$7:AK$184,0))))</f>
        <v xml:space="preserve"> </v>
      </c>
      <c r="AN100" s="1" t="str">
        <f t="shared" ref="AN100:AN107" si="56">IF(ISERROR((RANK(AL100,AL$7:AL$184,0)))=TRUE," ",((RANK(AL100,AL$7:AL$184,0))))</f>
        <v xml:space="preserve"> </v>
      </c>
      <c r="AO100" t="s">
        <v>765</v>
      </c>
      <c r="AP100" t="s">
        <v>1241</v>
      </c>
      <c r="AQ100" s="22">
        <v>19.761830876722332</v>
      </c>
      <c r="AR100" s="21">
        <v>-1.8439094772314313</v>
      </c>
      <c r="AS100">
        <v>25.581395348837212</v>
      </c>
      <c r="AT100">
        <v>-19.761830876722332</v>
      </c>
      <c r="AU100">
        <v>1.8439094772314313</v>
      </c>
      <c r="AV100" t="s">
        <v>2013</v>
      </c>
    </row>
    <row r="101" spans="1:48" x14ac:dyDescent="0.25">
      <c r="A101" s="14">
        <v>1.0399999999999983E-9</v>
      </c>
      <c r="B101" t="s">
        <v>802</v>
      </c>
      <c r="C101" s="4">
        <v>3</v>
      </c>
      <c r="D101" s="4">
        <v>12</v>
      </c>
      <c r="E101" s="4">
        <v>8</v>
      </c>
      <c r="F101" s="4">
        <v>23</v>
      </c>
      <c r="G101" s="4">
        <v>345.00872802734375</v>
      </c>
      <c r="H101" s="4">
        <v>377.2</v>
      </c>
      <c r="I101" s="34">
        <v>2790.118513818255</v>
      </c>
      <c r="J101" s="35">
        <v>5.0123221331900094</v>
      </c>
      <c r="K101" s="35" t="s">
        <v>1240</v>
      </c>
      <c r="L101" s="35">
        <v>6.1389239303898471</v>
      </c>
      <c r="M101" s="35" t="s">
        <v>1240</v>
      </c>
      <c r="N101" s="4">
        <v>-2.5270000000000001</v>
      </c>
      <c r="O101" s="4" t="s">
        <v>132</v>
      </c>
      <c r="P101" s="35">
        <v>0</v>
      </c>
      <c r="Q101" s="36" t="str">
        <f t="shared" si="33"/>
        <v xml:space="preserve"> </v>
      </c>
      <c r="R101" s="36" t="str">
        <f t="shared" si="34"/>
        <v xml:space="preserve"> </v>
      </c>
      <c r="S101" s="37" t="str">
        <f t="shared" si="35"/>
        <v/>
      </c>
      <c r="T101" s="37" t="str">
        <f t="shared" si="36"/>
        <v/>
      </c>
      <c r="U101" s="37" t="str">
        <f t="shared" si="37"/>
        <v/>
      </c>
      <c r="V101" s="37">
        <f t="shared" si="38"/>
        <v>-0.73437443606836639</v>
      </c>
      <c r="W101" s="37" t="str">
        <f t="shared" si="39"/>
        <v/>
      </c>
      <c r="X101" s="37">
        <f t="shared" si="40"/>
        <v>-0.36040390777235598</v>
      </c>
      <c r="Y101" s="1" t="str">
        <f t="shared" si="48"/>
        <v xml:space="preserve"> </v>
      </c>
      <c r="Z101" s="1">
        <f t="shared" si="41"/>
        <v>8</v>
      </c>
      <c r="AA101" s="1" t="str">
        <f t="shared" si="49"/>
        <v xml:space="preserve"> </v>
      </c>
      <c r="AB101" s="1">
        <f t="shared" si="42"/>
        <v>22</v>
      </c>
      <c r="AC101" s="1" t="str">
        <f t="shared" si="50"/>
        <v xml:space="preserve"> </v>
      </c>
      <c r="AD101" s="1" t="str">
        <f t="shared" si="43"/>
        <v xml:space="preserve"> </v>
      </c>
      <c r="AE101" s="1" t="str">
        <f t="shared" si="51"/>
        <v xml:space="preserve"> </v>
      </c>
      <c r="AF101" s="1" t="str">
        <f t="shared" si="52"/>
        <v xml:space="preserve"> </v>
      </c>
      <c r="AG101" s="38" t="str">
        <f t="shared" si="44"/>
        <v xml:space="preserve"> </v>
      </c>
      <c r="AH101" s="38" t="str">
        <f t="shared" si="45"/>
        <v xml:space="preserve"> </v>
      </c>
      <c r="AI101" s="1" t="str">
        <f t="shared" si="53"/>
        <v xml:space="preserve"> 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802</v>
      </c>
      <c r="AP101" t="s">
        <v>1250</v>
      </c>
      <c r="AQ101" s="22">
        <v>73.437443606836638</v>
      </c>
      <c r="AR101" s="21">
        <v>36.040390777235601</v>
      </c>
      <c r="AS101">
        <v>-8.5342714667699493</v>
      </c>
      <c r="AT101">
        <v>-73.437443606836638</v>
      </c>
      <c r="AU101">
        <v>-36.040390777235601</v>
      </c>
      <c r="AV101" t="s">
        <v>2014</v>
      </c>
    </row>
    <row r="102" spans="1:48" x14ac:dyDescent="0.25">
      <c r="A102" s="14">
        <v>1.0499999999999982E-9</v>
      </c>
      <c r="B102" t="s">
        <v>793</v>
      </c>
      <c r="C102" s="4">
        <v>10</v>
      </c>
      <c r="D102" s="4">
        <v>0</v>
      </c>
      <c r="E102" s="4">
        <v>9</v>
      </c>
      <c r="F102" s="4">
        <v>19</v>
      </c>
      <c r="G102" s="4">
        <v>165</v>
      </c>
      <c r="H102" s="4">
        <v>143.69999999999999</v>
      </c>
      <c r="I102" s="34">
        <v>6576.6439685772712</v>
      </c>
      <c r="J102" s="35">
        <v>7.0788177339901468</v>
      </c>
      <c r="K102" s="35">
        <v>15.451612903225804</v>
      </c>
      <c r="L102" s="35">
        <v>5.5558282916400303</v>
      </c>
      <c r="M102" s="35">
        <v>10.837135764592954</v>
      </c>
      <c r="N102" s="4">
        <v>9.2999999999999999E-2</v>
      </c>
      <c r="O102" s="4">
        <v>-53.960396039603964</v>
      </c>
      <c r="P102" s="35">
        <v>0.90466249130132237</v>
      </c>
      <c r="Q102" s="36" t="str">
        <f t="shared" si="33"/>
        <v xml:space="preserve"> </v>
      </c>
      <c r="R102" s="36" t="str">
        <f t="shared" si="34"/>
        <v xml:space="preserve"> </v>
      </c>
      <c r="S102" s="37" t="str">
        <f t="shared" si="35"/>
        <v/>
      </c>
      <c r="T102" s="37" t="str">
        <f t="shared" si="36"/>
        <v/>
      </c>
      <c r="U102" s="37" t="str">
        <f t="shared" si="37"/>
        <v/>
      </c>
      <c r="V102" s="37">
        <f t="shared" si="38"/>
        <v>-0.62486151077371277</v>
      </c>
      <c r="W102" s="37" t="str">
        <f t="shared" si="39"/>
        <v/>
      </c>
      <c r="X102" s="37">
        <f t="shared" si="40"/>
        <v>-0.42115489543212348</v>
      </c>
      <c r="Y102" s="1" t="str">
        <f t="shared" si="48"/>
        <v xml:space="preserve"> </v>
      </c>
      <c r="Z102" s="1">
        <f t="shared" si="41"/>
        <v>18</v>
      </c>
      <c r="AA102" s="1" t="str">
        <f t="shared" si="49"/>
        <v xml:space="preserve"> </v>
      </c>
      <c r="AB102" s="1">
        <f t="shared" si="42"/>
        <v>16</v>
      </c>
      <c r="AC102" s="1" t="str">
        <f t="shared" si="50"/>
        <v xml:space="preserve"> </v>
      </c>
      <c r="AD102" s="1" t="str">
        <f t="shared" si="43"/>
        <v xml:space="preserve"> </v>
      </c>
      <c r="AE102" s="1" t="str">
        <f t="shared" si="51"/>
        <v xml:space="preserve"> </v>
      </c>
      <c r="AF102" s="1" t="str">
        <f t="shared" si="52"/>
        <v xml:space="preserve"> </v>
      </c>
      <c r="AG102" s="38" t="str">
        <f t="shared" si="44"/>
        <v xml:space="preserve"> </v>
      </c>
      <c r="AH102" s="38" t="str">
        <f t="shared" si="45"/>
        <v xml:space="preserve"> </v>
      </c>
      <c r="AI102" s="1" t="str">
        <f t="shared" si="53"/>
        <v xml:space="preserve"> </v>
      </c>
      <c r="AJ102" s="1" t="str">
        <f t="shared" si="54"/>
        <v xml:space="preserve"> </v>
      </c>
      <c r="AK102" s="25" t="str">
        <f t="shared" si="46"/>
        <v xml:space="preserve"> </v>
      </c>
      <c r="AL102" s="25">
        <f t="shared" si="47"/>
        <v>-53.960396038553966</v>
      </c>
      <c r="AM102" s="1" t="str">
        <f t="shared" si="55"/>
        <v xml:space="preserve"> </v>
      </c>
      <c r="AN102" s="1">
        <f t="shared" si="56"/>
        <v>2</v>
      </c>
      <c r="AO102" t="s">
        <v>793</v>
      </c>
      <c r="AP102" t="s">
        <v>1250</v>
      </c>
      <c r="AQ102" s="22">
        <v>62.486151077371275</v>
      </c>
      <c r="AR102" s="21">
        <v>42.115489543212348</v>
      </c>
      <c r="AS102">
        <v>14.82254697286014</v>
      </c>
      <c r="AT102">
        <v>-62.486151077371275</v>
      </c>
      <c r="AU102">
        <v>-42.115489543212348</v>
      </c>
      <c r="AV102" t="s">
        <v>2015</v>
      </c>
    </row>
    <row r="103" spans="1:48" x14ac:dyDescent="0.25">
      <c r="A103" s="14">
        <v>1.0599999999999982E-9</v>
      </c>
      <c r="B103" t="s">
        <v>746</v>
      </c>
      <c r="C103" s="4">
        <v>7</v>
      </c>
      <c r="D103" s="4">
        <v>5</v>
      </c>
      <c r="E103" s="4">
        <v>4</v>
      </c>
      <c r="F103" s="4">
        <v>16</v>
      </c>
      <c r="G103" s="4">
        <v>4750</v>
      </c>
      <c r="H103" s="4">
        <v>4283</v>
      </c>
      <c r="I103" s="34">
        <v>140557.50882568653</v>
      </c>
      <c r="J103" s="35">
        <v>18.813076675193564</v>
      </c>
      <c r="K103" s="35">
        <v>19.085729960341297</v>
      </c>
      <c r="L103" s="35">
        <v>12.575317389864464</v>
      </c>
      <c r="M103" s="35">
        <v>12.910828585168098</v>
      </c>
      <c r="N103" s="4">
        <v>2.484</v>
      </c>
      <c r="O103" s="4">
        <v>-1.035856573705189</v>
      </c>
      <c r="P103" s="35">
        <v>3.5183227779937365</v>
      </c>
      <c r="Q103" s="36" t="str">
        <f t="shared" si="33"/>
        <v xml:space="preserve"> </v>
      </c>
      <c r="R103" s="36" t="str">
        <f t="shared" si="34"/>
        <v xml:space="preserve"> </v>
      </c>
      <c r="S103" s="37" t="str">
        <f t="shared" si="35"/>
        <v/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 t="str">
        <f t="shared" si="39"/>
        <v/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 t="str">
        <f t="shared" si="49"/>
        <v xml:space="preserve"> </v>
      </c>
      <c r="AB103" s="1" t="str">
        <f t="shared" si="42"/>
        <v xml:space="preserve"> </v>
      </c>
      <c r="AC103" s="1" t="str">
        <f t="shared" si="50"/>
        <v xml:space="preserve"> 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3.5183227790537366</v>
      </c>
      <c r="AH103" s="38" t="str">
        <f t="shared" si="45"/>
        <v xml:space="preserve"> </v>
      </c>
      <c r="AI103" s="1">
        <f t="shared" si="53"/>
        <v>44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746</v>
      </c>
      <c r="AP103" t="s">
        <v>1241</v>
      </c>
      <c r="AQ103" s="22">
        <v>0.3010188022982363</v>
      </c>
      <c r="AR103" s="21">
        <v>-31.018464347853158</v>
      </c>
      <c r="AS103">
        <v>10.903572262432881</v>
      </c>
      <c r="AT103">
        <v>-0.3010188022982363</v>
      </c>
      <c r="AU103">
        <v>31.018464347853158</v>
      </c>
      <c r="AV103" t="s">
        <v>2016</v>
      </c>
    </row>
    <row r="104" spans="1:48" x14ac:dyDescent="0.25">
      <c r="A104" s="14">
        <v>1.0699999999999982E-9</v>
      </c>
      <c r="B104" t="s">
        <v>803</v>
      </c>
      <c r="C104" s="4">
        <v>7</v>
      </c>
      <c r="D104" s="4">
        <v>3</v>
      </c>
      <c r="E104" s="4">
        <v>5</v>
      </c>
      <c r="F104" s="4">
        <v>15</v>
      </c>
      <c r="G104" s="4">
        <v>975</v>
      </c>
      <c r="H104" s="4">
        <v>881.4</v>
      </c>
      <c r="I104" s="34">
        <v>7547.5648283131031</v>
      </c>
      <c r="J104" s="35">
        <v>16.788571428571426</v>
      </c>
      <c r="K104" s="35">
        <v>14.690000000000001</v>
      </c>
      <c r="L104" s="35">
        <v>12.891215083798883</v>
      </c>
      <c r="M104" s="35">
        <v>12.156729057880092</v>
      </c>
      <c r="N104" s="4">
        <v>0.46</v>
      </c>
      <c r="O104" s="4">
        <v>-26.984126984126984</v>
      </c>
      <c r="P104" s="35">
        <v>4.8218742909008396</v>
      </c>
      <c r="Q104" s="36" t="str">
        <f t="shared" si="33"/>
        <v xml:space="preserve"> </v>
      </c>
      <c r="R104" s="36" t="str">
        <f t="shared" si="34"/>
        <v xml:space="preserve"> </v>
      </c>
      <c r="S104" s="37" t="str">
        <f t="shared" si="35"/>
        <v/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 t="str">
        <f t="shared" si="40"/>
        <v/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 t="str">
        <f t="shared" si="42"/>
        <v xml:space="preserve"> </v>
      </c>
      <c r="AC104" s="1" t="str">
        <f t="shared" si="50"/>
        <v xml:space="preserve"> 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4.8218742919708397</v>
      </c>
      <c r="AH104" s="38" t="str">
        <f t="shared" si="45"/>
        <v xml:space="preserve"> </v>
      </c>
      <c r="AI104" s="1">
        <f t="shared" si="53"/>
        <v>25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803</v>
      </c>
      <c r="AP104" t="s">
        <v>1252</v>
      </c>
      <c r="AQ104" s="22">
        <v>11.029785500186174</v>
      </c>
      <c r="AR104" s="21">
        <v>-34.309707778708763</v>
      </c>
      <c r="AS104">
        <v>10.619469026548668</v>
      </c>
      <c r="AT104">
        <v>-11.029785500186174</v>
      </c>
      <c r="AU104">
        <v>34.309707778708763</v>
      </c>
      <c r="AV104" t="s">
        <v>2017</v>
      </c>
    </row>
    <row r="105" spans="1:48" x14ac:dyDescent="0.25">
      <c r="A105" s="14">
        <v>1.0799999999999981E-9</v>
      </c>
      <c r="B105" t="s">
        <v>745</v>
      </c>
      <c r="C105" s="4">
        <v>20</v>
      </c>
      <c r="D105" s="4">
        <v>2</v>
      </c>
      <c r="E105" s="4">
        <v>4</v>
      </c>
      <c r="F105" s="4">
        <v>26</v>
      </c>
      <c r="G105" s="4">
        <v>170</v>
      </c>
      <c r="H105" s="4">
        <v>124.72</v>
      </c>
      <c r="I105" s="34">
        <v>42013.044485055449</v>
      </c>
      <c r="J105" s="35">
        <v>15.687932857661249</v>
      </c>
      <c r="K105" s="35">
        <v>20.917243810214995</v>
      </c>
      <c r="L105" s="35">
        <v>6.525698966890614</v>
      </c>
      <c r="M105" s="35">
        <v>6.2492050028580417</v>
      </c>
      <c r="N105" s="4">
        <v>6.5000000000000002E-2</v>
      </c>
      <c r="O105" s="4">
        <v>16.071428571428573</v>
      </c>
      <c r="P105" s="35">
        <v>6.5916326801839142</v>
      </c>
      <c r="Q105" s="36">
        <f t="shared" si="33"/>
        <v>76.923076924156916</v>
      </c>
      <c r="R105" s="36" t="str">
        <f t="shared" si="34"/>
        <v xml:space="preserve"> </v>
      </c>
      <c r="S105" s="37">
        <f t="shared" si="35"/>
        <v>0.36305324033593334</v>
      </c>
      <c r="T105" s="37" t="str">
        <f t="shared" si="36"/>
        <v/>
      </c>
      <c r="U105" s="37" t="str">
        <f t="shared" si="37"/>
        <v/>
      </c>
      <c r="V105" s="37" t="str">
        <f t="shared" si="38"/>
        <v/>
      </c>
      <c r="W105" s="37" t="str">
        <f t="shared" si="39"/>
        <v/>
      </c>
      <c r="X105" s="37">
        <f t="shared" si="40"/>
        <v>-0.32010697548875544</v>
      </c>
      <c r="Y105" s="1" t="str">
        <f t="shared" si="48"/>
        <v xml:space="preserve"> </v>
      </c>
      <c r="Z105" s="1" t="str">
        <f t="shared" si="41"/>
        <v xml:space="preserve"> </v>
      </c>
      <c r="AA105" s="1" t="str">
        <f t="shared" si="49"/>
        <v xml:space="preserve"> </v>
      </c>
      <c r="AB105" s="1">
        <f t="shared" si="42"/>
        <v>25</v>
      </c>
      <c r="AC105" s="1">
        <f t="shared" si="50"/>
        <v>5</v>
      </c>
      <c r="AD105" s="1" t="str">
        <f t="shared" si="43"/>
        <v xml:space="preserve"> </v>
      </c>
      <c r="AE105" s="1">
        <f t="shared" si="51"/>
        <v>6</v>
      </c>
      <c r="AF105" s="1" t="str">
        <f t="shared" si="52"/>
        <v xml:space="preserve"> </v>
      </c>
      <c r="AG105" s="38">
        <f t="shared" si="44"/>
        <v>6.5916326812639143</v>
      </c>
      <c r="AH105" s="38" t="str">
        <f t="shared" si="45"/>
        <v xml:space="preserve"> </v>
      </c>
      <c r="AI105" s="1">
        <f t="shared" si="53"/>
        <v>13</v>
      </c>
      <c r="AJ105" s="1" t="str">
        <f t="shared" si="54"/>
        <v xml:space="preserve"> </v>
      </c>
      <c r="AK105" s="25" t="str">
        <f t="shared" si="46"/>
        <v xml:space="preserve"> </v>
      </c>
      <c r="AL105" s="25" t="str">
        <f t="shared" si="47"/>
        <v xml:space="preserve"> </v>
      </c>
      <c r="AM105" s="1" t="str">
        <f t="shared" si="55"/>
        <v xml:space="preserve"> </v>
      </c>
      <c r="AN105" s="1" t="str">
        <f t="shared" si="56"/>
        <v xml:space="preserve"> </v>
      </c>
      <c r="AO105" t="s">
        <v>745</v>
      </c>
      <c r="AP105" t="s">
        <v>1264</v>
      </c>
      <c r="AQ105" s="22">
        <v>16.86256586254602</v>
      </c>
      <c r="AR105" s="21">
        <v>32.010697548875541</v>
      </c>
      <c r="AS105">
        <v>36.305323925593335</v>
      </c>
      <c r="AT105">
        <v>-16.86256586254602</v>
      </c>
      <c r="AU105">
        <v>-32.010697548875541</v>
      </c>
      <c r="AV105" t="s">
        <v>2018</v>
      </c>
    </row>
    <row r="106" spans="1:48" x14ac:dyDescent="0.25">
      <c r="A106" s="14">
        <v>1.0899999999999981E-9</v>
      </c>
      <c r="B106" t="s">
        <v>762</v>
      </c>
      <c r="C106" s="4">
        <v>12</v>
      </c>
      <c r="D106" s="4">
        <v>6</v>
      </c>
      <c r="E106" s="4">
        <v>7</v>
      </c>
      <c r="F106" s="4">
        <v>25</v>
      </c>
      <c r="G106" s="4">
        <v>665</v>
      </c>
      <c r="H106" s="4">
        <v>593.4</v>
      </c>
      <c r="I106" s="34">
        <v>9131.0510641039436</v>
      </c>
      <c r="J106" s="35">
        <v>6.0366225839267553</v>
      </c>
      <c r="K106" s="35">
        <v>11.133208255159474</v>
      </c>
      <c r="L106" s="35">
        <v>5.0124273685355147</v>
      </c>
      <c r="M106" s="35">
        <v>7.6901829409805957</v>
      </c>
      <c r="N106" s="4">
        <v>0.53300000000000003</v>
      </c>
      <c r="O106" s="4">
        <v>-42.99465240641711</v>
      </c>
      <c r="P106" s="35">
        <v>3.8254128749578697</v>
      </c>
      <c r="Q106" s="36" t="str">
        <f t="shared" si="33"/>
        <v xml:space="preserve"> </v>
      </c>
      <c r="R106" s="36" t="str">
        <f t="shared" si="34"/>
        <v xml:space="preserve"> </v>
      </c>
      <c r="S106" s="37" t="str">
        <f t="shared" si="35"/>
        <v/>
      </c>
      <c r="T106" s="37" t="str">
        <f t="shared" si="36"/>
        <v/>
      </c>
      <c r="U106" s="37" t="str">
        <f t="shared" si="37"/>
        <v/>
      </c>
      <c r="V106" s="37">
        <f t="shared" si="38"/>
        <v>-0.68009213384745681</v>
      </c>
      <c r="W106" s="37" t="str">
        <f t="shared" si="39"/>
        <v/>
      </c>
      <c r="X106" s="37">
        <f t="shared" si="40"/>
        <v>-0.47777020959329297</v>
      </c>
      <c r="Y106" s="1" t="str">
        <f t="shared" si="48"/>
        <v xml:space="preserve"> </v>
      </c>
      <c r="Z106" s="1">
        <f t="shared" si="41"/>
        <v>15</v>
      </c>
      <c r="AA106" s="1" t="str">
        <f t="shared" si="49"/>
        <v xml:space="preserve"> </v>
      </c>
      <c r="AB106" s="1">
        <f t="shared" si="42"/>
        <v>13</v>
      </c>
      <c r="AC106" s="1" t="str">
        <f t="shared" si="50"/>
        <v xml:space="preserve"> 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3.8254128760478698</v>
      </c>
      <c r="AH106" s="38" t="str">
        <f t="shared" si="45"/>
        <v xml:space="preserve"> </v>
      </c>
      <c r="AI106" s="1">
        <f t="shared" si="53"/>
        <v>39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762</v>
      </c>
      <c r="AP106" t="s">
        <v>1264</v>
      </c>
      <c r="AQ106" s="22">
        <v>68.009213384745678</v>
      </c>
      <c r="AR106" s="21">
        <v>47.777020959329299</v>
      </c>
      <c r="AS106">
        <v>12.066059993259181</v>
      </c>
      <c r="AT106">
        <v>-68.009213384745678</v>
      </c>
      <c r="AU106">
        <v>-47.777020959329299</v>
      </c>
      <c r="AV106" t="s">
        <v>2019</v>
      </c>
    </row>
    <row r="107" spans="1:48" x14ac:dyDescent="0.25">
      <c r="A107">
        <v>1.0999999999999981E-9</v>
      </c>
      <c r="B107" t="s">
        <v>787</v>
      </c>
      <c r="C107" s="3">
        <v>8</v>
      </c>
      <c r="D107" s="3">
        <v>9</v>
      </c>
      <c r="E107" s="3">
        <v>10</v>
      </c>
      <c r="F107" s="3">
        <v>27</v>
      </c>
      <c r="G107" s="4">
        <v>2535</v>
      </c>
      <c r="H107" s="4">
        <v>2319</v>
      </c>
      <c r="I107" s="5">
        <v>5877.7593372263163</v>
      </c>
      <c r="J107" s="4">
        <v>13.213675213675213</v>
      </c>
      <c r="K107" s="4">
        <v>13.513986013986015</v>
      </c>
      <c r="L107" s="4">
        <v>12.030647894791656</v>
      </c>
      <c r="M107" s="4">
        <v>10.852253155043371</v>
      </c>
      <c r="N107" s="4">
        <v>-1.4000000000000001</v>
      </c>
      <c r="O107" s="4" t="s">
        <v>132</v>
      </c>
      <c r="P107" s="4">
        <v>2.3242777059077189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 t="str">
        <f t="shared" si="37"/>
        <v/>
      </c>
      <c r="V107" s="37" t="str">
        <f t="shared" si="38"/>
        <v/>
      </c>
      <c r="W107" s="37" t="str">
        <f t="shared" si="39"/>
        <v/>
      </c>
      <c r="X107" s="37" t="str">
        <f t="shared" si="40"/>
        <v/>
      </c>
      <c r="Y107" t="str">
        <f t="shared" si="48"/>
        <v xml:space="preserve"> </v>
      </c>
      <c r="Z107" s="1" t="str">
        <f t="shared" si="41"/>
        <v xml:space="preserve"> </v>
      </c>
      <c r="AA107" t="str">
        <f t="shared" si="49"/>
        <v xml:space="preserve"> </v>
      </c>
      <c r="AB107" s="1" t="str">
        <f t="shared" si="42"/>
        <v xml:space="preserve"> 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>
        <f t="shared" si="44"/>
        <v>2.324277707007719</v>
      </c>
      <c r="AH107" t="str">
        <f t="shared" si="45"/>
        <v xml:space="preserve"> </v>
      </c>
      <c r="AI107">
        <f t="shared" si="53"/>
        <v>60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787</v>
      </c>
      <c r="AP107" t="s">
        <v>1250</v>
      </c>
      <c r="AQ107">
        <v>29.974773428855517</v>
      </c>
      <c r="AR107">
        <v>-25.343716060459908</v>
      </c>
      <c r="AS107">
        <v>9.3143596377748938</v>
      </c>
      <c r="AT107">
        <v>-29.974773428855517</v>
      </c>
      <c r="AU107">
        <v>25.343716060459908</v>
      </c>
      <c r="AV107" t="s">
        <v>2020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949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1188</v>
      </c>
      <c r="P2" s="2" t="s">
        <v>25</v>
      </c>
    </row>
    <row r="3" spans="1:48" x14ac:dyDescent="0.25">
      <c r="B3" s="24">
        <f ca="1">NOW()</f>
        <v>44026.082058333333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879</v>
      </c>
      <c r="L4" s="29" t="s">
        <v>877</v>
      </c>
      <c r="M4" s="29" t="s">
        <v>879</v>
      </c>
      <c r="N4" s="28" t="s">
        <v>26</v>
      </c>
      <c r="O4" s="28" t="s">
        <v>27</v>
      </c>
      <c r="P4" s="29" t="s">
        <v>879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878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949</v>
      </c>
      <c r="C6" s="31"/>
      <c r="D6" s="31"/>
      <c r="E6" s="31"/>
      <c r="F6" s="31"/>
      <c r="G6" s="32"/>
      <c r="H6" s="32"/>
      <c r="I6" s="33"/>
      <c r="J6" s="32">
        <v>24.606924326239984</v>
      </c>
      <c r="K6" s="32">
        <v>16.022737392561083</v>
      </c>
      <c r="L6" s="32">
        <v>14.029867605827951</v>
      </c>
      <c r="M6" s="32">
        <v>11.832820926720476</v>
      </c>
      <c r="N6" s="32"/>
      <c r="O6" s="32"/>
      <c r="P6" s="32">
        <v>3.390849891396158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1106</v>
      </c>
      <c r="C7" s="4">
        <v>14</v>
      </c>
      <c r="D7" s="4">
        <v>1</v>
      </c>
      <c r="E7" s="4">
        <v>8</v>
      </c>
      <c r="F7" s="4">
        <v>23</v>
      </c>
      <c r="G7" s="4">
        <v>40.693756103515625</v>
      </c>
      <c r="H7" s="4">
        <v>35.57</v>
      </c>
      <c r="I7" s="34">
        <v>46479.792211314991</v>
      </c>
      <c r="J7" s="35" t="s">
        <v>1240</v>
      </c>
      <c r="K7" s="35">
        <v>31.838045464495966</v>
      </c>
      <c r="L7" s="35">
        <v>12.127252127659574</v>
      </c>
      <c r="M7" s="35">
        <v>9.9232947072068338</v>
      </c>
      <c r="N7" s="4">
        <v>0.82100000000000006</v>
      </c>
      <c r="O7" s="4">
        <v>60.980392156862749</v>
      </c>
      <c r="P7" s="35">
        <v>0.93729549289453495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 xml:space="preserve"> </v>
      </c>
      <c r="V7" s="37" t="str">
        <f>IF(ISERROR((IF(((J7/$J$6-1))&lt;($V$5/100),((J7/$J$6-1)),"")))=TRUE," ",((IF(((J7/$J$6-1))&lt;($V$5/100),((J7/$J$6-1)),""))))</f>
        <v xml:space="preserve"> </v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 t="str">
        <f>IF(ISERROR((RANK(X7,X$7:X$184,1)))=TRUE," ",((RANK(X7,X$7:X$184,1))))</f>
        <v xml:space="preserve"> </v>
      </c>
      <c r="AC7" s="1" t="str">
        <f t="shared" ref="AC7:AC10" si="1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F10" si="2">IF(ISERROR((RANK(Q7,Q$7:Q$184,0)))=TRUE," ",((RANK(Q7,Q$7:Q$184,0))))</f>
        <v xml:space="preserve"> </v>
      </c>
      <c r="AF7" s="1" t="str">
        <f t="shared" si="2"/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>
        <f>IF(ISERROR((IF((AND(O7&lt;$AK$5,O7&gt;$AK$6))=TRUE,O7+A7," ")))=TRUE," ",((IF((AND(O7&lt;$AK$5,O7&gt;$AK$6))=TRUE,O7+A7," "))))</f>
        <v>60.980392156962751</v>
      </c>
      <c r="AL7" s="25" t="str">
        <f>IF(ISERROR((IF(O7&lt;$AL$5,O7+A7," ")))=TRUE," ",((IF(O7&lt;$AL$5,O7+A7," "))))</f>
        <v xml:space="preserve"> </v>
      </c>
      <c r="AM7" s="1">
        <f t="shared" ref="AM7:AN10" si="3">IF(ISERROR((RANK(AK7,AK$7:AK$184,0)))=TRUE," ",((RANK(AK7,AK$7:AK$184,0))))</f>
        <v>5</v>
      </c>
      <c r="AN7" s="1" t="str">
        <f t="shared" si="3"/>
        <v xml:space="preserve"> </v>
      </c>
      <c r="AO7" t="s">
        <v>1106</v>
      </c>
      <c r="AP7" t="s">
        <v>1244</v>
      </c>
      <c r="AQ7" s="22" t="e">
        <v>#VALUE!</v>
      </c>
      <c r="AR7" s="21">
        <v>13.561179133137635</v>
      </c>
      <c r="AS7">
        <v>14.404712126836161</v>
      </c>
      <c r="AT7" t="e">
        <v>#VALUE!</v>
      </c>
      <c r="AU7">
        <v>-13.561179133137635</v>
      </c>
      <c r="AV7" t="s">
        <v>2021</v>
      </c>
    </row>
    <row r="8" spans="1:48" x14ac:dyDescent="0.25">
      <c r="A8" s="14">
        <v>1.1000000000000001E-10</v>
      </c>
      <c r="B8" t="s">
        <v>1124</v>
      </c>
      <c r="C8" s="4">
        <v>12</v>
      </c>
      <c r="D8" s="4">
        <v>0</v>
      </c>
      <c r="E8" s="4">
        <v>4</v>
      </c>
      <c r="F8" s="4">
        <v>16</v>
      </c>
      <c r="G8" s="4">
        <v>25.5</v>
      </c>
      <c r="H8" s="4">
        <v>16.36</v>
      </c>
      <c r="I8" s="34">
        <v>3567.2999302828694</v>
      </c>
      <c r="J8" s="35">
        <v>4.568556269198548</v>
      </c>
      <c r="K8" s="35" t="s">
        <v>1240</v>
      </c>
      <c r="L8" s="35">
        <v>2.5545952079837466</v>
      </c>
      <c r="M8" s="35" t="s">
        <v>1240</v>
      </c>
      <c r="N8" s="4">
        <v>-9.4350000000000005</v>
      </c>
      <c r="O8" s="4" t="s">
        <v>132</v>
      </c>
      <c r="P8" s="35" t="s">
        <v>137</v>
      </c>
      <c r="Q8" s="36">
        <f t="shared" ref="Q8:Q24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75.000000000110006</v>
      </c>
      <c r="R8" s="36" t="str">
        <f t="shared" ref="R8:R24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24" si="6">IF(ISERROR((IF((G8/H8-1)&gt;($S$5/100),(G8/H8-1)+A8,"")))=TRUE," ",((IF((G8/H8-1)&gt;($S$5/100),(G8/H8-1)+A8,""))))</f>
        <v>0.55867970671146705</v>
      </c>
      <c r="T8" s="37" t="str">
        <f t="shared" ref="T8:T24" si="7">IF(ISERROR((IF((G8/H8-1)&lt;($T$5/100),(G8/H8-1)+A8,"")))=TRUE," ",((IF((G8/H8-1)&lt;($T$5/100),(G8/H8-1)+A8,""))))</f>
        <v/>
      </c>
      <c r="U8" s="37" t="str">
        <f t="shared" ref="U8:U24" si="8">IF(ISERROR((IF(((J8/$J$6-1))&gt;($U$5/100),((J8/$J$6-1)),"")))=TRUE," ",((IF(((J8/$J$6-1))&gt;($U$5/100),((J8/$J$6-1)),""))))</f>
        <v/>
      </c>
      <c r="V8" s="37">
        <f t="shared" ref="V8:V24" si="9">IF(ISERROR((IF(((J8/$J$6-1))&lt;($V$5/100),((J8/$J$6-1)),"")))=TRUE," ",((IF(((J8/$J$6-1))&lt;($V$5/100),((J8/$J$6-1)),""))))</f>
        <v>-0.81433858987704544</v>
      </c>
      <c r="W8" s="37" t="str">
        <f t="shared" ref="W8:W24" si="10">IF(ISERROR((IF(((L8/$L$6-1))&gt;($W$5/100),((L8/$L$6-1)),"")))=TRUE," ",((IF(((L8/$L$6-1))&gt;($W$5/100),((L8/$L$6-1)),""))))</f>
        <v/>
      </c>
      <c r="X8" s="37">
        <f t="shared" ref="X8:X24" si="11">IF(ISERROR((IF(((L8/$L$6-1))&lt;($X$5/100),((L8/$L$6-1)),"")))=TRUE," ",((IF(((L8/$L$6-1))&lt;($X$5/100),((L8/$L$6-1)),""))))</f>
        <v>-0.81791736887648336</v>
      </c>
      <c r="Y8" s="1" t="str">
        <f t="shared" si="0"/>
        <v xml:space="preserve"> </v>
      </c>
      <c r="Z8" s="1">
        <f t="shared" ref="Z8:Z24" si="12">IF(ISERROR((RANK(V8,V$7:V$184,1)))=TRUE," ",((RANK(V8,V$7:V$184,1))))</f>
        <v>10</v>
      </c>
      <c r="AA8" s="1" t="str">
        <f t="shared" si="0"/>
        <v xml:space="preserve"> </v>
      </c>
      <c r="AB8" s="1">
        <f t="shared" ref="AB8:AB24" si="13">IF(ISERROR((RANK(X8,X$7:X$184,1)))=TRUE," ",((RANK(X8,X$7:X$184,1))))</f>
        <v>6</v>
      </c>
      <c r="AC8" s="1">
        <f t="shared" si="1"/>
        <v>10</v>
      </c>
      <c r="AD8" s="1" t="str">
        <f t="shared" ref="AD8:AD24" si="14">IF(ISERROR((RANK(T8,T$7:T$184,1)))=TRUE," ",((RANK(T8,T$7:T$184,1))))</f>
        <v xml:space="preserve"> </v>
      </c>
      <c r="AE8" s="1">
        <f t="shared" si="2"/>
        <v>61</v>
      </c>
      <c r="AF8" s="1" t="str">
        <f t="shared" si="2"/>
        <v xml:space="preserve"> </v>
      </c>
      <c r="AG8" s="38" t="str">
        <f t="shared" ref="AG8:AG24" si="15">IF(ISERROR((IF((AND(P8&gt;$AG$6,P8&lt;$AG$5))=TRUE,P8+A8," ")))=TRUE," ",((IF((AND(P8&gt;$AG$6,P8&lt;$AG$5))=TRUE,P8+A8," "))))</f>
        <v xml:space="preserve"> </v>
      </c>
      <c r="AH8" s="38" t="str">
        <f t="shared" ref="AH8:AH24" si="16">IF(ISERROR(((IF(P8&lt;$AH$5,P8+A8," "))))=TRUE," ",((IF(P8&lt;$AH$5,P8+A8," "))))</f>
        <v xml:space="preserve"> </v>
      </c>
      <c r="AI8" s="1" t="str">
        <f t="shared" ref="AI8:AJ10" si="17">IF(ISERROR((RANK(AG8,AG$7:AG$184,0)))=TRUE," ",((RANK(AG8,AG$7:AG$184,0))))</f>
        <v xml:space="preserve"> </v>
      </c>
      <c r="AJ8" s="1" t="str">
        <f t="shared" si="17"/>
        <v xml:space="preserve"> </v>
      </c>
      <c r="AK8" s="25" t="str">
        <f t="shared" ref="AK8:AK24" si="18">IF(ISERROR((IF((AND(O8&lt;$AK$5,O8&gt;$AK$6))=TRUE,O8+A8," ")))=TRUE," ",((IF((AND(O8&lt;$AK$5,O8&gt;$AK$6))=TRUE,O8+A8," "))))</f>
        <v xml:space="preserve"> </v>
      </c>
      <c r="AL8" s="25" t="str">
        <f t="shared" ref="AL8:AL24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1124</v>
      </c>
      <c r="AP8" t="s">
        <v>1246</v>
      </c>
      <c r="AQ8" s="22">
        <v>81.433858987704539</v>
      </c>
      <c r="AR8" s="21">
        <v>81.791736887648341</v>
      </c>
      <c r="AS8">
        <v>55.867970660146703</v>
      </c>
      <c r="AT8">
        <v>-81.433858987704539</v>
      </c>
      <c r="AU8">
        <v>-81.791736887648341</v>
      </c>
      <c r="AV8" t="s">
        <v>2022</v>
      </c>
    </row>
    <row r="9" spans="1:48" x14ac:dyDescent="0.25">
      <c r="A9" s="14">
        <v>1.2E-10</v>
      </c>
      <c r="B9" t="s">
        <v>1186</v>
      </c>
      <c r="C9" s="4">
        <v>4</v>
      </c>
      <c r="D9" s="4">
        <v>3</v>
      </c>
      <c r="E9" s="4">
        <v>11</v>
      </c>
      <c r="F9" s="4">
        <v>18</v>
      </c>
      <c r="G9" s="4">
        <v>18</v>
      </c>
      <c r="H9" s="4">
        <v>16.45</v>
      </c>
      <c r="I9" s="34">
        <v>1369.1345162729776</v>
      </c>
      <c r="J9" s="35" t="s">
        <v>1240</v>
      </c>
      <c r="K9" s="35" t="s">
        <v>1240</v>
      </c>
      <c r="L9" s="35" t="s">
        <v>1240</v>
      </c>
      <c r="M9" s="35" t="s">
        <v>1240</v>
      </c>
      <c r="N9" s="4">
        <v>-8.9719999999999995</v>
      </c>
      <c r="O9" s="4">
        <v>-200.2677376171352</v>
      </c>
      <c r="P9" s="35">
        <v>0</v>
      </c>
      <c r="Q9" s="36" t="str">
        <f t="shared" si="4"/>
        <v xml:space="preserve"> </v>
      </c>
      <c r="R9" s="36" t="str">
        <f t="shared" si="5"/>
        <v xml:space="preserve"> </v>
      </c>
      <c r="S9" s="37" t="str">
        <f t="shared" si="6"/>
        <v/>
      </c>
      <c r="T9" s="37" t="str">
        <f t="shared" si="7"/>
        <v/>
      </c>
      <c r="U9" s="37" t="str">
        <f t="shared" si="8"/>
        <v xml:space="preserve"> </v>
      </c>
      <c r="V9" s="37" t="str">
        <f t="shared" si="9"/>
        <v xml:space="preserve"> </v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 t="str">
        <f t="shared" si="1"/>
        <v xml:space="preserve"> 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 t="str">
        <f t="shared" si="15"/>
        <v xml:space="preserve"> </v>
      </c>
      <c r="AH9" s="38" t="str">
        <f t="shared" si="16"/>
        <v xml:space="preserve"> </v>
      </c>
      <c r="AI9" s="1" t="str">
        <f t="shared" si="17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>
        <f t="shared" si="19"/>
        <v>-200.2677376170152</v>
      </c>
      <c r="AM9" s="1" t="str">
        <f t="shared" si="3"/>
        <v xml:space="preserve"> </v>
      </c>
      <c r="AN9" s="1">
        <f t="shared" si="3"/>
        <v>27</v>
      </c>
      <c r="AO9" t="s">
        <v>1186</v>
      </c>
      <c r="AP9" t="s">
        <v>1315</v>
      </c>
      <c r="AQ9" s="22" t="e">
        <v>#VALUE!</v>
      </c>
      <c r="AR9" s="21" t="e">
        <v>#VALUE!</v>
      </c>
      <c r="AS9">
        <v>9.4224924012158198</v>
      </c>
      <c r="AT9" t="e">
        <v>#VALUE!</v>
      </c>
      <c r="AU9" t="e">
        <v>#VALUE!</v>
      </c>
      <c r="AV9" t="s">
        <v>2023</v>
      </c>
    </row>
    <row r="10" spans="1:48" x14ac:dyDescent="0.25">
      <c r="A10" s="14">
        <v>1.2999999999999999E-10</v>
      </c>
      <c r="B10" t="s">
        <v>1040</v>
      </c>
      <c r="C10" s="4">
        <v>5</v>
      </c>
      <c r="D10" s="4">
        <v>0</v>
      </c>
      <c r="E10" s="4">
        <v>3</v>
      </c>
      <c r="F10" s="4">
        <v>8</v>
      </c>
      <c r="G10" s="4">
        <v>45.75</v>
      </c>
      <c r="H10" s="4">
        <v>41.28</v>
      </c>
      <c r="I10" s="34">
        <v>3472.0600483263529</v>
      </c>
      <c r="J10" s="35">
        <v>12.916145181476846</v>
      </c>
      <c r="K10" s="35">
        <v>14.540331102500881</v>
      </c>
      <c r="L10" s="35">
        <v>8.2921689296739629</v>
      </c>
      <c r="M10" s="35">
        <v>9.0469413565368164</v>
      </c>
      <c r="N10" s="4">
        <v>2.839</v>
      </c>
      <c r="O10" s="4">
        <v>-10.328490208464938</v>
      </c>
      <c r="P10" s="35">
        <v>4.2151162790697674</v>
      </c>
      <c r="Q10" s="36" t="str">
        <f t="shared" si="4"/>
        <v xml:space="preserve"> </v>
      </c>
      <c r="R10" s="36" t="str">
        <f t="shared" si="5"/>
        <v xml:space="preserve"> </v>
      </c>
      <c r="S10" s="37" t="str">
        <f t="shared" si="6"/>
        <v/>
      </c>
      <c r="T10" s="37" t="str">
        <f t="shared" si="7"/>
        <v/>
      </c>
      <c r="U10" s="37" t="str">
        <f t="shared" si="8"/>
        <v/>
      </c>
      <c r="V10" s="37">
        <f t="shared" si="9"/>
        <v>-0.47510119467862511</v>
      </c>
      <c r="W10" s="37" t="str">
        <f t="shared" si="10"/>
        <v/>
      </c>
      <c r="X10" s="37">
        <f t="shared" si="11"/>
        <v>-0.40896313759729075</v>
      </c>
      <c r="Y10" s="1" t="str">
        <f t="shared" si="0"/>
        <v xml:space="preserve"> </v>
      </c>
      <c r="Z10" s="1">
        <f t="shared" si="12"/>
        <v>57</v>
      </c>
      <c r="AA10" s="1" t="str">
        <f t="shared" si="0"/>
        <v xml:space="preserve"> </v>
      </c>
      <c r="AB10" s="1">
        <f t="shared" si="13"/>
        <v>58</v>
      </c>
      <c r="AC10" s="1" t="str">
        <f t="shared" si="1"/>
        <v xml:space="preserve"> 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4.2151162791997674</v>
      </c>
      <c r="AH10" s="38" t="str">
        <f t="shared" si="16"/>
        <v xml:space="preserve"> </v>
      </c>
      <c r="AI10" s="1">
        <f t="shared" si="17"/>
        <v>58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1040</v>
      </c>
      <c r="AP10" t="s">
        <v>1252</v>
      </c>
      <c r="AQ10" s="22">
        <v>47.510119467862509</v>
      </c>
      <c r="AR10" s="21">
        <v>40.896313759729075</v>
      </c>
      <c r="AS10">
        <v>10.828488372093027</v>
      </c>
      <c r="AT10">
        <v>-47.510119467862509</v>
      </c>
      <c r="AU10">
        <v>-40.896313759729075</v>
      </c>
      <c r="AV10" t="s">
        <v>2024</v>
      </c>
    </row>
    <row r="11" spans="1:48" x14ac:dyDescent="0.25">
      <c r="A11" s="14">
        <v>1.3999999999999998E-10</v>
      </c>
      <c r="B11" t="s">
        <v>977</v>
      </c>
      <c r="C11" s="4">
        <v>4</v>
      </c>
      <c r="D11" s="4">
        <v>0</v>
      </c>
      <c r="E11" s="4">
        <v>3</v>
      </c>
      <c r="F11" s="4">
        <v>7</v>
      </c>
      <c r="G11" s="4">
        <v>14.5</v>
      </c>
      <c r="H11" s="4">
        <v>11.86</v>
      </c>
      <c r="I11" s="34">
        <v>318.10500906904588</v>
      </c>
      <c r="J11" s="35">
        <v>6.0914227015921929</v>
      </c>
      <c r="K11" s="35" t="s">
        <v>1240</v>
      </c>
      <c r="L11" s="35">
        <v>6.4193475238837028</v>
      </c>
      <c r="M11" s="35">
        <v>7.994646562626623</v>
      </c>
      <c r="N11" s="4">
        <v>3.6000000000000004E-2</v>
      </c>
      <c r="O11" s="4">
        <v>-98.148148148148152</v>
      </c>
      <c r="P11" s="35">
        <v>10.708263069139967</v>
      </c>
      <c r="Q11" s="36" t="str">
        <f t="shared" si="4"/>
        <v xml:space="preserve"> </v>
      </c>
      <c r="R11" s="36" t="str">
        <f t="shared" si="5"/>
        <v xml:space="preserve"> </v>
      </c>
      <c r="S11" s="37">
        <f t="shared" si="6"/>
        <v>0.22259696472684665</v>
      </c>
      <c r="T11" s="37" t="str">
        <f t="shared" si="7"/>
        <v/>
      </c>
      <c r="U11" s="37" t="str">
        <f t="shared" si="8"/>
        <v/>
      </c>
      <c r="V11" s="37">
        <f t="shared" si="9"/>
        <v>-0.75245087029846691</v>
      </c>
      <c r="W11" s="37" t="str">
        <f t="shared" si="10"/>
        <v/>
      </c>
      <c r="X11" s="37">
        <f t="shared" si="11"/>
        <v>-0.54245131142811842</v>
      </c>
      <c r="Y11" s="1" t="str">
        <f t="shared" ref="Y11:Y24" si="20">IF(ISERROR((RANK(U11,U$7:U$184,0)))=TRUE," ",((RANK(U11,U$7:U$184,0))))</f>
        <v xml:space="preserve"> </v>
      </c>
      <c r="Z11" s="1">
        <f t="shared" si="12"/>
        <v>16</v>
      </c>
      <c r="AA11" s="1" t="str">
        <f t="shared" ref="AA11:AA24" si="21">IF(ISERROR((RANK(W11,W$7:W$184,0)))=TRUE," ",((RANK(W11,W$7:W$184,0))))</f>
        <v xml:space="preserve"> </v>
      </c>
      <c r="AB11" s="1">
        <f t="shared" si="13"/>
        <v>31</v>
      </c>
      <c r="AC11" s="1">
        <f t="shared" ref="AC11:AC24" si="22">IF(ISERROR((RANK(S11,S$7:S$184,0)))=TRUE," ",((RANK(S11,S$7:S$184,0))))</f>
        <v>53</v>
      </c>
      <c r="AD11" s="1" t="str">
        <f t="shared" si="14"/>
        <v xml:space="preserve"> </v>
      </c>
      <c r="AE11" s="1" t="str">
        <f t="shared" ref="AE11:AE24" si="23">IF(ISERROR((RANK(Q11,Q$7:Q$184,0)))=TRUE," ",((RANK(Q11,Q$7:Q$184,0))))</f>
        <v xml:space="preserve"> </v>
      </c>
      <c r="AF11" s="1" t="str">
        <f t="shared" ref="AF11:AF24" si="24">IF(ISERROR((RANK(R11,R$7:R$184,0)))=TRUE," ",((RANK(R11,R$7:R$184,0))))</f>
        <v xml:space="preserve"> </v>
      </c>
      <c r="AG11" s="38">
        <f t="shared" si="15"/>
        <v>10.708263069279967</v>
      </c>
      <c r="AH11" s="38" t="str">
        <f t="shared" si="16"/>
        <v xml:space="preserve"> </v>
      </c>
      <c r="AI11" s="1">
        <f t="shared" ref="AI11:AI24" si="25">IF(ISERROR((RANK(AG11,AG$7:AG$184,0)))=TRUE," ",((RANK(AG11,AG$7:AG$184,0))))</f>
        <v>5</v>
      </c>
      <c r="AJ11" s="1" t="str">
        <f t="shared" ref="AJ11:AJ24" si="26">IF(ISERROR((RANK(AH11,AH$7:AH$184,0)))=TRUE," ",((RANK(AH11,AH$7:AH$184,0))))</f>
        <v xml:space="preserve"> </v>
      </c>
      <c r="AK11" s="25" t="str">
        <f t="shared" si="18"/>
        <v xml:space="preserve"> </v>
      </c>
      <c r="AL11" s="25">
        <f t="shared" si="19"/>
        <v>-98.148148148008147</v>
      </c>
      <c r="AM11" s="1" t="str">
        <f t="shared" ref="AM11:AM24" si="27">IF(ISERROR((RANK(AK11,AK$7:AK$184,0)))=TRUE," ",((RANK(AK11,AK$7:AK$184,0))))</f>
        <v xml:space="preserve"> </v>
      </c>
      <c r="AN11" s="1">
        <f t="shared" ref="AN11:AN24" si="28">IF(ISERROR((RANK(AL11,AL$7:AL$184,0)))=TRUE," ",((RANK(AL11,AL$7:AL$184,0))))</f>
        <v>24</v>
      </c>
      <c r="AO11" t="s">
        <v>977</v>
      </c>
      <c r="AP11" t="s">
        <v>1248</v>
      </c>
      <c r="AQ11" s="22">
        <v>75.245087029846687</v>
      </c>
      <c r="AR11" s="21">
        <v>54.245131142811843</v>
      </c>
      <c r="AS11">
        <v>22.259696458684665</v>
      </c>
      <c r="AT11">
        <v>-75.245087029846687</v>
      </c>
      <c r="AU11">
        <v>-54.245131142811843</v>
      </c>
      <c r="AV11" t="s">
        <v>2025</v>
      </c>
    </row>
    <row r="12" spans="1:48" x14ac:dyDescent="0.25">
      <c r="A12" s="14">
        <v>1.4999999999999997E-10</v>
      </c>
      <c r="B12" t="s">
        <v>1131</v>
      </c>
      <c r="C12" s="4">
        <v>13</v>
      </c>
      <c r="D12" s="4">
        <v>2</v>
      </c>
      <c r="E12" s="4">
        <v>4</v>
      </c>
      <c r="F12" s="4">
        <v>19</v>
      </c>
      <c r="G12" s="4">
        <v>95</v>
      </c>
      <c r="H12" s="4">
        <v>84.81</v>
      </c>
      <c r="I12" s="34">
        <v>15095.157941771737</v>
      </c>
      <c r="J12" s="35" t="s">
        <v>1240</v>
      </c>
      <c r="K12" s="35" t="s">
        <v>1240</v>
      </c>
      <c r="L12" s="35">
        <v>15.574560707040622</v>
      </c>
      <c r="M12" s="35">
        <v>12.867032185646176</v>
      </c>
      <c r="N12" s="4">
        <v>1.333</v>
      </c>
      <c r="O12" s="4">
        <v>38.854166666666664</v>
      </c>
      <c r="P12" s="35">
        <v>1.2883411260894302</v>
      </c>
      <c r="Q12" s="36" t="str">
        <f t="shared" si="4"/>
        <v xml:space="preserve"> </v>
      </c>
      <c r="R12" s="36" t="str">
        <f t="shared" si="5"/>
        <v xml:space="preserve"> </v>
      </c>
      <c r="S12" s="37" t="str">
        <f t="shared" si="6"/>
        <v/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 xml:space="preserve"> </v>
      </c>
      <c r="V12" s="37" t="str">
        <f t="shared" si="9"/>
        <v xml:space="preserve"> </v>
      </c>
      <c r="W12" s="37" t="str">
        <f t="shared" si="10"/>
        <v/>
      </c>
      <c r="X12" s="37" t="str">
        <f t="shared" si="11"/>
        <v/>
      </c>
      <c r="Y12" s="1" t="str">
        <f t="shared" si="20"/>
        <v xml:space="preserve"> </v>
      </c>
      <c r="Z12" s="1" t="str">
        <f t="shared" si="12"/>
        <v xml:space="preserve"> </v>
      </c>
      <c r="AA12" s="1" t="str">
        <f t="shared" si="21"/>
        <v xml:space="preserve"> </v>
      </c>
      <c r="AB12" s="1" t="str">
        <f t="shared" si="13"/>
        <v xml:space="preserve"> </v>
      </c>
      <c r="AC12" s="1" t="str">
        <f t="shared" si="22"/>
        <v xml:space="preserve"> </v>
      </c>
      <c r="AD12" s="1" t="str">
        <f t="shared" si="14"/>
        <v xml:space="preserve"> </v>
      </c>
      <c r="AE12" s="1" t="str">
        <f t="shared" si="23"/>
        <v xml:space="preserve"> </v>
      </c>
      <c r="AF12" s="1" t="str">
        <f t="shared" si="24"/>
        <v xml:space="preserve"> </v>
      </c>
      <c r="AG12" s="38" t="str">
        <f t="shared" si="15"/>
        <v xml:space="preserve"> </v>
      </c>
      <c r="AH12" s="38" t="str">
        <f t="shared" si="16"/>
        <v xml:space="preserve"> </v>
      </c>
      <c r="AI12" s="1" t="str">
        <f t="shared" si="25"/>
        <v xml:space="preserve"> </v>
      </c>
      <c r="AJ12" s="1" t="str">
        <f t="shared" si="26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7"/>
        <v xml:space="preserve"> </v>
      </c>
      <c r="AN12" s="1" t="str">
        <f t="shared" si="28"/>
        <v xml:space="preserve"> </v>
      </c>
      <c r="AO12" t="s">
        <v>1131</v>
      </c>
      <c r="AP12" t="s">
        <v>1244</v>
      </c>
      <c r="AQ12" s="22" t="e">
        <v>#VALUE!</v>
      </c>
      <c r="AR12" s="21">
        <v>-11.010033341804393</v>
      </c>
      <c r="AS12">
        <v>12.015092559839635</v>
      </c>
      <c r="AT12" t="e">
        <v>#VALUE!</v>
      </c>
      <c r="AU12">
        <v>11.010033341804393</v>
      </c>
      <c r="AV12" t="s">
        <v>2026</v>
      </c>
    </row>
    <row r="13" spans="1:48" x14ac:dyDescent="0.25">
      <c r="A13" s="14">
        <v>1.5999999999999996E-10</v>
      </c>
      <c r="B13" t="s">
        <v>1042</v>
      </c>
      <c r="C13" s="4">
        <v>7</v>
      </c>
      <c r="D13" s="4">
        <v>0</v>
      </c>
      <c r="E13" s="4">
        <v>0</v>
      </c>
      <c r="F13" s="4">
        <v>7</v>
      </c>
      <c r="G13" s="4">
        <v>38</v>
      </c>
      <c r="H13" s="4">
        <v>27.2</v>
      </c>
      <c r="I13" s="34">
        <v>373.92345630345108</v>
      </c>
      <c r="J13" s="35">
        <v>12.454212454212453</v>
      </c>
      <c r="K13" s="35">
        <v>16</v>
      </c>
      <c r="L13" s="35">
        <v>7.5435277777777783</v>
      </c>
      <c r="M13" s="35">
        <v>8.4864687500000002</v>
      </c>
      <c r="N13" s="4">
        <v>1.7</v>
      </c>
      <c r="O13" s="4">
        <v>-22.727272727272734</v>
      </c>
      <c r="P13" s="35">
        <v>3.8602941176470589</v>
      </c>
      <c r="Q13" s="36">
        <f t="shared" si="4"/>
        <v>100.00000000016</v>
      </c>
      <c r="R13" s="36" t="str">
        <f t="shared" si="5"/>
        <v xml:space="preserve"> </v>
      </c>
      <c r="S13" s="37">
        <f t="shared" si="6"/>
        <v>0.39705882368941192</v>
      </c>
      <c r="T13" s="37" t="str">
        <f t="shared" si="7"/>
        <v/>
      </c>
      <c r="U13" s="37" t="str">
        <f t="shared" si="8"/>
        <v/>
      </c>
      <c r="V13" s="37">
        <f t="shared" si="9"/>
        <v>-0.49387366380723552</v>
      </c>
      <c r="W13" s="37" t="str">
        <f t="shared" si="10"/>
        <v/>
      </c>
      <c r="X13" s="37">
        <f t="shared" si="11"/>
        <v>-0.46232366621590737</v>
      </c>
      <c r="Y13" s="1" t="str">
        <f t="shared" si="20"/>
        <v xml:space="preserve"> </v>
      </c>
      <c r="Z13" s="1">
        <f t="shared" si="12"/>
        <v>56</v>
      </c>
      <c r="AA13" s="1" t="str">
        <f t="shared" si="21"/>
        <v xml:space="preserve"> </v>
      </c>
      <c r="AB13" s="1">
        <f t="shared" si="13"/>
        <v>48</v>
      </c>
      <c r="AC13" s="1">
        <f t="shared" si="22"/>
        <v>21</v>
      </c>
      <c r="AD13" s="1" t="str">
        <f t="shared" si="14"/>
        <v xml:space="preserve"> </v>
      </c>
      <c r="AE13" s="1">
        <f t="shared" si="23"/>
        <v>14</v>
      </c>
      <c r="AF13" s="1" t="str">
        <f t="shared" si="24"/>
        <v xml:space="preserve"> </v>
      </c>
      <c r="AG13" s="38">
        <f t="shared" si="15"/>
        <v>3.8602941178070589</v>
      </c>
      <c r="AH13" s="38" t="str">
        <f t="shared" si="16"/>
        <v xml:space="preserve"> </v>
      </c>
      <c r="AI13" s="1">
        <f t="shared" si="25"/>
        <v>66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1042</v>
      </c>
      <c r="AP13" t="s">
        <v>1246</v>
      </c>
      <c r="AQ13" s="22">
        <v>49.387366380723549</v>
      </c>
      <c r="AR13" s="21">
        <v>46.232366621590735</v>
      </c>
      <c r="AS13">
        <v>39.705882352941188</v>
      </c>
      <c r="AT13">
        <v>-49.387366380723549</v>
      </c>
      <c r="AU13">
        <v>-46.232366621590735</v>
      </c>
      <c r="AV13" t="s">
        <v>2027</v>
      </c>
    </row>
    <row r="14" spans="1:48" x14ac:dyDescent="0.25">
      <c r="A14" s="14">
        <v>1.6999999999999996E-10</v>
      </c>
      <c r="B14" t="s">
        <v>1180</v>
      </c>
      <c r="C14" s="4">
        <v>9</v>
      </c>
      <c r="D14" s="4">
        <v>1</v>
      </c>
      <c r="E14" s="4">
        <v>3</v>
      </c>
      <c r="F14" s="4">
        <v>13</v>
      </c>
      <c r="G14" s="4">
        <v>14</v>
      </c>
      <c r="H14" s="4">
        <v>13.41</v>
      </c>
      <c r="I14" s="34">
        <v>3856.6405855146968</v>
      </c>
      <c r="J14" s="35" t="s">
        <v>1240</v>
      </c>
      <c r="K14" s="35">
        <v>28.481205644034109</v>
      </c>
      <c r="L14" s="35">
        <v>12.865804527267516</v>
      </c>
      <c r="M14" s="35">
        <v>10.937047688921497</v>
      </c>
      <c r="N14" s="4">
        <v>0.34600000000000003</v>
      </c>
      <c r="O14" s="4">
        <v>64.761904761904788</v>
      </c>
      <c r="P14" s="35">
        <v>0.50738256071860177</v>
      </c>
      <c r="Q14" s="36" t="str">
        <f t="shared" si="4"/>
        <v xml:space="preserve"> </v>
      </c>
      <c r="R14" s="36" t="str">
        <f t="shared" si="5"/>
        <v xml:space="preserve"> </v>
      </c>
      <c r="S14" s="37" t="str">
        <f t="shared" si="6"/>
        <v/>
      </c>
      <c r="T14" s="37" t="str">
        <f t="shared" si="7"/>
        <v/>
      </c>
      <c r="U14" s="37" t="str">
        <f t="shared" si="8"/>
        <v xml:space="preserve"> </v>
      </c>
      <c r="V14" s="37" t="str">
        <f t="shared" si="9"/>
        <v xml:space="preserve"> </v>
      </c>
      <c r="W14" s="37" t="str">
        <f t="shared" si="10"/>
        <v/>
      </c>
      <c r="X14" s="37" t="str">
        <f t="shared" si="11"/>
        <v/>
      </c>
      <c r="Y14" s="1" t="str">
        <f t="shared" si="20"/>
        <v xml:space="preserve"> </v>
      </c>
      <c r="Z14" s="1" t="str">
        <f t="shared" si="12"/>
        <v xml:space="preserve"> </v>
      </c>
      <c r="AA14" s="1" t="str">
        <f t="shared" si="21"/>
        <v xml:space="preserve"> </v>
      </c>
      <c r="AB14" s="1" t="str">
        <f t="shared" si="13"/>
        <v xml:space="preserve"> </v>
      </c>
      <c r="AC14" s="1" t="str">
        <f t="shared" si="22"/>
        <v xml:space="preserve"> </v>
      </c>
      <c r="AD14" s="1" t="str">
        <f t="shared" si="14"/>
        <v xml:space="preserve"> </v>
      </c>
      <c r="AE14" s="1" t="str">
        <f t="shared" si="23"/>
        <v xml:space="preserve"> </v>
      </c>
      <c r="AF14" s="1" t="str">
        <f t="shared" si="24"/>
        <v xml:space="preserve"> </v>
      </c>
      <c r="AG14" s="38" t="str">
        <f t="shared" si="15"/>
        <v xml:space="preserve"> </v>
      </c>
      <c r="AH14" s="38" t="str">
        <f t="shared" si="16"/>
        <v xml:space="preserve"> </v>
      </c>
      <c r="AI14" s="1" t="str">
        <f t="shared" si="25"/>
        <v xml:space="preserve"> </v>
      </c>
      <c r="AJ14" s="1" t="str">
        <f t="shared" si="26"/>
        <v xml:space="preserve"> </v>
      </c>
      <c r="AK14" s="25">
        <f t="shared" si="18"/>
        <v>64.761904762074792</v>
      </c>
      <c r="AL14" s="25" t="str">
        <f t="shared" si="19"/>
        <v xml:space="preserve"> </v>
      </c>
      <c r="AM14" s="1">
        <f t="shared" si="27"/>
        <v>3</v>
      </c>
      <c r="AN14" s="1" t="str">
        <f t="shared" si="28"/>
        <v xml:space="preserve"> </v>
      </c>
      <c r="AO14" t="s">
        <v>1180</v>
      </c>
      <c r="AP14" t="s">
        <v>1244</v>
      </c>
      <c r="AQ14" s="22" t="e">
        <v>#VALUE!</v>
      </c>
      <c r="AR14" s="21">
        <v>8.297035376705109</v>
      </c>
      <c r="AS14">
        <v>4.3997017151379492</v>
      </c>
      <c r="AT14" t="e">
        <v>#VALUE!</v>
      </c>
      <c r="AU14">
        <v>-8.297035376705109</v>
      </c>
      <c r="AV14" t="s">
        <v>2028</v>
      </c>
    </row>
    <row r="15" spans="1:48" x14ac:dyDescent="0.25">
      <c r="A15" s="14">
        <v>1.7999999999999995E-10</v>
      </c>
      <c r="B15" t="s">
        <v>1093</v>
      </c>
      <c r="C15" s="4">
        <v>6</v>
      </c>
      <c r="D15" s="4">
        <v>1</v>
      </c>
      <c r="E15" s="4">
        <v>2</v>
      </c>
      <c r="F15" s="4">
        <v>9</v>
      </c>
      <c r="G15" s="4">
        <v>46</v>
      </c>
      <c r="H15" s="4">
        <v>41</v>
      </c>
      <c r="I15" s="34">
        <v>1220.9498282209274</v>
      </c>
      <c r="J15" s="35">
        <v>29.970760233918128</v>
      </c>
      <c r="K15" s="35">
        <v>29.454022988505745</v>
      </c>
      <c r="L15" s="35">
        <v>21.317859587650396</v>
      </c>
      <c r="M15" s="35">
        <v>21.241213872832368</v>
      </c>
      <c r="N15" s="4">
        <v>1.3920000000000001</v>
      </c>
      <c r="O15" s="4">
        <v>-5.3061224489795809</v>
      </c>
      <c r="P15" s="35">
        <v>1.4634146341463414</v>
      </c>
      <c r="Q15" s="36" t="str">
        <f t="shared" si="4"/>
        <v xml:space="preserve"> </v>
      </c>
      <c r="R15" s="36" t="str">
        <f t="shared" si="5"/>
        <v xml:space="preserve"> </v>
      </c>
      <c r="S15" s="37" t="str">
        <f t="shared" si="6"/>
        <v/>
      </c>
      <c r="T15" s="37" t="str">
        <f t="shared" si="7"/>
        <v/>
      </c>
      <c r="U15" s="37" t="str">
        <f t="shared" si="8"/>
        <v/>
      </c>
      <c r="V15" s="37" t="str">
        <f t="shared" si="9"/>
        <v/>
      </c>
      <c r="W15" s="37" t="str">
        <f t="shared" si="10"/>
        <v/>
      </c>
      <c r="X15" s="37" t="str">
        <f t="shared" si="11"/>
        <v/>
      </c>
      <c r="Y15" s="1" t="str">
        <f t="shared" si="20"/>
        <v xml:space="preserve"> </v>
      </c>
      <c r="Z15" s="1" t="str">
        <f t="shared" si="12"/>
        <v xml:space="preserve"> </v>
      </c>
      <c r="AA15" s="1" t="str">
        <f t="shared" si="21"/>
        <v xml:space="preserve"> </v>
      </c>
      <c r="AB15" s="1" t="str">
        <f t="shared" si="13"/>
        <v xml:space="preserve"> </v>
      </c>
      <c r="AC15" s="1" t="str">
        <f t="shared" si="22"/>
        <v xml:space="preserve"> </v>
      </c>
      <c r="AD15" s="1" t="str">
        <f t="shared" si="14"/>
        <v xml:space="preserve"> </v>
      </c>
      <c r="AE15" s="1" t="str">
        <f t="shared" si="23"/>
        <v xml:space="preserve"> 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1093</v>
      </c>
      <c r="AP15" t="s">
        <v>1256</v>
      </c>
      <c r="AQ15" s="22">
        <v>-21.798075357017833</v>
      </c>
      <c r="AR15" s="21">
        <v>-51.946263404474635</v>
      </c>
      <c r="AS15">
        <v>12.195121951219523</v>
      </c>
      <c r="AT15">
        <v>21.798075357017833</v>
      </c>
      <c r="AU15">
        <v>51.946263404474635</v>
      </c>
      <c r="AV15" t="s">
        <v>2029</v>
      </c>
    </row>
    <row r="16" spans="1:48" x14ac:dyDescent="0.25">
      <c r="A16" s="14">
        <v>1.8999999999999994E-10</v>
      </c>
      <c r="B16" t="s">
        <v>1092</v>
      </c>
      <c r="C16" s="4">
        <v>11</v>
      </c>
      <c r="D16" s="4">
        <v>0</v>
      </c>
      <c r="E16" s="4">
        <v>5</v>
      </c>
      <c r="F16" s="4">
        <v>16</v>
      </c>
      <c r="G16" s="4">
        <v>19</v>
      </c>
      <c r="H16" s="4">
        <v>16.04</v>
      </c>
      <c r="I16" s="34">
        <v>3294.1126583744945</v>
      </c>
      <c r="J16" s="35">
        <v>15.061032863849766</v>
      </c>
      <c r="K16" s="35">
        <v>12.883534136546183</v>
      </c>
      <c r="L16" s="35">
        <v>10.43470861723447</v>
      </c>
      <c r="M16" s="35">
        <v>10.100325108628182</v>
      </c>
      <c r="N16" s="4">
        <v>1.2450000000000001</v>
      </c>
      <c r="O16" s="4">
        <v>6.4102564102564266</v>
      </c>
      <c r="P16" s="35">
        <v>5.9850374064837908</v>
      </c>
      <c r="Q16" s="36" t="str">
        <f t="shared" si="4"/>
        <v xml:space="preserve"> </v>
      </c>
      <c r="R16" s="36" t="str">
        <f t="shared" si="5"/>
        <v xml:space="preserve"> </v>
      </c>
      <c r="S16" s="37">
        <f t="shared" si="6"/>
        <v>0.18453865355658358</v>
      </c>
      <c r="T16" s="37" t="str">
        <f t="shared" si="7"/>
        <v/>
      </c>
      <c r="U16" s="37" t="str">
        <f t="shared" si="8"/>
        <v/>
      </c>
      <c r="V16" s="37">
        <f t="shared" si="9"/>
        <v>-0.38793517368648978</v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>
        <f t="shared" si="12"/>
        <v>63</v>
      </c>
      <c r="AA16" s="1" t="str">
        <f t="shared" si="21"/>
        <v xml:space="preserve"> </v>
      </c>
      <c r="AB16" s="1" t="str">
        <f t="shared" si="13"/>
        <v xml:space="preserve"> </v>
      </c>
      <c r="AC16" s="1">
        <f t="shared" si="22"/>
        <v>63</v>
      </c>
      <c r="AD16" s="1" t="str">
        <f t="shared" si="14"/>
        <v xml:space="preserve"> </v>
      </c>
      <c r="AE16" s="1" t="str">
        <f t="shared" si="23"/>
        <v xml:space="preserve"> </v>
      </c>
      <c r="AF16" s="1" t="str">
        <f t="shared" si="24"/>
        <v xml:space="preserve"> </v>
      </c>
      <c r="AG16" s="38">
        <f t="shared" si="15"/>
        <v>5.9850374066737908</v>
      </c>
      <c r="AH16" s="38" t="str">
        <f t="shared" si="16"/>
        <v xml:space="preserve"> </v>
      </c>
      <c r="AI16" s="1">
        <f t="shared" si="25"/>
        <v>34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1092</v>
      </c>
      <c r="AP16" t="s">
        <v>1252</v>
      </c>
      <c r="AQ16" s="22">
        <v>38.793517368648978</v>
      </c>
      <c r="AR16" s="21">
        <v>25.625038593379646</v>
      </c>
      <c r="AS16">
        <v>18.45386533665836</v>
      </c>
      <c r="AT16">
        <v>-38.793517368648978</v>
      </c>
      <c r="AU16">
        <v>-25.625038593379646</v>
      </c>
      <c r="AV16" t="s">
        <v>2030</v>
      </c>
    </row>
    <row r="17" spans="1:48" x14ac:dyDescent="0.25">
      <c r="A17" s="14">
        <v>1.9999999999999993E-10</v>
      </c>
      <c r="B17" t="s">
        <v>1013</v>
      </c>
      <c r="C17" s="4">
        <v>11</v>
      </c>
      <c r="D17" s="4">
        <v>0</v>
      </c>
      <c r="E17" s="4">
        <v>2</v>
      </c>
      <c r="F17" s="4">
        <v>13</v>
      </c>
      <c r="G17" s="4">
        <v>8.125</v>
      </c>
      <c r="H17" s="4">
        <v>6.35</v>
      </c>
      <c r="I17" s="34">
        <v>1335.5466097748345</v>
      </c>
      <c r="J17" s="35" t="s">
        <v>1240</v>
      </c>
      <c r="K17" s="35" t="s">
        <v>1240</v>
      </c>
      <c r="L17" s="35" t="s">
        <v>1240</v>
      </c>
      <c r="M17" s="35" t="s">
        <v>1240</v>
      </c>
      <c r="N17" s="4">
        <v>-4.4999999999999998E-2</v>
      </c>
      <c r="O17" s="4" t="s">
        <v>132</v>
      </c>
      <c r="P17" s="35" t="s">
        <v>137</v>
      </c>
      <c r="Q17" s="36">
        <f t="shared" si="4"/>
        <v>84.615384615584617</v>
      </c>
      <c r="R17" s="36" t="str">
        <f t="shared" si="5"/>
        <v xml:space="preserve"> </v>
      </c>
      <c r="S17" s="37">
        <f t="shared" si="6"/>
        <v>0.2795275592551183</v>
      </c>
      <c r="T17" s="37" t="str">
        <f t="shared" si="7"/>
        <v/>
      </c>
      <c r="U17" s="37" t="str">
        <f t="shared" si="8"/>
        <v xml:space="preserve"> </v>
      </c>
      <c r="V17" s="37" t="str">
        <f t="shared" si="9"/>
        <v xml:space="preserve"> </v>
      </c>
      <c r="W17" s="37" t="str">
        <f t="shared" si="10"/>
        <v xml:space="preserve"> </v>
      </c>
      <c r="X17" s="37" t="str">
        <f t="shared" si="11"/>
        <v xml:space="preserve"> </v>
      </c>
      <c r="Y17" s="1" t="str">
        <f t="shared" si="20"/>
        <v xml:space="preserve"> </v>
      </c>
      <c r="Z17" s="1" t="str">
        <f t="shared" si="12"/>
        <v xml:space="preserve"> </v>
      </c>
      <c r="AA17" s="1" t="str">
        <f t="shared" si="21"/>
        <v xml:space="preserve"> </v>
      </c>
      <c r="AB17" s="1" t="str">
        <f t="shared" si="13"/>
        <v xml:space="preserve"> </v>
      </c>
      <c r="AC17" s="1">
        <f t="shared" si="22"/>
        <v>40</v>
      </c>
      <c r="AD17" s="1" t="str">
        <f t="shared" si="14"/>
        <v xml:space="preserve"> </v>
      </c>
      <c r="AE17" s="1">
        <f t="shared" si="23"/>
        <v>33</v>
      </c>
      <c r="AF17" s="1" t="str">
        <f t="shared" si="24"/>
        <v xml:space="preserve"> </v>
      </c>
      <c r="AG17" s="38" t="str">
        <f t="shared" si="15"/>
        <v xml:space="preserve"> </v>
      </c>
      <c r="AH17" s="38" t="str">
        <f t="shared" si="16"/>
        <v xml:space="preserve"> </v>
      </c>
      <c r="AI17" s="1" t="str">
        <f t="shared" si="25"/>
        <v xml:space="preserve"> </v>
      </c>
      <c r="AJ17" s="1" t="str">
        <f t="shared" si="26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7"/>
        <v xml:space="preserve"> </v>
      </c>
      <c r="AN17" s="1" t="str">
        <f t="shared" si="28"/>
        <v xml:space="preserve"> </v>
      </c>
      <c r="AO17" t="s">
        <v>1013</v>
      </c>
      <c r="AP17" t="s">
        <v>1315</v>
      </c>
      <c r="AQ17" s="22" t="e">
        <v>#VALUE!</v>
      </c>
      <c r="AR17" s="21" t="e">
        <v>#VALUE!</v>
      </c>
      <c r="AS17">
        <v>27.952755905511829</v>
      </c>
      <c r="AT17" t="e">
        <v>#VALUE!</v>
      </c>
      <c r="AU17" t="e">
        <v>#VALUE!</v>
      </c>
      <c r="AV17" t="s">
        <v>2031</v>
      </c>
    </row>
    <row r="18" spans="1:48" x14ac:dyDescent="0.25">
      <c r="A18" s="14">
        <v>2.0999999999999992E-10</v>
      </c>
      <c r="B18" t="s">
        <v>1102</v>
      </c>
      <c r="C18" s="4">
        <v>10</v>
      </c>
      <c r="D18" s="4">
        <v>0</v>
      </c>
      <c r="E18" s="4">
        <v>1</v>
      </c>
      <c r="F18" s="4">
        <v>11</v>
      </c>
      <c r="G18" s="4">
        <v>52</v>
      </c>
      <c r="H18" s="4">
        <v>41.67</v>
      </c>
      <c r="I18" s="34">
        <v>3770.1978455226117</v>
      </c>
      <c r="J18" s="35">
        <v>21.590673575129536</v>
      </c>
      <c r="K18" s="35">
        <v>14.621052631578948</v>
      </c>
      <c r="L18" s="35">
        <v>27.113751332149199</v>
      </c>
      <c r="M18" s="35">
        <v>22.670832009077216</v>
      </c>
      <c r="N18" s="4">
        <v>2.85</v>
      </c>
      <c r="O18" s="4">
        <v>79.810725552050485</v>
      </c>
      <c r="P18" s="35">
        <v>3.9452843772498198</v>
      </c>
      <c r="Q18" s="36">
        <f t="shared" si="4"/>
        <v>90.9090909093009</v>
      </c>
      <c r="R18" s="36" t="str">
        <f t="shared" si="5"/>
        <v xml:space="preserve"> </v>
      </c>
      <c r="S18" s="37">
        <f t="shared" si="6"/>
        <v>0.2479001681965611</v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 t="str">
        <f t="shared" si="11"/>
        <v/>
      </c>
      <c r="Y18" s="1" t="str">
        <f t="shared" si="20"/>
        <v xml:space="preserve"> </v>
      </c>
      <c r="Z18" s="1" t="str">
        <f t="shared" si="12"/>
        <v xml:space="preserve"> </v>
      </c>
      <c r="AA18" s="1" t="str">
        <f t="shared" si="21"/>
        <v xml:space="preserve"> </v>
      </c>
      <c r="AB18" s="1" t="str">
        <f t="shared" si="13"/>
        <v xml:space="preserve"> </v>
      </c>
      <c r="AC18" s="1">
        <f t="shared" si="22"/>
        <v>46</v>
      </c>
      <c r="AD18" s="1" t="str">
        <f t="shared" si="14"/>
        <v xml:space="preserve"> </v>
      </c>
      <c r="AE18" s="1">
        <f t="shared" si="23"/>
        <v>20</v>
      </c>
      <c r="AF18" s="1" t="str">
        <f t="shared" si="24"/>
        <v xml:space="preserve"> </v>
      </c>
      <c r="AG18" s="38">
        <f t="shared" si="15"/>
        <v>3.9452843774598199</v>
      </c>
      <c r="AH18" s="38" t="str">
        <f t="shared" si="16"/>
        <v xml:space="preserve"> </v>
      </c>
      <c r="AI18" s="1">
        <f t="shared" si="25"/>
        <v>64</v>
      </c>
      <c r="AJ18" s="1" t="str">
        <f t="shared" si="26"/>
        <v xml:space="preserve"> </v>
      </c>
      <c r="AK18" s="25">
        <f t="shared" si="18"/>
        <v>79.810725552260479</v>
      </c>
      <c r="AL18" s="25" t="str">
        <f t="shared" si="19"/>
        <v xml:space="preserve"> </v>
      </c>
      <c r="AM18" s="1">
        <f t="shared" si="27"/>
        <v>2</v>
      </c>
      <c r="AN18" s="1" t="str">
        <f t="shared" si="28"/>
        <v xml:space="preserve"> </v>
      </c>
      <c r="AO18" t="s">
        <v>1102</v>
      </c>
      <c r="AP18" t="s">
        <v>1256</v>
      </c>
      <c r="AQ18" s="22">
        <v>12.257731649517945</v>
      </c>
      <c r="AR18" s="21">
        <v>-93.257357046521633</v>
      </c>
      <c r="AS18">
        <v>24.790016798656112</v>
      </c>
      <c r="AT18">
        <v>-12.257731649517945</v>
      </c>
      <c r="AU18">
        <v>93.257357046521633</v>
      </c>
      <c r="AV18" t="s">
        <v>2032</v>
      </c>
    </row>
    <row r="19" spans="1:48" x14ac:dyDescent="0.25">
      <c r="A19" s="14">
        <v>2.1999999999999991E-10</v>
      </c>
      <c r="B19" t="s">
        <v>1087</v>
      </c>
      <c r="C19" s="4">
        <v>6</v>
      </c>
      <c r="D19" s="4">
        <v>1</v>
      </c>
      <c r="E19" s="4">
        <v>4</v>
      </c>
      <c r="F19" s="4">
        <v>11</v>
      </c>
      <c r="G19" s="4">
        <v>21.11090087890625</v>
      </c>
      <c r="H19" s="4">
        <v>18.13</v>
      </c>
      <c r="I19" s="34">
        <v>7026.9617798949739</v>
      </c>
      <c r="J19" s="35">
        <v>21.663487796500981</v>
      </c>
      <c r="K19" s="35">
        <v>20.187915589413645</v>
      </c>
      <c r="L19" s="35">
        <v>14.67726751098601</v>
      </c>
      <c r="M19" s="35">
        <v>13.588840002478747</v>
      </c>
      <c r="N19" s="4">
        <v>0.66</v>
      </c>
      <c r="O19" s="4">
        <v>4.7619047619047654</v>
      </c>
      <c r="P19" s="35">
        <v>4.495638757533154</v>
      </c>
      <c r="Q19" s="36" t="str">
        <f t="shared" si="4"/>
        <v xml:space="preserve"> </v>
      </c>
      <c r="R19" s="36" t="str">
        <f t="shared" si="5"/>
        <v xml:space="preserve"> </v>
      </c>
      <c r="S19" s="37">
        <f t="shared" si="6"/>
        <v>0.16441814025895482</v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/>
      </c>
      <c r="X19" s="37" t="str">
        <f t="shared" si="11"/>
        <v/>
      </c>
      <c r="Y19" s="1" t="str">
        <f t="shared" si="20"/>
        <v xml:space="preserve"> </v>
      </c>
      <c r="Z19" s="1" t="str">
        <f t="shared" si="12"/>
        <v xml:space="preserve"> </v>
      </c>
      <c r="AA19" s="1" t="str">
        <f t="shared" si="21"/>
        <v xml:space="preserve"> </v>
      </c>
      <c r="AB19" s="1" t="str">
        <f t="shared" si="13"/>
        <v xml:space="preserve"> </v>
      </c>
      <c r="AC19" s="1">
        <f t="shared" si="22"/>
        <v>79</v>
      </c>
      <c r="AD19" s="1" t="str">
        <f t="shared" si="14"/>
        <v xml:space="preserve"> </v>
      </c>
      <c r="AE19" s="1" t="str">
        <f t="shared" si="23"/>
        <v xml:space="preserve"> </v>
      </c>
      <c r="AF19" s="1" t="str">
        <f t="shared" si="24"/>
        <v xml:space="preserve"> </v>
      </c>
      <c r="AG19" s="38">
        <f t="shared" si="15"/>
        <v>4.495638757753154</v>
      </c>
      <c r="AH19" s="38" t="str">
        <f t="shared" si="16"/>
        <v xml:space="preserve"> </v>
      </c>
      <c r="AI19" s="1">
        <f t="shared" si="25"/>
        <v>53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1087</v>
      </c>
      <c r="AP19" t="s">
        <v>1252</v>
      </c>
      <c r="AQ19" s="22">
        <v>11.961822171331759</v>
      </c>
      <c r="AR19" s="21">
        <v>-4.6144405873732586</v>
      </c>
      <c r="AS19">
        <v>16.441814003895484</v>
      </c>
      <c r="AT19">
        <v>-11.961822171331759</v>
      </c>
      <c r="AU19">
        <v>4.6144405873732586</v>
      </c>
      <c r="AV19" t="s">
        <v>2033</v>
      </c>
    </row>
    <row r="20" spans="1:48" x14ac:dyDescent="0.25">
      <c r="A20" s="14">
        <v>2.299999999999999E-10</v>
      </c>
      <c r="B20" t="s">
        <v>1038</v>
      </c>
      <c r="C20" s="4">
        <v>10</v>
      </c>
      <c r="D20" s="4">
        <v>0</v>
      </c>
      <c r="E20" s="4">
        <v>1</v>
      </c>
      <c r="F20" s="4">
        <v>11</v>
      </c>
      <c r="G20" s="4">
        <v>20</v>
      </c>
      <c r="H20" s="4">
        <v>15.1</v>
      </c>
      <c r="I20" s="34">
        <v>664.46110694685228</v>
      </c>
      <c r="J20" s="35">
        <v>13.119026933101651</v>
      </c>
      <c r="K20" s="35">
        <v>26.916221033868091</v>
      </c>
      <c r="L20" s="35">
        <v>4.9678632478632476</v>
      </c>
      <c r="M20" s="35">
        <v>6.2585701736986765</v>
      </c>
      <c r="N20" s="4">
        <v>0.56100000000000005</v>
      </c>
      <c r="O20" s="4">
        <v>-49.910714285714285</v>
      </c>
      <c r="P20" s="35">
        <v>4.1920529801324502</v>
      </c>
      <c r="Q20" s="36">
        <f t="shared" si="4"/>
        <v>90.909090909320909</v>
      </c>
      <c r="R20" s="36" t="str">
        <f t="shared" si="5"/>
        <v xml:space="preserve"> </v>
      </c>
      <c r="S20" s="37">
        <f t="shared" si="6"/>
        <v>0.32450331148827827</v>
      </c>
      <c r="T20" s="37" t="str">
        <f t="shared" si="7"/>
        <v/>
      </c>
      <c r="U20" s="37" t="str">
        <f t="shared" si="8"/>
        <v/>
      </c>
      <c r="V20" s="37">
        <f t="shared" si="9"/>
        <v>-0.46685628975125637</v>
      </c>
      <c r="W20" s="37" t="str">
        <f t="shared" si="10"/>
        <v/>
      </c>
      <c r="X20" s="37">
        <f t="shared" si="11"/>
        <v>-0.64590804507666078</v>
      </c>
      <c r="Y20" s="1" t="str">
        <f t="shared" si="20"/>
        <v xml:space="preserve"> </v>
      </c>
      <c r="Z20" s="1">
        <f t="shared" si="12"/>
        <v>58</v>
      </c>
      <c r="AA20" s="1" t="str">
        <f t="shared" si="21"/>
        <v xml:space="preserve"> </v>
      </c>
      <c r="AB20" s="1">
        <f t="shared" si="13"/>
        <v>26</v>
      </c>
      <c r="AC20" s="1">
        <f t="shared" si="22"/>
        <v>31</v>
      </c>
      <c r="AD20" s="1" t="str">
        <f t="shared" si="14"/>
        <v xml:space="preserve"> </v>
      </c>
      <c r="AE20" s="1">
        <f t="shared" si="23"/>
        <v>19</v>
      </c>
      <c r="AF20" s="1" t="str">
        <f t="shared" si="24"/>
        <v xml:space="preserve"> </v>
      </c>
      <c r="AG20" s="38">
        <f t="shared" si="15"/>
        <v>4.1920529803624502</v>
      </c>
      <c r="AH20" s="38" t="str">
        <f t="shared" si="16"/>
        <v xml:space="preserve"> </v>
      </c>
      <c r="AI20" s="1">
        <f t="shared" si="25"/>
        <v>60</v>
      </c>
      <c r="AJ20" s="1" t="str">
        <f t="shared" si="26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7"/>
        <v xml:space="preserve"> </v>
      </c>
      <c r="AN20" s="1" t="str">
        <f t="shared" si="28"/>
        <v xml:space="preserve"> </v>
      </c>
      <c r="AO20" t="s">
        <v>1038</v>
      </c>
      <c r="AP20" t="s">
        <v>1246</v>
      </c>
      <c r="AQ20" s="22">
        <v>46.685628975125638</v>
      </c>
      <c r="AR20" s="21">
        <v>64.590804507666078</v>
      </c>
      <c r="AS20">
        <v>32.450331125827823</v>
      </c>
      <c r="AT20">
        <v>-46.685628975125638</v>
      </c>
      <c r="AU20">
        <v>-64.590804507666078</v>
      </c>
      <c r="AV20" t="s">
        <v>2034</v>
      </c>
    </row>
    <row r="21" spans="1:48" x14ac:dyDescent="0.25">
      <c r="A21" s="14">
        <v>2.399999999999999E-10</v>
      </c>
      <c r="B21" t="s">
        <v>1185</v>
      </c>
      <c r="C21" s="4">
        <v>16</v>
      </c>
      <c r="D21" s="4">
        <v>0</v>
      </c>
      <c r="E21" s="4">
        <v>2</v>
      </c>
      <c r="F21" s="4">
        <v>18</v>
      </c>
      <c r="G21" s="4">
        <v>7.625</v>
      </c>
      <c r="H21" s="4">
        <v>4.76</v>
      </c>
      <c r="I21" s="34">
        <v>1238.899955653867</v>
      </c>
      <c r="J21" s="35" t="s">
        <v>1240</v>
      </c>
      <c r="K21" s="35" t="s">
        <v>1240</v>
      </c>
      <c r="L21" s="35">
        <v>4.6707701626860505</v>
      </c>
      <c r="M21" s="35">
        <v>4.7986682076813665</v>
      </c>
      <c r="N21" s="4">
        <v>-1.6060000000000001</v>
      </c>
      <c r="O21" s="4">
        <v>-1907.5</v>
      </c>
      <c r="P21" s="35">
        <v>6.7436974789915975</v>
      </c>
      <c r="Q21" s="36">
        <f t="shared" si="4"/>
        <v>88.888888889128879</v>
      </c>
      <c r="R21" s="36" t="str">
        <f t="shared" si="5"/>
        <v xml:space="preserve"> </v>
      </c>
      <c r="S21" s="37">
        <f t="shared" si="6"/>
        <v>0.60189075654252111</v>
      </c>
      <c r="T21" s="37" t="str">
        <f t="shared" si="7"/>
        <v/>
      </c>
      <c r="U21" s="37" t="str">
        <f t="shared" si="8"/>
        <v xml:space="preserve"> </v>
      </c>
      <c r="V21" s="37" t="str">
        <f t="shared" si="9"/>
        <v xml:space="preserve"> </v>
      </c>
      <c r="W21" s="37" t="str">
        <f t="shared" si="10"/>
        <v/>
      </c>
      <c r="X21" s="37">
        <f t="shared" si="11"/>
        <v>-0.66708380336063677</v>
      </c>
      <c r="Y21" s="1" t="str">
        <f t="shared" si="20"/>
        <v xml:space="preserve"> </v>
      </c>
      <c r="Z21" s="1" t="str">
        <f t="shared" si="12"/>
        <v xml:space="preserve"> </v>
      </c>
      <c r="AA21" s="1" t="str">
        <f t="shared" si="21"/>
        <v xml:space="preserve"> </v>
      </c>
      <c r="AB21" s="1">
        <f t="shared" si="13"/>
        <v>25</v>
      </c>
      <c r="AC21" s="1">
        <f t="shared" si="22"/>
        <v>8</v>
      </c>
      <c r="AD21" s="1" t="str">
        <f t="shared" si="14"/>
        <v xml:space="preserve"> </v>
      </c>
      <c r="AE21" s="1">
        <f t="shared" si="23"/>
        <v>24</v>
      </c>
      <c r="AF21" s="1" t="str">
        <f t="shared" si="24"/>
        <v xml:space="preserve"> </v>
      </c>
      <c r="AG21" s="38">
        <f t="shared" si="15"/>
        <v>6.7436974792315976</v>
      </c>
      <c r="AH21" s="38" t="str">
        <f t="shared" si="16"/>
        <v xml:space="preserve"> </v>
      </c>
      <c r="AI21" s="1">
        <f t="shared" si="25"/>
        <v>25</v>
      </c>
      <c r="AJ21" s="1" t="str">
        <f t="shared" si="26"/>
        <v xml:space="preserve"> </v>
      </c>
      <c r="AK21" s="25" t="str">
        <f t="shared" si="18"/>
        <v xml:space="preserve"> </v>
      </c>
      <c r="AL21" s="25">
        <f t="shared" si="19"/>
        <v>-1907.4999999997599</v>
      </c>
      <c r="AM21" s="1" t="str">
        <f t="shared" si="27"/>
        <v xml:space="preserve"> </v>
      </c>
      <c r="AN21" s="1">
        <f t="shared" si="28"/>
        <v>32</v>
      </c>
      <c r="AO21" t="s">
        <v>1185</v>
      </c>
      <c r="AP21" t="s">
        <v>1297</v>
      </c>
      <c r="AQ21" s="22" t="e">
        <v>#VALUE!</v>
      </c>
      <c r="AR21" s="21">
        <v>66.708380336063684</v>
      </c>
      <c r="AS21">
        <v>60.189075630252105</v>
      </c>
      <c r="AT21" t="e">
        <v>#VALUE!</v>
      </c>
      <c r="AU21">
        <v>-66.708380336063684</v>
      </c>
      <c r="AV21" t="s">
        <v>2035</v>
      </c>
    </row>
    <row r="22" spans="1:48" x14ac:dyDescent="0.25">
      <c r="A22" s="14">
        <v>2.4999999999999991E-10</v>
      </c>
      <c r="B22" t="s">
        <v>1090</v>
      </c>
      <c r="C22" s="4">
        <v>5</v>
      </c>
      <c r="D22" s="4">
        <v>0</v>
      </c>
      <c r="E22" s="4">
        <v>2</v>
      </c>
      <c r="F22" s="4">
        <v>7</v>
      </c>
      <c r="G22" s="4">
        <v>9.0450000762939453</v>
      </c>
      <c r="H22" s="4">
        <v>9.42</v>
      </c>
      <c r="I22" s="34">
        <v>2040.7851768459732</v>
      </c>
      <c r="J22" s="35">
        <v>19.444939459005365</v>
      </c>
      <c r="K22" s="35">
        <v>12.749368821098949</v>
      </c>
      <c r="L22" s="35">
        <v>10.26969879160986</v>
      </c>
      <c r="M22" s="35">
        <v>7.1502378973061891</v>
      </c>
      <c r="N22" s="4">
        <v>0.54300000000000004</v>
      </c>
      <c r="O22" s="4">
        <v>24.541284403669732</v>
      </c>
      <c r="P22" s="35">
        <v>0.39000955736561194</v>
      </c>
      <c r="Q22" s="36">
        <f t="shared" si="4"/>
        <v>71.428571428821428</v>
      </c>
      <c r="R22" s="36" t="str">
        <f t="shared" si="5"/>
        <v xml:space="preserve"> </v>
      </c>
      <c r="S22" s="37" t="str">
        <f t="shared" si="6"/>
        <v/>
      </c>
      <c r="T22" s="37" t="str">
        <f t="shared" si="7"/>
        <v/>
      </c>
      <c r="U22" s="37" t="str">
        <f t="shared" si="8"/>
        <v/>
      </c>
      <c r="V22" s="37" t="str">
        <f t="shared" si="9"/>
        <v/>
      </c>
      <c r="W22" s="37" t="str">
        <f t="shared" si="10"/>
        <v/>
      </c>
      <c r="X22" s="37" t="str">
        <f t="shared" si="11"/>
        <v/>
      </c>
      <c r="Y22" s="1" t="str">
        <f t="shared" si="20"/>
        <v xml:space="preserve"> </v>
      </c>
      <c r="Z22" s="1" t="str">
        <f t="shared" si="12"/>
        <v xml:space="preserve"> </v>
      </c>
      <c r="AA22" s="1" t="str">
        <f t="shared" si="21"/>
        <v xml:space="preserve"> </v>
      </c>
      <c r="AB22" s="1" t="str">
        <f t="shared" si="13"/>
        <v xml:space="preserve"> </v>
      </c>
      <c r="AC22" s="1" t="str">
        <f t="shared" si="22"/>
        <v xml:space="preserve"> </v>
      </c>
      <c r="AD22" s="1" t="str">
        <f t="shared" si="14"/>
        <v xml:space="preserve"> </v>
      </c>
      <c r="AE22" s="1">
        <f t="shared" si="23"/>
        <v>68</v>
      </c>
      <c r="AF22" s="1" t="str">
        <f t="shared" si="24"/>
        <v xml:space="preserve"> </v>
      </c>
      <c r="AG22" s="38" t="str">
        <f t="shared" si="15"/>
        <v xml:space="preserve"> </v>
      </c>
      <c r="AH22" s="38" t="str">
        <f t="shared" si="16"/>
        <v xml:space="preserve"> </v>
      </c>
      <c r="AI22" s="1" t="str">
        <f t="shared" si="25"/>
        <v xml:space="preserve"> </v>
      </c>
      <c r="AJ22" s="1" t="str">
        <f t="shared" si="26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7"/>
        <v xml:space="preserve"> </v>
      </c>
      <c r="AN22" s="1" t="str">
        <f t="shared" si="28"/>
        <v xml:space="preserve"> </v>
      </c>
      <c r="AO22" t="s">
        <v>1090</v>
      </c>
      <c r="AP22" t="s">
        <v>1244</v>
      </c>
      <c r="AQ22" s="22">
        <v>20.97777356810926</v>
      </c>
      <c r="AR22" s="21">
        <v>26.801171043525251</v>
      </c>
      <c r="AS22">
        <v>-3.9808909098307255</v>
      </c>
      <c r="AT22">
        <v>-20.97777356810926</v>
      </c>
      <c r="AU22">
        <v>-26.801171043525251</v>
      </c>
      <c r="AV22" t="s">
        <v>2036</v>
      </c>
    </row>
    <row r="23" spans="1:48" x14ac:dyDescent="0.25">
      <c r="A23" s="14">
        <v>2.5999999999999993E-10</v>
      </c>
      <c r="B23" t="s">
        <v>1125</v>
      </c>
      <c r="C23" s="4">
        <v>5</v>
      </c>
      <c r="D23" s="4">
        <v>0</v>
      </c>
      <c r="E23" s="4">
        <v>1</v>
      </c>
      <c r="F23" s="4">
        <v>6</v>
      </c>
      <c r="G23" s="4">
        <v>25.5</v>
      </c>
      <c r="H23" s="4">
        <v>17.48</v>
      </c>
      <c r="I23" s="34">
        <v>1183.5445580077539</v>
      </c>
      <c r="J23" s="35">
        <v>19.357696566998893</v>
      </c>
      <c r="K23" s="35">
        <v>18.876889848812095</v>
      </c>
      <c r="L23" s="35">
        <v>12.395263327948305</v>
      </c>
      <c r="M23" s="35">
        <v>11.31661946902655</v>
      </c>
      <c r="N23" s="4">
        <v>0.84799999999999998</v>
      </c>
      <c r="O23" s="4">
        <v>-20.000000000000007</v>
      </c>
      <c r="P23" s="35" t="s">
        <v>137</v>
      </c>
      <c r="Q23" s="36">
        <f t="shared" si="4"/>
        <v>83.33333333359333</v>
      </c>
      <c r="R23" s="36" t="str">
        <f t="shared" si="5"/>
        <v xml:space="preserve"> </v>
      </c>
      <c r="S23" s="37">
        <f t="shared" si="6"/>
        <v>0.45881006890988552</v>
      </c>
      <c r="T23" s="37" t="str">
        <f t="shared" si="7"/>
        <v/>
      </c>
      <c r="U23" s="37" t="str">
        <f t="shared" si="8"/>
        <v/>
      </c>
      <c r="V23" s="37" t="str">
        <f t="shared" si="9"/>
        <v/>
      </c>
      <c r="W23" s="37" t="str">
        <f t="shared" si="10"/>
        <v/>
      </c>
      <c r="X23" s="37" t="str">
        <f t="shared" si="11"/>
        <v/>
      </c>
      <c r="Y23" s="1" t="str">
        <f t="shared" si="20"/>
        <v xml:space="preserve"> </v>
      </c>
      <c r="Z23" s="1" t="str">
        <f t="shared" si="12"/>
        <v xml:space="preserve"> </v>
      </c>
      <c r="AA23" s="1" t="str">
        <f t="shared" si="21"/>
        <v xml:space="preserve"> </v>
      </c>
      <c r="AB23" s="1" t="str">
        <f t="shared" si="13"/>
        <v xml:space="preserve"> </v>
      </c>
      <c r="AC23" s="1">
        <f t="shared" si="22"/>
        <v>14</v>
      </c>
      <c r="AD23" s="1" t="str">
        <f t="shared" si="14"/>
        <v xml:space="preserve"> </v>
      </c>
      <c r="AE23" s="1">
        <f t="shared" si="23"/>
        <v>37</v>
      </c>
      <c r="AF23" s="1" t="str">
        <f t="shared" si="24"/>
        <v xml:space="preserve"> </v>
      </c>
      <c r="AG23" s="38" t="str">
        <f t="shared" si="15"/>
        <v xml:space="preserve"> </v>
      </c>
      <c r="AH23" s="38" t="str">
        <f t="shared" si="16"/>
        <v xml:space="preserve"> </v>
      </c>
      <c r="AI23" s="1" t="str">
        <f t="shared" si="25"/>
        <v xml:space="preserve"> </v>
      </c>
      <c r="AJ23" s="1" t="str">
        <f t="shared" si="26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7"/>
        <v xml:space="preserve"> </v>
      </c>
      <c r="AN23" s="1" t="str">
        <f t="shared" si="28"/>
        <v xml:space="preserve"> </v>
      </c>
      <c r="AO23" t="s">
        <v>1125</v>
      </c>
      <c r="AP23" t="s">
        <v>1246</v>
      </c>
      <c r="AQ23" s="22">
        <v>21.332319674115041</v>
      </c>
      <c r="AR23" s="21">
        <v>11.650888830915541</v>
      </c>
      <c r="AS23">
        <v>45.881006864988549</v>
      </c>
      <c r="AT23">
        <v>-21.332319674115041</v>
      </c>
      <c r="AU23">
        <v>-11.650888830915541</v>
      </c>
      <c r="AV23" t="s">
        <v>2037</v>
      </c>
    </row>
    <row r="24" spans="1:48" x14ac:dyDescent="0.25">
      <c r="A24" s="14">
        <v>2.6999999999999995E-10</v>
      </c>
      <c r="B24" t="s">
        <v>1129</v>
      </c>
      <c r="C24" s="4">
        <v>13</v>
      </c>
      <c r="D24" s="4">
        <v>0</v>
      </c>
      <c r="E24" s="4">
        <v>0</v>
      </c>
      <c r="F24" s="4">
        <v>13</v>
      </c>
      <c r="G24" s="4">
        <v>49</v>
      </c>
      <c r="H24" s="4">
        <v>45.11</v>
      </c>
      <c r="I24" s="34">
        <v>36890.15776899529</v>
      </c>
      <c r="J24" s="35">
        <v>19.779007871998374</v>
      </c>
      <c r="K24" s="35">
        <v>17.266694695640766</v>
      </c>
      <c r="L24" s="35">
        <v>12.253135563991458</v>
      </c>
      <c r="M24" s="35">
        <v>10.180999976663321</v>
      </c>
      <c r="N24" s="4">
        <v>1.5580000000000001</v>
      </c>
      <c r="O24" s="4">
        <v>-20.913705583756343</v>
      </c>
      <c r="P24" s="35">
        <v>0.72393704877146015</v>
      </c>
      <c r="Q24" s="36">
        <f t="shared" si="4"/>
        <v>100.00000000027001</v>
      </c>
      <c r="R24" s="36" t="str">
        <f t="shared" si="5"/>
        <v xml:space="preserve"> </v>
      </c>
      <c r="S24" s="37" t="str">
        <f t="shared" si="6"/>
        <v/>
      </c>
      <c r="T24" s="37" t="str">
        <f t="shared" si="7"/>
        <v/>
      </c>
      <c r="U24" s="37" t="str">
        <f t="shared" si="8"/>
        <v/>
      </c>
      <c r="V24" s="37" t="str">
        <f t="shared" si="9"/>
        <v/>
      </c>
      <c r="W24" s="37" t="str">
        <f t="shared" si="10"/>
        <v/>
      </c>
      <c r="X24" s="37" t="str">
        <f t="shared" si="11"/>
        <v/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 t="str">
        <f t="shared" si="13"/>
        <v xml:space="preserve"> </v>
      </c>
      <c r="AC24" s="1" t="str">
        <f t="shared" si="22"/>
        <v xml:space="preserve"> </v>
      </c>
      <c r="AD24" s="1" t="str">
        <f t="shared" si="14"/>
        <v xml:space="preserve"> </v>
      </c>
      <c r="AE24" s="1">
        <f t="shared" si="23"/>
        <v>13</v>
      </c>
      <c r="AF24" s="1" t="str">
        <f t="shared" si="24"/>
        <v xml:space="preserve"> </v>
      </c>
      <c r="AG24" s="38" t="str">
        <f t="shared" si="15"/>
        <v xml:space="preserve"> </v>
      </c>
      <c r="AH24" s="38" t="str">
        <f t="shared" si="16"/>
        <v xml:space="preserve"> </v>
      </c>
      <c r="AI24" s="1" t="str">
        <f t="shared" si="25"/>
        <v xml:space="preserve"> </v>
      </c>
      <c r="AJ24" s="1" t="str">
        <f t="shared" si="26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7"/>
        <v xml:space="preserve"> </v>
      </c>
      <c r="AN24" s="1" t="str">
        <f t="shared" si="28"/>
        <v xml:space="preserve"> </v>
      </c>
      <c r="AO24" t="s">
        <v>1129</v>
      </c>
      <c r="AP24" t="s">
        <v>1241</v>
      </c>
      <c r="AQ24" s="22">
        <v>19.620154027512026</v>
      </c>
      <c r="AR24" s="21">
        <v>12.663925931121723</v>
      </c>
      <c r="AS24">
        <v>8.6233651075149567</v>
      </c>
      <c r="AT24">
        <v>-19.620154027512026</v>
      </c>
      <c r="AU24">
        <v>-12.663925931121723</v>
      </c>
      <c r="AV24" t="s">
        <v>2038</v>
      </c>
    </row>
    <row r="25" spans="1:48" x14ac:dyDescent="0.25">
      <c r="A25" s="14">
        <v>2.7999999999999996E-10</v>
      </c>
      <c r="B25" t="s">
        <v>1135</v>
      </c>
      <c r="C25" s="4">
        <v>9</v>
      </c>
      <c r="D25" s="4">
        <v>0</v>
      </c>
      <c r="E25" s="4">
        <v>0</v>
      </c>
      <c r="F25" s="4">
        <v>9</v>
      </c>
      <c r="G25" s="4">
        <v>24</v>
      </c>
      <c r="H25" s="4">
        <v>18.95</v>
      </c>
      <c r="I25" s="34">
        <v>1522.8506623890776</v>
      </c>
      <c r="J25" s="35">
        <v>23.657927590511857</v>
      </c>
      <c r="K25" s="35">
        <v>21.756601607347875</v>
      </c>
      <c r="L25" s="35">
        <v>16.152143862550417</v>
      </c>
      <c r="M25" s="35">
        <v>13.705281874953137</v>
      </c>
      <c r="N25" s="4">
        <v>8.8999999999999996E-2</v>
      </c>
      <c r="O25" s="4">
        <v>-89.77011494252875</v>
      </c>
      <c r="P25" s="35" t="s">
        <v>137</v>
      </c>
      <c r="Q25" s="36">
        <f t="shared" ref="Q25:Q88" si="29">IF(ISERROR((IF(R25&lt;&gt;" ","",(IF((AND(C25&lt;&gt;0,F25&lt;&gt;0,(C25*100/F25)&gt;$Q$5))=TRUE,(IF(ISERROR(((C25*100/F25)+A25))=TRUE," ",(((C25*100/F25)+A25))))," ")))))=TRUE," ",((IF(R25&lt;&gt;" ","",(IF((AND(C25&lt;&gt;0,F25&lt;&gt;0,(C25*100/F25)&gt;$Q$5))=TRUE,(IF(ISERROR(((C25*100/F25)+A25))=TRUE," ",(((C25*100/F25)+A25))))," "))))))</f>
        <v>100.00000000028</v>
      </c>
      <c r="R25" s="36" t="str">
        <f t="shared" ref="R25:R88" si="30">IF(ISERROR(IF((AND(D25&lt;&gt;0,F25&lt;&gt;0,(D25*100/F25)&gt;$R$5))=TRUE,(IF(ISERROR(((D25*100/F25)+A25))=TRUE," ",(((D25*100/F25)+A25))))," "))=TRUE," ",(IF((AND(D25&lt;&gt;0,F25&lt;&gt;0,(D25*100/F25)&gt;$R$5))=TRUE,(IF(ISERROR(((D25*100/F25)+A25))=TRUE," ",(((D25*100/F25)+A25))))," ")))</f>
        <v xml:space="preserve"> </v>
      </c>
      <c r="S25" s="37">
        <f t="shared" ref="S25:S88" si="31">IF(ISERROR((IF((G25/H25-1)&gt;($S$5/100),(G25/H25-1)+A25,"")))=TRUE," ",((IF((G25/H25-1)&gt;($S$5/100),(G25/H25-1)+A25,""))))</f>
        <v>0.26649076545150407</v>
      </c>
      <c r="T25" s="37" t="str">
        <f t="shared" ref="T25:T88" si="32">IF(ISERROR((IF((G25/H25-1)&lt;($T$5/100),(G25/H25-1)+A25,"")))=TRUE," ",((IF((G25/H25-1)&lt;($T$5/100),(G25/H25-1)+A25,""))))</f>
        <v/>
      </c>
      <c r="U25" s="37" t="str">
        <f t="shared" ref="U25:U88" si="33">IF(ISERROR((IF(((J25/$J$6-1))&gt;($U$5/100),((J25/$J$6-1)),"")))=TRUE," ",((IF(((J25/$J$6-1))&gt;($U$5/100),((J25/$J$6-1)),""))))</f>
        <v/>
      </c>
      <c r="V25" s="37" t="str">
        <f t="shared" ref="V25:V88" si="34">IF(ISERROR((IF(((J25/$J$6-1))&lt;($V$5/100),((J25/$J$6-1)),"")))=TRUE," ",((IF(((J25/$J$6-1))&lt;($V$5/100),((J25/$J$6-1)),""))))</f>
        <v/>
      </c>
      <c r="W25" s="37" t="str">
        <f t="shared" ref="W25:W88" si="35">IF(ISERROR((IF(((L25/$L$6-1))&gt;($W$5/100),((L25/$L$6-1)),"")))=TRUE," ",((IF(((L25/$L$6-1))&gt;($W$5/100),((L25/$L$6-1)),""))))</f>
        <v/>
      </c>
      <c r="X25" s="37" t="str">
        <f t="shared" ref="X25:X88" si="36">IF(ISERROR((IF(((L25/$L$6-1))&lt;($X$5/100),((L25/$L$6-1)),"")))=TRUE," ",((IF(((L25/$L$6-1))&lt;($X$5/100),((L25/$L$6-1)),""))))</f>
        <v/>
      </c>
      <c r="Y25" s="1" t="str">
        <f t="shared" ref="Y25:Y88" si="37">IF(ISERROR((RANK(U25,U$7:U$184,0)))=TRUE," ",((RANK(U25,U$7:U$184,0))))</f>
        <v xml:space="preserve"> </v>
      </c>
      <c r="Z25" s="1" t="str">
        <f t="shared" ref="Z25:Z88" si="38">IF(ISERROR((RANK(V25,V$7:V$184,1)))=TRUE," ",((RANK(V25,V$7:V$184,1))))</f>
        <v xml:space="preserve"> </v>
      </c>
      <c r="AA25" s="1" t="str">
        <f t="shared" ref="AA25:AA88" si="39">IF(ISERROR((RANK(W25,W$7:W$184,0)))=TRUE," ",((RANK(W25,W$7:W$184,0))))</f>
        <v xml:space="preserve"> </v>
      </c>
      <c r="AB25" s="1" t="str">
        <f t="shared" ref="AB25:AB88" si="40">IF(ISERROR((RANK(X25,X$7:X$184,1)))=TRUE," ",((RANK(X25,X$7:X$184,1))))</f>
        <v xml:space="preserve"> </v>
      </c>
      <c r="AC25" s="1">
        <f t="shared" ref="AC25:AC88" si="41">IF(ISERROR((RANK(S25,S$7:S$184,0)))=TRUE," ",((RANK(S25,S$7:S$184,0))))</f>
        <v>43</v>
      </c>
      <c r="AD25" s="1" t="str">
        <f t="shared" ref="AD25:AD88" si="42">IF(ISERROR((RANK(T25,T$7:T$184,1)))=TRUE," ",((RANK(T25,T$7:T$184,1))))</f>
        <v xml:space="preserve"> </v>
      </c>
      <c r="AE25" s="1">
        <f t="shared" ref="AE25:AE88" si="43">IF(ISERROR((RANK(Q25,Q$7:Q$184,0)))=TRUE," ",((RANK(Q25,Q$7:Q$184,0))))</f>
        <v>12</v>
      </c>
      <c r="AF25" s="1" t="str">
        <f t="shared" ref="AF25:AF88" si="44">IF(ISERROR((RANK(R25,R$7:R$184,0)))=TRUE," ",((RANK(R25,R$7:R$184,0))))</f>
        <v xml:space="preserve"> </v>
      </c>
      <c r="AG25" s="38" t="str">
        <f t="shared" ref="AG25:AG88" si="45">IF(ISERROR((IF((AND(P25&gt;$AG$6,P25&lt;$AG$5))=TRUE,P25+A25," ")))=TRUE," ",((IF((AND(P25&gt;$AG$6,P25&lt;$AG$5))=TRUE,P25+A25," "))))</f>
        <v xml:space="preserve"> </v>
      </c>
      <c r="AH25" s="38" t="str">
        <f t="shared" ref="AH25:AH88" si="46">IF(ISERROR(((IF(P25&lt;$AH$5,P25+A25," "))))=TRUE," ",((IF(P25&lt;$AH$5,P25+A25," "))))</f>
        <v xml:space="preserve"> </v>
      </c>
      <c r="AI25" s="1" t="str">
        <f t="shared" ref="AI25:AI88" si="47">IF(ISERROR((RANK(AG25,AG$7:AG$184,0)))=TRUE," ",((RANK(AG25,AG$7:AG$184,0))))</f>
        <v xml:space="preserve"> </v>
      </c>
      <c r="AJ25" s="1" t="str">
        <f t="shared" ref="AJ25:AJ88" si="48">IF(ISERROR((RANK(AH25,AH$7:AH$184,0)))=TRUE," ",((RANK(AH25,AH$7:AH$184,0))))</f>
        <v xml:space="preserve"> </v>
      </c>
      <c r="AK25" s="25" t="str">
        <f t="shared" ref="AK25:AK88" si="49">IF(ISERROR((IF((AND(O25&lt;$AK$5,O25&gt;$AK$6))=TRUE,O25+A25," ")))=TRUE," ",((IF((AND(O25&lt;$AK$5,O25&gt;$AK$6))=TRUE,O25+A25," "))))</f>
        <v xml:space="preserve"> </v>
      </c>
      <c r="AL25" s="25">
        <f t="shared" ref="AL25:AL88" si="50">IF(ISERROR((IF(O25&lt;$AL$5,O25+A25," ")))=TRUE," ",((IF(O25&lt;$AL$5,O25+A25," "))))</f>
        <v>-89.770114942248753</v>
      </c>
      <c r="AM25" s="1" t="str">
        <f t="shared" ref="AM25:AM88" si="51">IF(ISERROR((RANK(AK25,AK$7:AK$184,0)))=TRUE," ",((RANK(AK25,AK$7:AK$184,0))))</f>
        <v xml:space="preserve"> </v>
      </c>
      <c r="AN25" s="1">
        <f t="shared" ref="AN25:AN88" si="52">IF(ISERROR((RANK(AL25,AL$7:AL$184,0)))=TRUE," ",((RANK(AL25,AL$7:AL$184,0))))</f>
        <v>22</v>
      </c>
      <c r="AO25" t="s">
        <v>1135</v>
      </c>
      <c r="AP25" t="s">
        <v>1250</v>
      </c>
      <c r="AQ25" s="22">
        <v>3.8566247579188473</v>
      </c>
      <c r="AR25" s="21">
        <v>-15.126844503086279</v>
      </c>
      <c r="AS25">
        <v>26.649076517150405</v>
      </c>
      <c r="AT25">
        <v>-3.8566247579188473</v>
      </c>
      <c r="AU25">
        <v>15.126844503086279</v>
      </c>
      <c r="AV25" t="s">
        <v>2039</v>
      </c>
    </row>
    <row r="26" spans="1:48" x14ac:dyDescent="0.25">
      <c r="A26" s="14">
        <v>2.8999999999999998E-10</v>
      </c>
      <c r="B26" t="s">
        <v>1112</v>
      </c>
      <c r="C26" s="4">
        <v>3</v>
      </c>
      <c r="D26" s="4">
        <v>0</v>
      </c>
      <c r="E26" s="4">
        <v>6</v>
      </c>
      <c r="F26" s="4">
        <v>9</v>
      </c>
      <c r="G26" s="4">
        <v>10.5</v>
      </c>
      <c r="H26" s="4">
        <v>7.57</v>
      </c>
      <c r="I26" s="34">
        <v>754.7908967414337</v>
      </c>
      <c r="J26" s="35">
        <v>5.4460431654676258</v>
      </c>
      <c r="K26" s="35" t="s">
        <v>1240</v>
      </c>
      <c r="L26" s="35">
        <v>13.049813160032494</v>
      </c>
      <c r="M26" s="35">
        <v>14.551014492753623</v>
      </c>
      <c r="N26" s="4" t="s">
        <v>132</v>
      </c>
      <c r="O26" s="4" t="s">
        <v>132</v>
      </c>
      <c r="P26" s="35">
        <v>7.1334214002642007</v>
      </c>
      <c r="Q26" s="36" t="str">
        <f t="shared" si="29"/>
        <v xml:space="preserve"> </v>
      </c>
      <c r="R26" s="36" t="str">
        <f t="shared" si="30"/>
        <v xml:space="preserve"> </v>
      </c>
      <c r="S26" s="37">
        <f t="shared" si="31"/>
        <v>0.38705416145248339</v>
      </c>
      <c r="T26" s="37" t="str">
        <f t="shared" si="32"/>
        <v/>
      </c>
      <c r="U26" s="37" t="str">
        <f t="shared" si="33"/>
        <v/>
      </c>
      <c r="V26" s="37">
        <f t="shared" si="34"/>
        <v>-0.77867842834546575</v>
      </c>
      <c r="W26" s="37" t="str">
        <f t="shared" si="35"/>
        <v/>
      </c>
      <c r="X26" s="37" t="str">
        <f t="shared" si="36"/>
        <v/>
      </c>
      <c r="Y26" s="1" t="str">
        <f t="shared" si="37"/>
        <v xml:space="preserve"> </v>
      </c>
      <c r="Z26" s="1">
        <f t="shared" si="38"/>
        <v>15</v>
      </c>
      <c r="AA26" s="1" t="str">
        <f t="shared" si="39"/>
        <v xml:space="preserve"> </v>
      </c>
      <c r="AB26" s="1" t="str">
        <f t="shared" si="40"/>
        <v xml:space="preserve"> </v>
      </c>
      <c r="AC26" s="1">
        <f t="shared" si="41"/>
        <v>23</v>
      </c>
      <c r="AD26" s="1" t="str">
        <f t="shared" si="42"/>
        <v xml:space="preserve"> </v>
      </c>
      <c r="AE26" s="1" t="str">
        <f t="shared" si="43"/>
        <v xml:space="preserve"> </v>
      </c>
      <c r="AF26" s="1" t="str">
        <f t="shared" si="44"/>
        <v xml:space="preserve"> </v>
      </c>
      <c r="AG26" s="38">
        <f t="shared" si="45"/>
        <v>7.1334214005542007</v>
      </c>
      <c r="AH26" s="38" t="str">
        <f t="shared" si="46"/>
        <v xml:space="preserve"> </v>
      </c>
      <c r="AI26" s="1">
        <f t="shared" si="47"/>
        <v>22</v>
      </c>
      <c r="AJ26" s="1" t="str">
        <f t="shared" si="48"/>
        <v xml:space="preserve"> </v>
      </c>
      <c r="AK26" s="25" t="str">
        <f t="shared" si="49"/>
        <v xml:space="preserve"> </v>
      </c>
      <c r="AL26" s="25" t="str">
        <f t="shared" si="50"/>
        <v xml:space="preserve"> </v>
      </c>
      <c r="AM26" s="1" t="str">
        <f t="shared" si="51"/>
        <v xml:space="preserve"> </v>
      </c>
      <c r="AN26" s="1" t="str">
        <f t="shared" si="52"/>
        <v xml:space="preserve"> </v>
      </c>
      <c r="AO26" t="s">
        <v>1112</v>
      </c>
      <c r="AP26" t="s">
        <v>1256</v>
      </c>
      <c r="AQ26" s="22">
        <v>77.867842834546579</v>
      </c>
      <c r="AR26" s="21">
        <v>6.9854860596713415</v>
      </c>
      <c r="AS26">
        <v>38.705416116248337</v>
      </c>
      <c r="AT26">
        <v>-77.867842834546579</v>
      </c>
      <c r="AU26">
        <v>-6.9854860596713415</v>
      </c>
      <c r="AV26" t="s">
        <v>2040</v>
      </c>
    </row>
    <row r="27" spans="1:48" x14ac:dyDescent="0.25">
      <c r="A27" s="14">
        <v>3E-10</v>
      </c>
      <c r="B27" t="s">
        <v>1147</v>
      </c>
      <c r="C27" s="4">
        <v>5</v>
      </c>
      <c r="D27" s="4">
        <v>0</v>
      </c>
      <c r="E27" s="4">
        <v>3</v>
      </c>
      <c r="F27" s="4">
        <v>8</v>
      </c>
      <c r="G27" s="4">
        <v>31.5</v>
      </c>
      <c r="H27" s="4">
        <v>29.25</v>
      </c>
      <c r="I27" s="34">
        <v>749.2281568815082</v>
      </c>
      <c r="J27" s="35">
        <v>16.3957399103139</v>
      </c>
      <c r="K27" s="35" t="s">
        <v>1240</v>
      </c>
      <c r="L27" s="35">
        <v>7.6154936708860763</v>
      </c>
      <c r="M27" s="35">
        <v>11.050225458953614</v>
      </c>
      <c r="N27" s="4">
        <v>0.628</v>
      </c>
      <c r="O27" s="4">
        <v>-62.395209580838319</v>
      </c>
      <c r="P27" s="35">
        <v>2.0273504273504273</v>
      </c>
      <c r="Q27" s="36" t="str">
        <f t="shared" si="29"/>
        <v xml:space="preserve"> </v>
      </c>
      <c r="R27" s="36" t="str">
        <f t="shared" si="30"/>
        <v xml:space="preserve"> </v>
      </c>
      <c r="S27" s="37" t="str">
        <f t="shared" si="31"/>
        <v/>
      </c>
      <c r="T27" s="37" t="str">
        <f t="shared" si="32"/>
        <v/>
      </c>
      <c r="U27" s="37" t="str">
        <f t="shared" si="33"/>
        <v/>
      </c>
      <c r="V27" s="37">
        <f t="shared" si="34"/>
        <v>-0.33369405729305057</v>
      </c>
      <c r="W27" s="37" t="str">
        <f t="shared" si="35"/>
        <v/>
      </c>
      <c r="X27" s="37">
        <f t="shared" si="36"/>
        <v>-0.45719418850947457</v>
      </c>
      <c r="Y27" s="1" t="str">
        <f t="shared" si="37"/>
        <v xml:space="preserve"> </v>
      </c>
      <c r="Z27" s="1">
        <f t="shared" si="38"/>
        <v>75</v>
      </c>
      <c r="AA27" s="1" t="str">
        <f t="shared" si="39"/>
        <v xml:space="preserve"> </v>
      </c>
      <c r="AB27" s="1">
        <f t="shared" si="40"/>
        <v>50</v>
      </c>
      <c r="AC27" s="1" t="str">
        <f t="shared" si="41"/>
        <v xml:space="preserve"> </v>
      </c>
      <c r="AD27" s="1" t="str">
        <f t="shared" si="42"/>
        <v xml:space="preserve"> </v>
      </c>
      <c r="AE27" s="1" t="str">
        <f t="shared" si="43"/>
        <v xml:space="preserve"> </v>
      </c>
      <c r="AF27" s="1" t="str">
        <f t="shared" si="44"/>
        <v xml:space="preserve"> </v>
      </c>
      <c r="AG27" s="38">
        <f t="shared" si="45"/>
        <v>2.0273504276504273</v>
      </c>
      <c r="AH27" s="38" t="str">
        <f t="shared" si="46"/>
        <v xml:space="preserve"> </v>
      </c>
      <c r="AI27" s="1">
        <f t="shared" si="47"/>
        <v>91</v>
      </c>
      <c r="AJ27" s="1" t="str">
        <f t="shared" si="48"/>
        <v xml:space="preserve"> </v>
      </c>
      <c r="AK27" s="25" t="str">
        <f t="shared" si="49"/>
        <v xml:space="preserve"> </v>
      </c>
      <c r="AL27" s="25">
        <f t="shared" si="50"/>
        <v>-62.395209580538321</v>
      </c>
      <c r="AM27" s="1" t="str">
        <f t="shared" si="51"/>
        <v xml:space="preserve"> </v>
      </c>
      <c r="AN27" s="1">
        <f t="shared" si="52"/>
        <v>6</v>
      </c>
      <c r="AO27" t="s">
        <v>1147</v>
      </c>
      <c r="AP27" t="s">
        <v>1246</v>
      </c>
      <c r="AQ27" s="22">
        <v>33.369405729305058</v>
      </c>
      <c r="AR27" s="21">
        <v>45.719418850947456</v>
      </c>
      <c r="AS27">
        <v>7.6923076923076872</v>
      </c>
      <c r="AT27">
        <v>-33.369405729305058</v>
      </c>
      <c r="AU27">
        <v>-45.719418850947456</v>
      </c>
      <c r="AV27" t="s">
        <v>2041</v>
      </c>
    </row>
    <row r="28" spans="1:48" x14ac:dyDescent="0.25">
      <c r="A28" s="14">
        <v>3.1000000000000002E-10</v>
      </c>
      <c r="B28" t="s">
        <v>956</v>
      </c>
      <c r="C28" s="4">
        <v>8</v>
      </c>
      <c r="D28" s="4">
        <v>0</v>
      </c>
      <c r="E28" s="4">
        <v>4</v>
      </c>
      <c r="F28" s="4">
        <v>12</v>
      </c>
      <c r="G28" s="4">
        <v>57.567001342773438</v>
      </c>
      <c r="H28" s="4">
        <v>45.08</v>
      </c>
      <c r="I28" s="34">
        <v>52112.153337841446</v>
      </c>
      <c r="J28" s="35">
        <v>23.005257873986967</v>
      </c>
      <c r="K28" s="35">
        <v>19.957835144728044</v>
      </c>
      <c r="L28" s="35">
        <v>16.724882138892315</v>
      </c>
      <c r="M28" s="35">
        <v>38.900765887247168</v>
      </c>
      <c r="N28" s="4">
        <v>1.6600000000000001</v>
      </c>
      <c r="O28" s="4">
        <v>-4.212348528563183</v>
      </c>
      <c r="P28" s="35">
        <v>1.4005430461880162</v>
      </c>
      <c r="Q28" s="36" t="str">
        <f t="shared" si="29"/>
        <v xml:space="preserve"> </v>
      </c>
      <c r="R28" s="36" t="str">
        <f t="shared" si="30"/>
        <v xml:space="preserve"> </v>
      </c>
      <c r="S28" s="37">
        <f t="shared" si="31"/>
        <v>0.27699648085067086</v>
      </c>
      <c r="T28" s="37" t="str">
        <f t="shared" si="32"/>
        <v/>
      </c>
      <c r="U28" s="37" t="str">
        <f t="shared" si="33"/>
        <v/>
      </c>
      <c r="V28" s="37" t="str">
        <f t="shared" si="34"/>
        <v/>
      </c>
      <c r="W28" s="37" t="str">
        <f t="shared" si="35"/>
        <v/>
      </c>
      <c r="X28" s="37" t="str">
        <f t="shared" si="36"/>
        <v/>
      </c>
      <c r="Y28" s="1" t="str">
        <f t="shared" si="37"/>
        <v xml:space="preserve"> </v>
      </c>
      <c r="Z28" s="1" t="str">
        <f t="shared" si="38"/>
        <v xml:space="preserve"> </v>
      </c>
      <c r="AA28" s="1" t="str">
        <f t="shared" si="39"/>
        <v xml:space="preserve"> </v>
      </c>
      <c r="AB28" s="1" t="str">
        <f t="shared" si="40"/>
        <v xml:space="preserve"> </v>
      </c>
      <c r="AC28" s="1">
        <f t="shared" si="41"/>
        <v>41</v>
      </c>
      <c r="AD28" s="1" t="str">
        <f t="shared" si="42"/>
        <v xml:space="preserve"> </v>
      </c>
      <c r="AE28" s="1" t="str">
        <f t="shared" si="43"/>
        <v xml:space="preserve"> </v>
      </c>
      <c r="AF28" s="1" t="str">
        <f t="shared" si="44"/>
        <v xml:space="preserve"> </v>
      </c>
      <c r="AG28" s="38" t="str">
        <f t="shared" si="45"/>
        <v xml:space="preserve"> </v>
      </c>
      <c r="AH28" s="38" t="str">
        <f t="shared" si="46"/>
        <v xml:space="preserve"> </v>
      </c>
      <c r="AI28" s="1" t="str">
        <f t="shared" si="47"/>
        <v xml:space="preserve"> </v>
      </c>
      <c r="AJ28" s="1" t="str">
        <f t="shared" si="48"/>
        <v xml:space="preserve"> </v>
      </c>
      <c r="AK28" s="25" t="str">
        <f t="shared" si="49"/>
        <v xml:space="preserve"> </v>
      </c>
      <c r="AL28" s="25" t="str">
        <f t="shared" si="50"/>
        <v xml:space="preserve"> </v>
      </c>
      <c r="AM28" s="1" t="str">
        <f t="shared" si="51"/>
        <v xml:space="preserve"> </v>
      </c>
      <c r="AN28" s="1" t="str">
        <f t="shared" si="52"/>
        <v xml:space="preserve"> </v>
      </c>
      <c r="AO28" t="s">
        <v>956</v>
      </c>
      <c r="AP28" t="s">
        <v>1248</v>
      </c>
      <c r="AQ28" s="22">
        <v>6.5090071031146941</v>
      </c>
      <c r="AR28" s="21">
        <v>-19.209123056477505</v>
      </c>
      <c r="AS28">
        <v>27.699648054067083</v>
      </c>
      <c r="AT28">
        <v>-6.5090071031146941</v>
      </c>
      <c r="AU28">
        <v>19.209123056477505</v>
      </c>
      <c r="AV28" t="s">
        <v>2042</v>
      </c>
    </row>
    <row r="29" spans="1:48" x14ac:dyDescent="0.25">
      <c r="A29" s="14">
        <v>3.2000000000000003E-10</v>
      </c>
      <c r="B29" t="s">
        <v>1060</v>
      </c>
      <c r="C29" s="4">
        <v>1</v>
      </c>
      <c r="D29" s="4">
        <v>1</v>
      </c>
      <c r="E29" s="4">
        <v>10</v>
      </c>
      <c r="F29" s="4">
        <v>12</v>
      </c>
      <c r="G29" s="4">
        <v>7.1636247634887695</v>
      </c>
      <c r="H29" s="4">
        <v>6.22</v>
      </c>
      <c r="I29" s="34">
        <v>2539.849034128149</v>
      </c>
      <c r="J29" s="35">
        <v>27.370302924637834</v>
      </c>
      <c r="K29" s="35" t="s">
        <v>1240</v>
      </c>
      <c r="L29" s="35">
        <v>13.902737875997543</v>
      </c>
      <c r="M29" s="35">
        <v>18.477094908257254</v>
      </c>
      <c r="N29" s="4">
        <v>8.2000000000000003E-2</v>
      </c>
      <c r="O29" s="4">
        <v>-36.923076923076927</v>
      </c>
      <c r="P29" s="35" t="s">
        <v>137</v>
      </c>
      <c r="Q29" s="36" t="str">
        <f t="shared" si="29"/>
        <v xml:space="preserve"> </v>
      </c>
      <c r="R29" s="36" t="str">
        <f t="shared" si="30"/>
        <v xml:space="preserve"> </v>
      </c>
      <c r="S29" s="37">
        <f t="shared" si="31"/>
        <v>0.15170816165259968</v>
      </c>
      <c r="T29" s="37" t="str">
        <f t="shared" si="32"/>
        <v/>
      </c>
      <c r="U29" s="37" t="str">
        <f t="shared" si="33"/>
        <v/>
      </c>
      <c r="V29" s="37" t="str">
        <f t="shared" si="34"/>
        <v/>
      </c>
      <c r="W29" s="37" t="str">
        <f t="shared" si="35"/>
        <v/>
      </c>
      <c r="X29" s="37" t="str">
        <f t="shared" si="36"/>
        <v/>
      </c>
      <c r="Y29" s="1" t="str">
        <f t="shared" si="37"/>
        <v xml:space="preserve"> </v>
      </c>
      <c r="Z29" s="1" t="str">
        <f t="shared" si="38"/>
        <v xml:space="preserve"> </v>
      </c>
      <c r="AA29" s="1" t="str">
        <f t="shared" si="39"/>
        <v xml:space="preserve"> </v>
      </c>
      <c r="AB29" s="1" t="str">
        <f t="shared" si="40"/>
        <v xml:space="preserve"> </v>
      </c>
      <c r="AC29" s="1">
        <f t="shared" si="41"/>
        <v>83</v>
      </c>
      <c r="AD29" s="1" t="str">
        <f t="shared" si="42"/>
        <v xml:space="preserve"> </v>
      </c>
      <c r="AE29" s="1" t="str">
        <f t="shared" si="43"/>
        <v xml:space="preserve"> </v>
      </c>
      <c r="AF29" s="1" t="str">
        <f t="shared" si="44"/>
        <v xml:space="preserve"> </v>
      </c>
      <c r="AG29" s="38" t="str">
        <f t="shared" si="45"/>
        <v xml:space="preserve"> </v>
      </c>
      <c r="AH29" s="38" t="str">
        <f t="shared" si="46"/>
        <v xml:space="preserve"> </v>
      </c>
      <c r="AI29" s="1" t="str">
        <f t="shared" si="47"/>
        <v xml:space="preserve"> </v>
      </c>
      <c r="AJ29" s="1" t="str">
        <f t="shared" si="48"/>
        <v xml:space="preserve"> </v>
      </c>
      <c r="AK29" s="25" t="str">
        <f t="shared" si="49"/>
        <v xml:space="preserve"> </v>
      </c>
      <c r="AL29" s="25" t="str">
        <f t="shared" si="50"/>
        <v xml:space="preserve"> </v>
      </c>
      <c r="AM29" s="1" t="str">
        <f t="shared" si="51"/>
        <v xml:space="preserve"> </v>
      </c>
      <c r="AN29" s="1" t="str">
        <f t="shared" si="52"/>
        <v xml:space="preserve"> </v>
      </c>
      <c r="AO29" t="s">
        <v>1060</v>
      </c>
      <c r="AP29" t="s">
        <v>1295</v>
      </c>
      <c r="AQ29" s="22">
        <v>-11.230085327856587</v>
      </c>
      <c r="AR29" s="21">
        <v>0.90613634712845004</v>
      </c>
      <c r="AS29">
        <v>15.170816133259969</v>
      </c>
      <c r="AT29">
        <v>11.230085327856587</v>
      </c>
      <c r="AU29">
        <v>-0.90613634712845004</v>
      </c>
      <c r="AV29" t="s">
        <v>2043</v>
      </c>
    </row>
    <row r="30" spans="1:48" x14ac:dyDescent="0.25">
      <c r="A30" s="14">
        <v>3.3000000000000005E-10</v>
      </c>
      <c r="B30" t="s">
        <v>1132</v>
      </c>
      <c r="C30" s="4">
        <v>1</v>
      </c>
      <c r="D30" s="4">
        <v>1</v>
      </c>
      <c r="E30" s="4">
        <v>15</v>
      </c>
      <c r="F30" s="4">
        <v>17</v>
      </c>
      <c r="G30" s="4">
        <v>0.5</v>
      </c>
      <c r="H30" s="4">
        <v>0.42499999999999999</v>
      </c>
      <c r="I30" s="34">
        <v>807.63087494042873</v>
      </c>
      <c r="J30" s="35" t="s">
        <v>1240</v>
      </c>
      <c r="K30" s="35" t="s">
        <v>1240</v>
      </c>
      <c r="L30" s="35">
        <v>12.720588365670617</v>
      </c>
      <c r="M30" s="35">
        <v>17.939995280018383</v>
      </c>
      <c r="N30" s="4">
        <v>-0.32900000000000001</v>
      </c>
      <c r="O30" s="4">
        <v>-31.600000000000005</v>
      </c>
      <c r="P30" s="35">
        <v>0</v>
      </c>
      <c r="Q30" s="36" t="str">
        <f t="shared" si="29"/>
        <v xml:space="preserve"> </v>
      </c>
      <c r="R30" s="36" t="str">
        <f t="shared" si="30"/>
        <v xml:space="preserve"> </v>
      </c>
      <c r="S30" s="37">
        <f t="shared" si="31"/>
        <v>0.17647058856529416</v>
      </c>
      <c r="T30" s="37" t="str">
        <f t="shared" si="32"/>
        <v/>
      </c>
      <c r="U30" s="37" t="str">
        <f t="shared" si="33"/>
        <v xml:space="preserve"> </v>
      </c>
      <c r="V30" s="37" t="str">
        <f t="shared" si="34"/>
        <v xml:space="preserve"> </v>
      </c>
      <c r="W30" s="37" t="str">
        <f t="shared" si="35"/>
        <v/>
      </c>
      <c r="X30" s="37" t="str">
        <f t="shared" si="36"/>
        <v/>
      </c>
      <c r="Y30" s="1" t="str">
        <f t="shared" si="37"/>
        <v xml:space="preserve"> </v>
      </c>
      <c r="Z30" s="1" t="str">
        <f t="shared" si="38"/>
        <v xml:space="preserve"> </v>
      </c>
      <c r="AA30" s="1" t="str">
        <f t="shared" si="39"/>
        <v xml:space="preserve"> </v>
      </c>
      <c r="AB30" s="1" t="str">
        <f t="shared" si="40"/>
        <v xml:space="preserve"> </v>
      </c>
      <c r="AC30" s="1">
        <f t="shared" si="41"/>
        <v>71</v>
      </c>
      <c r="AD30" s="1" t="str">
        <f t="shared" si="42"/>
        <v xml:space="preserve"> </v>
      </c>
      <c r="AE30" s="1" t="str">
        <f t="shared" si="43"/>
        <v xml:space="preserve"> </v>
      </c>
      <c r="AF30" s="1" t="str">
        <f t="shared" si="44"/>
        <v xml:space="preserve"> </v>
      </c>
      <c r="AG30" s="38" t="str">
        <f t="shared" si="45"/>
        <v xml:space="preserve"> </v>
      </c>
      <c r="AH30" s="38" t="str">
        <f t="shared" si="46"/>
        <v xml:space="preserve"> </v>
      </c>
      <c r="AI30" s="1" t="str">
        <f t="shared" si="47"/>
        <v xml:space="preserve"> </v>
      </c>
      <c r="AJ30" s="1" t="str">
        <f t="shared" si="48"/>
        <v xml:space="preserve"> </v>
      </c>
      <c r="AK30" s="25" t="str">
        <f t="shared" si="49"/>
        <v xml:space="preserve"> </v>
      </c>
      <c r="AL30" s="25" t="str">
        <f t="shared" si="50"/>
        <v xml:space="preserve"> </v>
      </c>
      <c r="AM30" s="1" t="str">
        <f t="shared" si="51"/>
        <v xml:space="preserve"> </v>
      </c>
      <c r="AN30" s="1" t="str">
        <f t="shared" si="52"/>
        <v xml:space="preserve"> </v>
      </c>
      <c r="AO30" t="s">
        <v>1132</v>
      </c>
      <c r="AP30" t="s">
        <v>1246</v>
      </c>
      <c r="AQ30" s="22" t="e">
        <v>#VALUE!</v>
      </c>
      <c r="AR30" s="21">
        <v>9.3320854974673129</v>
      </c>
      <c r="AS30">
        <v>17.647058823529417</v>
      </c>
      <c r="AT30" t="e">
        <v>#VALUE!</v>
      </c>
      <c r="AU30">
        <v>-9.3320854974673129</v>
      </c>
      <c r="AV30" t="s">
        <v>2044</v>
      </c>
    </row>
    <row r="31" spans="1:48" x14ac:dyDescent="0.25">
      <c r="A31" s="14">
        <v>3.4000000000000007E-10</v>
      </c>
      <c r="B31" t="s">
        <v>1142</v>
      </c>
      <c r="C31" s="4">
        <v>5</v>
      </c>
      <c r="D31" s="4">
        <v>0</v>
      </c>
      <c r="E31" s="4">
        <v>0</v>
      </c>
      <c r="F31" s="4">
        <v>5</v>
      </c>
      <c r="G31" s="4">
        <v>53.293498992919922</v>
      </c>
      <c r="H31" s="4">
        <v>41.08</v>
      </c>
      <c r="I31" s="34">
        <v>4335.4308236729985</v>
      </c>
      <c r="J31" s="35">
        <v>23.958828583176185</v>
      </c>
      <c r="K31" s="35">
        <v>14.10763689533675</v>
      </c>
      <c r="L31" s="35">
        <v>22.689175190616847</v>
      </c>
      <c r="M31" s="35">
        <v>23.05097504159734</v>
      </c>
      <c r="N31" s="4">
        <v>2.14</v>
      </c>
      <c r="O31" s="4">
        <v>245.16129032258064</v>
      </c>
      <c r="P31" s="35">
        <v>0.82807936419994943</v>
      </c>
      <c r="Q31" s="36">
        <f t="shared" si="29"/>
        <v>100.00000000033999</v>
      </c>
      <c r="R31" s="36" t="str">
        <f t="shared" si="30"/>
        <v xml:space="preserve"> </v>
      </c>
      <c r="S31" s="37">
        <f t="shared" si="31"/>
        <v>0.2973101024071842</v>
      </c>
      <c r="T31" s="37" t="str">
        <f t="shared" si="32"/>
        <v/>
      </c>
      <c r="U31" s="37" t="str">
        <f t="shared" si="33"/>
        <v/>
      </c>
      <c r="V31" s="37" t="str">
        <f t="shared" si="34"/>
        <v/>
      </c>
      <c r="W31" s="37" t="str">
        <f t="shared" si="35"/>
        <v/>
      </c>
      <c r="X31" s="37" t="str">
        <f t="shared" si="36"/>
        <v/>
      </c>
      <c r="Y31" s="1" t="str">
        <f t="shared" si="37"/>
        <v xml:space="preserve"> </v>
      </c>
      <c r="Z31" s="1" t="str">
        <f t="shared" si="38"/>
        <v xml:space="preserve"> </v>
      </c>
      <c r="AA31" s="1" t="str">
        <f t="shared" si="39"/>
        <v xml:space="preserve"> </v>
      </c>
      <c r="AB31" s="1" t="str">
        <f t="shared" si="40"/>
        <v xml:space="preserve"> </v>
      </c>
      <c r="AC31" s="1">
        <f t="shared" si="41"/>
        <v>36</v>
      </c>
      <c r="AD31" s="1" t="str">
        <f t="shared" si="42"/>
        <v xml:space="preserve"> </v>
      </c>
      <c r="AE31" s="1">
        <f t="shared" si="43"/>
        <v>11</v>
      </c>
      <c r="AF31" s="1" t="str">
        <f t="shared" si="44"/>
        <v xml:space="preserve"> </v>
      </c>
      <c r="AG31" s="38" t="str">
        <f t="shared" si="45"/>
        <v xml:space="preserve"> </v>
      </c>
      <c r="AH31" s="38" t="str">
        <f t="shared" si="46"/>
        <v xml:space="preserve"> </v>
      </c>
      <c r="AI31" s="1" t="str">
        <f t="shared" si="47"/>
        <v xml:space="preserve"> </v>
      </c>
      <c r="AJ31" s="1" t="str">
        <f t="shared" si="48"/>
        <v xml:space="preserve"> </v>
      </c>
      <c r="AK31" s="25" t="str">
        <f t="shared" si="49"/>
        <v xml:space="preserve"> </v>
      </c>
      <c r="AL31" s="25" t="str">
        <f t="shared" si="50"/>
        <v xml:space="preserve"> </v>
      </c>
      <c r="AM31" s="1" t="str">
        <f t="shared" si="51"/>
        <v xml:space="preserve"> </v>
      </c>
      <c r="AN31" s="1" t="str">
        <f t="shared" si="52"/>
        <v xml:space="preserve"> </v>
      </c>
      <c r="AO31" t="s">
        <v>1142</v>
      </c>
      <c r="AP31" t="s">
        <v>1246</v>
      </c>
      <c r="AQ31" s="22">
        <v>2.6337941892749739</v>
      </c>
      <c r="AR31" s="21">
        <v>-61.720522445927116</v>
      </c>
      <c r="AS31">
        <v>29.731010206718423</v>
      </c>
      <c r="AT31">
        <v>-2.6337941892749739</v>
      </c>
      <c r="AU31">
        <v>61.720522445927116</v>
      </c>
      <c r="AV31" t="s">
        <v>2045</v>
      </c>
    </row>
    <row r="32" spans="1:48" x14ac:dyDescent="0.25">
      <c r="A32" s="14">
        <v>3.5000000000000008E-10</v>
      </c>
      <c r="B32" t="s">
        <v>992</v>
      </c>
      <c r="C32" s="4">
        <v>8</v>
      </c>
      <c r="D32" s="4">
        <v>0</v>
      </c>
      <c r="E32" s="4">
        <v>3</v>
      </c>
      <c r="F32" s="4">
        <v>11</v>
      </c>
      <c r="G32" s="4">
        <v>20.88599967956543</v>
      </c>
      <c r="H32" s="4">
        <v>18.059999999999999</v>
      </c>
      <c r="I32" s="34" t="s">
        <v>132</v>
      </c>
      <c r="J32" s="35" t="s">
        <v>1240</v>
      </c>
      <c r="K32" s="35" t="s">
        <v>1240</v>
      </c>
      <c r="L32" s="35" t="s">
        <v>1240</v>
      </c>
      <c r="M32" s="35" t="s">
        <v>1240</v>
      </c>
      <c r="N32" s="4">
        <v>0.28100000000000003</v>
      </c>
      <c r="O32" s="4">
        <v>37.745098039215691</v>
      </c>
      <c r="P32" s="35">
        <v>1.8308422078325901</v>
      </c>
      <c r="Q32" s="36">
        <f t="shared" si="29"/>
        <v>72.727272727622733</v>
      </c>
      <c r="R32" s="36" t="str">
        <f t="shared" si="30"/>
        <v xml:space="preserve"> </v>
      </c>
      <c r="S32" s="37">
        <f t="shared" si="31"/>
        <v>0.15647838792283683</v>
      </c>
      <c r="T32" s="37" t="str">
        <f t="shared" si="32"/>
        <v/>
      </c>
      <c r="U32" s="37" t="str">
        <f t="shared" si="33"/>
        <v xml:space="preserve"> </v>
      </c>
      <c r="V32" s="37" t="str">
        <f t="shared" si="34"/>
        <v xml:space="preserve"> </v>
      </c>
      <c r="W32" s="37" t="str">
        <f t="shared" si="35"/>
        <v xml:space="preserve"> </v>
      </c>
      <c r="X32" s="37" t="str">
        <f t="shared" si="36"/>
        <v xml:space="preserve"> </v>
      </c>
      <c r="Y32" s="1" t="str">
        <f t="shared" si="37"/>
        <v xml:space="preserve"> </v>
      </c>
      <c r="Z32" s="1" t="str">
        <f t="shared" si="38"/>
        <v xml:space="preserve"> </v>
      </c>
      <c r="AA32" s="1" t="str">
        <f t="shared" si="39"/>
        <v xml:space="preserve"> </v>
      </c>
      <c r="AB32" s="1" t="str">
        <f t="shared" si="40"/>
        <v xml:space="preserve"> </v>
      </c>
      <c r="AC32" s="1">
        <f t="shared" si="41"/>
        <v>82</v>
      </c>
      <c r="AD32" s="1" t="str">
        <f t="shared" si="42"/>
        <v xml:space="preserve"> </v>
      </c>
      <c r="AE32" s="1">
        <f t="shared" si="43"/>
        <v>65</v>
      </c>
      <c r="AF32" s="1" t="str">
        <f t="shared" si="44"/>
        <v xml:space="preserve"> </v>
      </c>
      <c r="AG32" s="38" t="str">
        <f t="shared" si="45"/>
        <v xml:space="preserve"> </v>
      </c>
      <c r="AH32" s="38" t="str">
        <f t="shared" si="46"/>
        <v xml:space="preserve"> </v>
      </c>
      <c r="AI32" s="1" t="str">
        <f t="shared" si="47"/>
        <v xml:space="preserve"> </v>
      </c>
      <c r="AJ32" s="1" t="str">
        <f t="shared" si="48"/>
        <v xml:space="preserve"> </v>
      </c>
      <c r="AK32" s="25" t="str">
        <f t="shared" si="49"/>
        <v xml:space="preserve"> </v>
      </c>
      <c r="AL32" s="25" t="str">
        <f t="shared" si="50"/>
        <v xml:space="preserve"> </v>
      </c>
      <c r="AM32" s="1" t="str">
        <f t="shared" si="51"/>
        <v xml:space="preserve"> </v>
      </c>
      <c r="AN32" s="1" t="str">
        <f t="shared" si="52"/>
        <v xml:space="preserve"> </v>
      </c>
      <c r="AO32" t="s">
        <v>992</v>
      </c>
      <c r="AP32" t="s">
        <v>1241</v>
      </c>
      <c r="AQ32" s="22" t="e">
        <v>#VALUE!</v>
      </c>
      <c r="AR32" s="21" t="e">
        <v>#VALUE!</v>
      </c>
      <c r="AS32">
        <v>15.647838757283683</v>
      </c>
      <c r="AT32" t="e">
        <v>#VALUE!</v>
      </c>
      <c r="AU32" t="e">
        <v>#VALUE!</v>
      </c>
      <c r="AV32" t="s">
        <v>2046</v>
      </c>
    </row>
    <row r="33" spans="1:48" x14ac:dyDescent="0.25">
      <c r="A33" s="14">
        <v>3.600000000000001E-10</v>
      </c>
      <c r="B33" t="s">
        <v>1108</v>
      </c>
      <c r="C33" s="4">
        <v>8</v>
      </c>
      <c r="D33" s="4">
        <v>3</v>
      </c>
      <c r="E33" s="4">
        <v>7</v>
      </c>
      <c r="F33" s="4">
        <v>18</v>
      </c>
      <c r="G33" s="4">
        <v>61</v>
      </c>
      <c r="H33" s="4">
        <v>55.87</v>
      </c>
      <c r="I33" s="34">
        <v>37131.468909756979</v>
      </c>
      <c r="J33" s="35">
        <v>15.921915075520092</v>
      </c>
      <c r="K33" s="35">
        <v>17.674786459981018</v>
      </c>
      <c r="L33" s="35">
        <v>8.1105367442060352</v>
      </c>
      <c r="M33" s="35">
        <v>8.3415045908332424</v>
      </c>
      <c r="N33" s="4">
        <v>3.161</v>
      </c>
      <c r="O33" s="4">
        <v>-9.6857142857142851</v>
      </c>
      <c r="P33" s="35">
        <v>5.9602649006622519</v>
      </c>
      <c r="Q33" s="36" t="str">
        <f t="shared" si="29"/>
        <v xml:space="preserve"> </v>
      </c>
      <c r="R33" s="36" t="str">
        <f t="shared" si="30"/>
        <v xml:space="preserve"> </v>
      </c>
      <c r="S33" s="37" t="str">
        <f t="shared" si="31"/>
        <v/>
      </c>
      <c r="T33" s="37" t="str">
        <f t="shared" si="32"/>
        <v/>
      </c>
      <c r="U33" s="37" t="str">
        <f t="shared" si="33"/>
        <v/>
      </c>
      <c r="V33" s="37">
        <f t="shared" si="34"/>
        <v>-0.35294980939403686</v>
      </c>
      <c r="W33" s="37" t="str">
        <f t="shared" si="35"/>
        <v/>
      </c>
      <c r="X33" s="37">
        <f t="shared" si="36"/>
        <v>-0.42190924589787637</v>
      </c>
      <c r="Y33" s="1" t="str">
        <f t="shared" si="37"/>
        <v xml:space="preserve"> </v>
      </c>
      <c r="Z33" s="1">
        <f t="shared" si="38"/>
        <v>67</v>
      </c>
      <c r="AA33" s="1" t="str">
        <f t="shared" si="39"/>
        <v xml:space="preserve"> </v>
      </c>
      <c r="AB33" s="1">
        <f t="shared" si="40"/>
        <v>57</v>
      </c>
      <c r="AC33" s="1" t="str">
        <f t="shared" si="41"/>
        <v xml:space="preserve"> </v>
      </c>
      <c r="AD33" s="1" t="str">
        <f t="shared" si="42"/>
        <v xml:space="preserve"> </v>
      </c>
      <c r="AE33" s="1" t="str">
        <f t="shared" si="43"/>
        <v xml:space="preserve"> </v>
      </c>
      <c r="AF33" s="1" t="str">
        <f t="shared" si="44"/>
        <v xml:space="preserve"> </v>
      </c>
      <c r="AG33" s="38">
        <f t="shared" si="45"/>
        <v>5.9602649010222519</v>
      </c>
      <c r="AH33" s="38" t="str">
        <f t="shared" si="46"/>
        <v xml:space="preserve"> </v>
      </c>
      <c r="AI33" s="1">
        <f t="shared" si="47"/>
        <v>36</v>
      </c>
      <c r="AJ33" s="1" t="str">
        <f t="shared" si="48"/>
        <v xml:space="preserve"> </v>
      </c>
      <c r="AK33" s="25" t="str">
        <f t="shared" si="49"/>
        <v xml:space="preserve"> </v>
      </c>
      <c r="AL33" s="25" t="str">
        <f t="shared" si="50"/>
        <v xml:space="preserve"> </v>
      </c>
      <c r="AM33" s="1" t="str">
        <f t="shared" si="51"/>
        <v xml:space="preserve"> </v>
      </c>
      <c r="AN33" s="1" t="str">
        <f t="shared" si="52"/>
        <v xml:space="preserve"> </v>
      </c>
      <c r="AO33" t="s">
        <v>1108</v>
      </c>
      <c r="AP33" t="s">
        <v>1264</v>
      </c>
      <c r="AQ33" s="22">
        <v>35.294980939403686</v>
      </c>
      <c r="AR33" s="21">
        <v>42.190924589787635</v>
      </c>
      <c r="AS33">
        <v>9.1820297118310421</v>
      </c>
      <c r="AT33">
        <v>-35.294980939403686</v>
      </c>
      <c r="AU33">
        <v>-42.190924589787635</v>
      </c>
      <c r="AV33" t="s">
        <v>2047</v>
      </c>
    </row>
    <row r="34" spans="1:48" x14ac:dyDescent="0.25">
      <c r="A34" s="14">
        <v>3.7000000000000012E-10</v>
      </c>
      <c r="B34" t="s">
        <v>1159</v>
      </c>
      <c r="C34" s="4">
        <v>7</v>
      </c>
      <c r="D34" s="4">
        <v>0</v>
      </c>
      <c r="E34" s="4">
        <v>4</v>
      </c>
      <c r="F34" s="4">
        <v>11</v>
      </c>
      <c r="G34" s="4">
        <v>37</v>
      </c>
      <c r="H34" s="4">
        <v>28.99</v>
      </c>
      <c r="I34" s="34">
        <v>1085.2084381992813</v>
      </c>
      <c r="J34" s="35">
        <v>8.7981790591805762</v>
      </c>
      <c r="K34" s="35" t="s">
        <v>1240</v>
      </c>
      <c r="L34" s="35">
        <v>19.908465073529413</v>
      </c>
      <c r="M34" s="35">
        <v>20.224472455648925</v>
      </c>
      <c r="N34" s="4">
        <v>-2.73</v>
      </c>
      <c r="O34" s="4" t="s">
        <v>132</v>
      </c>
      <c r="P34" s="35">
        <v>3.4494653328734048</v>
      </c>
      <c r="Q34" s="36" t="str">
        <f t="shared" si="29"/>
        <v xml:space="preserve"> </v>
      </c>
      <c r="R34" s="36" t="str">
        <f t="shared" si="30"/>
        <v xml:space="preserve"> </v>
      </c>
      <c r="S34" s="37">
        <f t="shared" si="31"/>
        <v>0.27630217353315983</v>
      </c>
      <c r="T34" s="37" t="str">
        <f t="shared" si="32"/>
        <v/>
      </c>
      <c r="U34" s="37" t="str">
        <f t="shared" si="33"/>
        <v/>
      </c>
      <c r="V34" s="37">
        <f t="shared" si="34"/>
        <v>-0.64245108642860749</v>
      </c>
      <c r="W34" s="37" t="str">
        <f t="shared" si="35"/>
        <v/>
      </c>
      <c r="X34" s="37" t="str">
        <f t="shared" si="36"/>
        <v/>
      </c>
      <c r="Y34" s="1" t="str">
        <f t="shared" si="37"/>
        <v xml:space="preserve"> </v>
      </c>
      <c r="Z34" s="1">
        <f t="shared" si="38"/>
        <v>37</v>
      </c>
      <c r="AA34" s="1" t="str">
        <f t="shared" si="39"/>
        <v xml:space="preserve"> </v>
      </c>
      <c r="AB34" s="1" t="str">
        <f t="shared" si="40"/>
        <v xml:space="preserve"> </v>
      </c>
      <c r="AC34" s="1">
        <f t="shared" si="41"/>
        <v>42</v>
      </c>
      <c r="AD34" s="1" t="str">
        <f t="shared" si="42"/>
        <v xml:space="preserve"> </v>
      </c>
      <c r="AE34" s="1" t="str">
        <f t="shared" si="43"/>
        <v xml:space="preserve"> </v>
      </c>
      <c r="AF34" s="1" t="str">
        <f t="shared" si="44"/>
        <v xml:space="preserve"> </v>
      </c>
      <c r="AG34" s="38">
        <f t="shared" si="45"/>
        <v>3.4494653332434049</v>
      </c>
      <c r="AH34" s="38" t="str">
        <f t="shared" si="46"/>
        <v xml:space="preserve"> </v>
      </c>
      <c r="AI34" s="1">
        <f t="shared" si="47"/>
        <v>76</v>
      </c>
      <c r="AJ34" s="1" t="str">
        <f t="shared" si="48"/>
        <v xml:space="preserve"> </v>
      </c>
      <c r="AK34" s="25" t="str">
        <f t="shared" si="49"/>
        <v xml:space="preserve"> </v>
      </c>
      <c r="AL34" s="25" t="str">
        <f t="shared" si="50"/>
        <v xml:space="preserve"> </v>
      </c>
      <c r="AM34" s="1" t="str">
        <f t="shared" si="51"/>
        <v xml:space="preserve"> </v>
      </c>
      <c r="AN34" s="1" t="str">
        <f t="shared" si="52"/>
        <v xml:space="preserve"> </v>
      </c>
      <c r="AO34" t="s">
        <v>1159</v>
      </c>
      <c r="AP34" t="s">
        <v>1256</v>
      </c>
      <c r="AQ34" s="22">
        <v>64.245108642860743</v>
      </c>
      <c r="AR34" s="21">
        <v>-41.90059117350129</v>
      </c>
      <c r="AS34">
        <v>27.630217316315985</v>
      </c>
      <c r="AT34">
        <v>-64.245108642860743</v>
      </c>
      <c r="AU34">
        <v>41.90059117350129</v>
      </c>
      <c r="AV34" t="s">
        <v>2048</v>
      </c>
    </row>
    <row r="35" spans="1:48" x14ac:dyDescent="0.25">
      <c r="A35" s="14">
        <v>3.8000000000000014E-10</v>
      </c>
      <c r="B35" t="s">
        <v>1126</v>
      </c>
      <c r="C35" s="4">
        <v>7</v>
      </c>
      <c r="D35" s="4">
        <v>2</v>
      </c>
      <c r="E35" s="4">
        <v>5</v>
      </c>
      <c r="F35" s="4">
        <v>14</v>
      </c>
      <c r="G35" s="4">
        <v>70</v>
      </c>
      <c r="H35" s="4">
        <v>67.599999999999994</v>
      </c>
      <c r="I35" s="34">
        <v>15335.100281703961</v>
      </c>
      <c r="J35" s="35" t="s">
        <v>1240</v>
      </c>
      <c r="K35" s="35" t="s">
        <v>1240</v>
      </c>
      <c r="L35" s="35">
        <v>20.334233743409492</v>
      </c>
      <c r="M35" s="35">
        <v>19.643767402376913</v>
      </c>
      <c r="N35" s="4">
        <v>0.54100000000000004</v>
      </c>
      <c r="O35" s="4" t="s">
        <v>132</v>
      </c>
      <c r="P35" s="35">
        <v>4.333708763651595</v>
      </c>
      <c r="Q35" s="36" t="str">
        <f t="shared" si="29"/>
        <v xml:space="preserve"> </v>
      </c>
      <c r="R35" s="36" t="str">
        <f t="shared" si="30"/>
        <v xml:space="preserve"> </v>
      </c>
      <c r="S35" s="37" t="str">
        <f t="shared" si="31"/>
        <v/>
      </c>
      <c r="T35" s="37" t="str">
        <f t="shared" si="32"/>
        <v/>
      </c>
      <c r="U35" s="37" t="str">
        <f t="shared" si="33"/>
        <v xml:space="preserve"> </v>
      </c>
      <c r="V35" s="37" t="str">
        <f t="shared" si="34"/>
        <v xml:space="preserve"> </v>
      </c>
      <c r="W35" s="37" t="str">
        <f t="shared" si="35"/>
        <v/>
      </c>
      <c r="X35" s="37" t="str">
        <f t="shared" si="36"/>
        <v/>
      </c>
      <c r="Y35" s="1" t="str">
        <f t="shared" si="37"/>
        <v xml:space="preserve"> </v>
      </c>
      <c r="Z35" s="1" t="str">
        <f t="shared" si="38"/>
        <v xml:space="preserve"> </v>
      </c>
      <c r="AA35" s="1" t="str">
        <f t="shared" si="39"/>
        <v xml:space="preserve"> </v>
      </c>
      <c r="AB35" s="1" t="str">
        <f t="shared" si="40"/>
        <v xml:space="preserve"> </v>
      </c>
      <c r="AC35" s="1" t="str">
        <f t="shared" si="41"/>
        <v xml:space="preserve"> </v>
      </c>
      <c r="AD35" s="1" t="str">
        <f t="shared" si="42"/>
        <v xml:space="preserve"> </v>
      </c>
      <c r="AE35" s="1" t="str">
        <f t="shared" si="43"/>
        <v xml:space="preserve"> </v>
      </c>
      <c r="AF35" s="1" t="str">
        <f t="shared" si="44"/>
        <v xml:space="preserve"> </v>
      </c>
      <c r="AG35" s="38">
        <f t="shared" si="45"/>
        <v>4.333708764031595</v>
      </c>
      <c r="AH35" s="38" t="str">
        <f t="shared" si="46"/>
        <v xml:space="preserve"> </v>
      </c>
      <c r="AI35" s="1">
        <f t="shared" si="47"/>
        <v>57</v>
      </c>
      <c r="AJ35" s="1" t="str">
        <f t="shared" si="48"/>
        <v xml:space="preserve"> </v>
      </c>
      <c r="AK35" s="25" t="str">
        <f t="shared" si="49"/>
        <v xml:space="preserve"> </v>
      </c>
      <c r="AL35" s="25" t="str">
        <f t="shared" si="50"/>
        <v xml:space="preserve"> </v>
      </c>
      <c r="AM35" s="1" t="str">
        <f t="shared" si="51"/>
        <v xml:space="preserve"> </v>
      </c>
      <c r="AN35" s="1" t="str">
        <f t="shared" si="52"/>
        <v xml:space="preserve"> </v>
      </c>
      <c r="AO35" t="s">
        <v>1126</v>
      </c>
      <c r="AP35" t="s">
        <v>1252</v>
      </c>
      <c r="AQ35" s="22" t="e">
        <v>#VALUE!</v>
      </c>
      <c r="AR35" s="21">
        <v>-44.935321663069239</v>
      </c>
      <c r="AS35">
        <v>3.5502958579881838</v>
      </c>
      <c r="AT35" t="e">
        <v>#VALUE!</v>
      </c>
      <c r="AU35">
        <v>44.935321663069239</v>
      </c>
      <c r="AV35" t="s">
        <v>2049</v>
      </c>
    </row>
    <row r="36" spans="1:48" x14ac:dyDescent="0.25">
      <c r="A36" s="14">
        <v>3.9000000000000015E-10</v>
      </c>
      <c r="B36" t="s">
        <v>1118</v>
      </c>
      <c r="C36" s="4">
        <v>12</v>
      </c>
      <c r="D36" s="4">
        <v>1</v>
      </c>
      <c r="E36" s="4">
        <v>7</v>
      </c>
      <c r="F36" s="4">
        <v>20</v>
      </c>
      <c r="G36" s="4">
        <v>33.417598724365234</v>
      </c>
      <c r="H36" s="4">
        <v>23.7</v>
      </c>
      <c r="I36" s="34">
        <v>6178.4672251572738</v>
      </c>
      <c r="J36" s="35">
        <v>3.9890575797423264</v>
      </c>
      <c r="K36" s="35">
        <v>4.6347806151012172</v>
      </c>
      <c r="L36" s="35">
        <v>8.3107262368614663</v>
      </c>
      <c r="M36" s="35">
        <v>9.0909712860177017</v>
      </c>
      <c r="N36" s="4">
        <v>3.758</v>
      </c>
      <c r="O36" s="4">
        <v>-15.169300225733629</v>
      </c>
      <c r="P36" s="35">
        <v>0</v>
      </c>
      <c r="Q36" s="36" t="str">
        <f t="shared" si="29"/>
        <v xml:space="preserve"> </v>
      </c>
      <c r="R36" s="36" t="str">
        <f t="shared" si="30"/>
        <v xml:space="preserve"> </v>
      </c>
      <c r="S36" s="37">
        <f t="shared" si="31"/>
        <v>0.41002526302144443</v>
      </c>
      <c r="T36" s="37" t="str">
        <f t="shared" si="32"/>
        <v/>
      </c>
      <c r="U36" s="37" t="str">
        <f t="shared" si="33"/>
        <v/>
      </c>
      <c r="V36" s="37">
        <f t="shared" si="34"/>
        <v>-0.83788881833197937</v>
      </c>
      <c r="W36" s="37" t="str">
        <f t="shared" si="35"/>
        <v/>
      </c>
      <c r="X36" s="37">
        <f t="shared" si="36"/>
        <v>-0.40764043750425527</v>
      </c>
      <c r="Y36" s="1" t="str">
        <f t="shared" si="37"/>
        <v xml:space="preserve"> </v>
      </c>
      <c r="Z36" s="1">
        <f t="shared" si="38"/>
        <v>8</v>
      </c>
      <c r="AA36" s="1" t="str">
        <f t="shared" si="39"/>
        <v xml:space="preserve"> </v>
      </c>
      <c r="AB36" s="1">
        <f t="shared" si="40"/>
        <v>59</v>
      </c>
      <c r="AC36" s="1">
        <f t="shared" si="41"/>
        <v>19</v>
      </c>
      <c r="AD36" s="1" t="str">
        <f t="shared" si="42"/>
        <v xml:space="preserve"> </v>
      </c>
      <c r="AE36" s="1" t="str">
        <f t="shared" si="43"/>
        <v xml:space="preserve"> </v>
      </c>
      <c r="AF36" s="1" t="str">
        <f t="shared" si="44"/>
        <v xml:space="preserve"> </v>
      </c>
      <c r="AG36" s="38" t="str">
        <f t="shared" si="45"/>
        <v xml:space="preserve"> </v>
      </c>
      <c r="AH36" s="38" t="str">
        <f t="shared" si="46"/>
        <v xml:space="preserve"> </v>
      </c>
      <c r="AI36" s="1" t="str">
        <f t="shared" si="47"/>
        <v xml:space="preserve"> </v>
      </c>
      <c r="AJ36" s="1" t="str">
        <f t="shared" si="48"/>
        <v xml:space="preserve"> </v>
      </c>
      <c r="AK36" s="25" t="str">
        <f t="shared" si="49"/>
        <v xml:space="preserve"> </v>
      </c>
      <c r="AL36" s="25" t="str">
        <f t="shared" si="50"/>
        <v xml:space="preserve"> </v>
      </c>
      <c r="AM36" s="1" t="str">
        <f t="shared" si="51"/>
        <v xml:space="preserve"> </v>
      </c>
      <c r="AN36" s="1" t="str">
        <f t="shared" si="52"/>
        <v xml:space="preserve"> </v>
      </c>
      <c r="AO36" t="s">
        <v>1118</v>
      </c>
      <c r="AP36" t="s">
        <v>1315</v>
      </c>
      <c r="AQ36" s="22">
        <v>83.788881833197934</v>
      </c>
      <c r="AR36" s="21">
        <v>40.764043750425529</v>
      </c>
      <c r="AS36">
        <v>41.002526263144446</v>
      </c>
      <c r="AT36">
        <v>-83.788881833197934</v>
      </c>
      <c r="AU36">
        <v>-40.764043750425529</v>
      </c>
      <c r="AV36" t="s">
        <v>2050</v>
      </c>
    </row>
    <row r="37" spans="1:48" x14ac:dyDescent="0.25">
      <c r="A37" s="14">
        <v>4.0000000000000017E-10</v>
      </c>
      <c r="B37" t="s">
        <v>993</v>
      </c>
      <c r="C37" s="4">
        <v>10</v>
      </c>
      <c r="D37" s="4">
        <v>1</v>
      </c>
      <c r="E37" s="4">
        <v>3</v>
      </c>
      <c r="F37" s="4">
        <v>14</v>
      </c>
      <c r="G37" s="4">
        <v>65.759994506835938</v>
      </c>
      <c r="H37" s="4">
        <v>55.71</v>
      </c>
      <c r="I37" s="34">
        <v>17014.592762663669</v>
      </c>
      <c r="J37" s="35">
        <v>39.554736812925867</v>
      </c>
      <c r="K37" s="35" t="s">
        <v>1240</v>
      </c>
      <c r="L37" s="35">
        <v>25.770927875761654</v>
      </c>
      <c r="M37" s="35">
        <v>25.043707818930041</v>
      </c>
      <c r="N37" s="4">
        <v>0.86699999999999999</v>
      </c>
      <c r="O37" s="4">
        <v>376.37362637362639</v>
      </c>
      <c r="P37" s="35">
        <v>4.7872411094176623</v>
      </c>
      <c r="Q37" s="36">
        <f t="shared" si="29"/>
        <v>71.428571428971424</v>
      </c>
      <c r="R37" s="36" t="str">
        <f t="shared" si="30"/>
        <v xml:space="preserve"> </v>
      </c>
      <c r="S37" s="37">
        <f t="shared" si="31"/>
        <v>0.18039839398886978</v>
      </c>
      <c r="T37" s="37" t="str">
        <f t="shared" si="32"/>
        <v/>
      </c>
      <c r="U37" s="37" t="str">
        <f t="shared" si="33"/>
        <v/>
      </c>
      <c r="V37" s="37" t="str">
        <f t="shared" si="34"/>
        <v/>
      </c>
      <c r="W37" s="37" t="str">
        <f t="shared" si="35"/>
        <v/>
      </c>
      <c r="X37" s="37" t="str">
        <f t="shared" si="36"/>
        <v/>
      </c>
      <c r="Y37" s="1" t="str">
        <f t="shared" si="37"/>
        <v xml:space="preserve"> </v>
      </c>
      <c r="Z37" s="1" t="str">
        <f t="shared" si="38"/>
        <v xml:space="preserve"> </v>
      </c>
      <c r="AA37" s="1" t="str">
        <f t="shared" si="39"/>
        <v xml:space="preserve"> </v>
      </c>
      <c r="AB37" s="1" t="str">
        <f t="shared" si="40"/>
        <v xml:space="preserve"> </v>
      </c>
      <c r="AC37" s="1">
        <f t="shared" si="41"/>
        <v>65</v>
      </c>
      <c r="AD37" s="1" t="str">
        <f t="shared" si="42"/>
        <v xml:space="preserve"> </v>
      </c>
      <c r="AE37" s="1">
        <f t="shared" si="43"/>
        <v>67</v>
      </c>
      <c r="AF37" s="1" t="str">
        <f t="shared" si="44"/>
        <v xml:space="preserve"> </v>
      </c>
      <c r="AG37" s="38">
        <f t="shared" si="45"/>
        <v>4.7872411098176624</v>
      </c>
      <c r="AH37" s="38" t="str">
        <f t="shared" si="46"/>
        <v xml:space="preserve"> </v>
      </c>
      <c r="AI37" s="1">
        <f t="shared" si="47"/>
        <v>48</v>
      </c>
      <c r="AJ37" s="1" t="str">
        <f t="shared" si="48"/>
        <v xml:space="preserve"> </v>
      </c>
      <c r="AK37" s="25" t="str">
        <f t="shared" si="49"/>
        <v xml:space="preserve"> </v>
      </c>
      <c r="AL37" s="25" t="str">
        <f t="shared" si="50"/>
        <v xml:space="preserve"> </v>
      </c>
      <c r="AM37" s="1" t="str">
        <f t="shared" si="51"/>
        <v xml:space="preserve"> </v>
      </c>
      <c r="AN37" s="1" t="str">
        <f t="shared" si="52"/>
        <v xml:space="preserve"> </v>
      </c>
      <c r="AO37" t="s">
        <v>993</v>
      </c>
      <c r="AP37" t="s">
        <v>1252</v>
      </c>
      <c r="AQ37" s="22">
        <v>-60.746366707626478</v>
      </c>
      <c r="AR37" s="21">
        <v>-83.686180082387324</v>
      </c>
      <c r="AS37">
        <v>18.039839358886979</v>
      </c>
      <c r="AT37">
        <v>60.746366707626478</v>
      </c>
      <c r="AU37">
        <v>83.686180082387324</v>
      </c>
      <c r="AV37" t="s">
        <v>2051</v>
      </c>
    </row>
    <row r="38" spans="1:48" x14ac:dyDescent="0.25">
      <c r="A38" s="14">
        <v>4.1000000000000019E-10</v>
      </c>
      <c r="B38" t="s">
        <v>1098</v>
      </c>
      <c r="C38" s="4">
        <v>11</v>
      </c>
      <c r="D38" s="4">
        <v>0</v>
      </c>
      <c r="E38" s="4">
        <v>5</v>
      </c>
      <c r="F38" s="4">
        <v>16</v>
      </c>
      <c r="G38" s="4">
        <v>2.1749999523162842</v>
      </c>
      <c r="H38" s="4">
        <v>1.1000000000000001</v>
      </c>
      <c r="I38" s="34">
        <v>214.98401519858027</v>
      </c>
      <c r="J38" s="35" t="s">
        <v>1240</v>
      </c>
      <c r="K38" s="35" t="s">
        <v>1240</v>
      </c>
      <c r="L38" s="35">
        <v>3.1997528830313016</v>
      </c>
      <c r="M38" s="35">
        <v>5.7173092660296598</v>
      </c>
      <c r="N38" s="4">
        <v>-0.30399999999999999</v>
      </c>
      <c r="O38" s="4" t="s">
        <v>132</v>
      </c>
      <c r="P38" s="35">
        <v>3.8181818181818179</v>
      </c>
      <c r="Q38" s="36" t="str">
        <f t="shared" si="29"/>
        <v xml:space="preserve"> </v>
      </c>
      <c r="R38" s="36" t="str">
        <f t="shared" si="30"/>
        <v xml:space="preserve"> </v>
      </c>
      <c r="S38" s="37">
        <f t="shared" si="31"/>
        <v>0.97727268433389458</v>
      </c>
      <c r="T38" s="37" t="str">
        <f t="shared" si="32"/>
        <v/>
      </c>
      <c r="U38" s="37" t="str">
        <f t="shared" si="33"/>
        <v xml:space="preserve"> </v>
      </c>
      <c r="V38" s="37" t="str">
        <f t="shared" si="34"/>
        <v xml:space="preserve"> </v>
      </c>
      <c r="W38" s="37" t="str">
        <f t="shared" si="35"/>
        <v/>
      </c>
      <c r="X38" s="37">
        <f t="shared" si="36"/>
        <v>-0.77193278133985122</v>
      </c>
      <c r="Y38" s="1" t="str">
        <f t="shared" si="37"/>
        <v xml:space="preserve"> </v>
      </c>
      <c r="Z38" s="1" t="str">
        <f t="shared" si="38"/>
        <v xml:space="preserve"> </v>
      </c>
      <c r="AA38" s="1" t="str">
        <f t="shared" si="39"/>
        <v xml:space="preserve"> </v>
      </c>
      <c r="AB38" s="1">
        <f t="shared" si="40"/>
        <v>9</v>
      </c>
      <c r="AC38" s="1">
        <f t="shared" si="41"/>
        <v>3</v>
      </c>
      <c r="AD38" s="1" t="str">
        <f t="shared" si="42"/>
        <v xml:space="preserve"> </v>
      </c>
      <c r="AE38" s="1" t="str">
        <f t="shared" si="43"/>
        <v xml:space="preserve"> </v>
      </c>
      <c r="AF38" s="1" t="str">
        <f t="shared" si="44"/>
        <v xml:space="preserve"> </v>
      </c>
      <c r="AG38" s="38">
        <f t="shared" si="45"/>
        <v>3.8181818185918179</v>
      </c>
      <c r="AH38" s="38" t="str">
        <f t="shared" si="46"/>
        <v xml:space="preserve"> </v>
      </c>
      <c r="AI38" s="1">
        <f t="shared" si="47"/>
        <v>68</v>
      </c>
      <c r="AJ38" s="1" t="str">
        <f t="shared" si="48"/>
        <v xml:space="preserve"> </v>
      </c>
      <c r="AK38" s="25" t="str">
        <f t="shared" si="49"/>
        <v xml:space="preserve"> </v>
      </c>
      <c r="AL38" s="25" t="str">
        <f t="shared" si="50"/>
        <v xml:space="preserve"> </v>
      </c>
      <c r="AM38" s="1" t="str">
        <f t="shared" si="51"/>
        <v xml:space="preserve"> </v>
      </c>
      <c r="AN38" s="1" t="str">
        <f t="shared" si="52"/>
        <v xml:space="preserve"> </v>
      </c>
      <c r="AO38" t="s">
        <v>1098</v>
      </c>
      <c r="AP38" t="s">
        <v>1297</v>
      </c>
      <c r="AQ38" s="22" t="e">
        <v>#VALUE!</v>
      </c>
      <c r="AR38" s="21">
        <v>77.193278133985118</v>
      </c>
      <c r="AS38">
        <v>97.727268392389448</v>
      </c>
      <c r="AT38" t="e">
        <v>#VALUE!</v>
      </c>
      <c r="AU38">
        <v>-77.193278133985118</v>
      </c>
      <c r="AV38" t="s">
        <v>2052</v>
      </c>
    </row>
    <row r="39" spans="1:48" x14ac:dyDescent="0.25">
      <c r="A39" s="14">
        <v>4.200000000000002E-10</v>
      </c>
      <c r="B39" t="s">
        <v>1021</v>
      </c>
      <c r="C39" s="4">
        <v>8</v>
      </c>
      <c r="D39" s="4">
        <v>0</v>
      </c>
      <c r="E39" s="4">
        <v>2</v>
      </c>
      <c r="F39" s="4">
        <v>10</v>
      </c>
      <c r="G39" s="4">
        <v>33</v>
      </c>
      <c r="H39" s="4">
        <v>32.75</v>
      </c>
      <c r="I39" s="34">
        <v>2321.7598325291451</v>
      </c>
      <c r="J39" s="35" t="s">
        <v>1240</v>
      </c>
      <c r="K39" s="35" t="s">
        <v>1240</v>
      </c>
      <c r="L39" s="35">
        <v>13.309594194538931</v>
      </c>
      <c r="M39" s="35">
        <v>12.363888697365182</v>
      </c>
      <c r="N39" s="4">
        <v>0.45600000000000002</v>
      </c>
      <c r="O39" s="4" t="s">
        <v>132</v>
      </c>
      <c r="P39" s="35">
        <v>2.0335877862595422</v>
      </c>
      <c r="Q39" s="36">
        <f t="shared" si="29"/>
        <v>80.000000000420002</v>
      </c>
      <c r="R39" s="36" t="str">
        <f t="shared" si="30"/>
        <v xml:space="preserve"> </v>
      </c>
      <c r="S39" s="37" t="str">
        <f t="shared" si="31"/>
        <v/>
      </c>
      <c r="T39" s="37" t="str">
        <f t="shared" si="32"/>
        <v/>
      </c>
      <c r="U39" s="37" t="str">
        <f t="shared" si="33"/>
        <v xml:space="preserve"> </v>
      </c>
      <c r="V39" s="37" t="str">
        <f t="shared" si="34"/>
        <v xml:space="preserve"> </v>
      </c>
      <c r="W39" s="37" t="str">
        <f t="shared" si="35"/>
        <v/>
      </c>
      <c r="X39" s="37" t="str">
        <f t="shared" si="36"/>
        <v/>
      </c>
      <c r="Y39" s="1" t="str">
        <f t="shared" si="37"/>
        <v xml:space="preserve"> </v>
      </c>
      <c r="Z39" s="1" t="str">
        <f t="shared" si="38"/>
        <v xml:space="preserve"> </v>
      </c>
      <c r="AA39" s="1" t="str">
        <f t="shared" si="39"/>
        <v xml:space="preserve"> </v>
      </c>
      <c r="AB39" s="1" t="str">
        <f t="shared" si="40"/>
        <v xml:space="preserve"> </v>
      </c>
      <c r="AC39" s="1" t="str">
        <f t="shared" si="41"/>
        <v xml:space="preserve"> </v>
      </c>
      <c r="AD39" s="1" t="str">
        <f t="shared" si="42"/>
        <v xml:space="preserve"> </v>
      </c>
      <c r="AE39" s="1">
        <f t="shared" si="43"/>
        <v>45</v>
      </c>
      <c r="AF39" s="1" t="str">
        <f t="shared" si="44"/>
        <v xml:space="preserve"> </v>
      </c>
      <c r="AG39" s="38">
        <f t="shared" si="45"/>
        <v>2.0335877866795422</v>
      </c>
      <c r="AH39" s="38" t="str">
        <f t="shared" si="46"/>
        <v xml:space="preserve"> </v>
      </c>
      <c r="AI39" s="1">
        <f t="shared" si="47"/>
        <v>89</v>
      </c>
      <c r="AJ39" s="1" t="str">
        <f t="shared" si="48"/>
        <v xml:space="preserve"> </v>
      </c>
      <c r="AK39" s="25" t="str">
        <f t="shared" si="49"/>
        <v xml:space="preserve"> </v>
      </c>
      <c r="AL39" s="25" t="str">
        <f t="shared" si="50"/>
        <v xml:space="preserve"> </v>
      </c>
      <c r="AM39" s="1" t="str">
        <f t="shared" si="51"/>
        <v xml:space="preserve"> </v>
      </c>
      <c r="AN39" s="1" t="str">
        <f t="shared" si="52"/>
        <v xml:space="preserve"> </v>
      </c>
      <c r="AO39" t="s">
        <v>1021</v>
      </c>
      <c r="AP39" t="s">
        <v>1252</v>
      </c>
      <c r="AQ39" s="22" t="e">
        <v>#VALUE!</v>
      </c>
      <c r="AR39" s="21">
        <v>5.1338575068935128</v>
      </c>
      <c r="AS39">
        <v>0.76335877862594437</v>
      </c>
      <c r="AT39" t="e">
        <v>#VALUE!</v>
      </c>
      <c r="AU39">
        <v>-5.1338575068935128</v>
      </c>
      <c r="AV39" t="s">
        <v>2053</v>
      </c>
    </row>
    <row r="40" spans="1:48" x14ac:dyDescent="0.25">
      <c r="A40" s="14">
        <v>4.3000000000000022E-10</v>
      </c>
      <c r="B40" t="s">
        <v>1004</v>
      </c>
      <c r="C40" s="4">
        <v>3</v>
      </c>
      <c r="D40" s="4">
        <v>2</v>
      </c>
      <c r="E40" s="4">
        <v>8</v>
      </c>
      <c r="F40" s="4">
        <v>13</v>
      </c>
      <c r="G40" s="4">
        <v>76</v>
      </c>
      <c r="H40" s="4">
        <v>73.23</v>
      </c>
      <c r="I40" s="34">
        <v>34604.556414612023</v>
      </c>
      <c r="J40" s="35">
        <v>7.7846284681620075</v>
      </c>
      <c r="K40" s="35">
        <v>11.120728929384967</v>
      </c>
      <c r="L40" s="35" t="s">
        <v>1240</v>
      </c>
      <c r="M40" s="35" t="s">
        <v>1240</v>
      </c>
      <c r="N40" s="4">
        <v>6.585</v>
      </c>
      <c r="O40" s="4">
        <v>-30.169671261930009</v>
      </c>
      <c r="P40" s="35">
        <v>5.7899767854704356</v>
      </c>
      <c r="Q40" s="36" t="str">
        <f t="shared" si="29"/>
        <v xml:space="preserve"> </v>
      </c>
      <c r="R40" s="36" t="str">
        <f t="shared" si="30"/>
        <v xml:space="preserve"> </v>
      </c>
      <c r="S40" s="37" t="str">
        <f t="shared" si="31"/>
        <v/>
      </c>
      <c r="T40" s="37" t="str">
        <f t="shared" si="32"/>
        <v/>
      </c>
      <c r="U40" s="37" t="str">
        <f t="shared" si="33"/>
        <v/>
      </c>
      <c r="V40" s="37">
        <f t="shared" si="34"/>
        <v>-0.68364073604027198</v>
      </c>
      <c r="W40" s="37" t="str">
        <f t="shared" si="35"/>
        <v xml:space="preserve"> </v>
      </c>
      <c r="X40" s="37" t="str">
        <f t="shared" si="36"/>
        <v xml:space="preserve"> </v>
      </c>
      <c r="Y40" s="1" t="str">
        <f t="shared" si="37"/>
        <v xml:space="preserve"> </v>
      </c>
      <c r="Z40" s="1">
        <f t="shared" si="38"/>
        <v>28</v>
      </c>
      <c r="AA40" s="1" t="str">
        <f t="shared" si="39"/>
        <v xml:space="preserve"> </v>
      </c>
      <c r="AB40" s="1" t="str">
        <f t="shared" si="40"/>
        <v xml:space="preserve"> </v>
      </c>
      <c r="AC40" s="1" t="str">
        <f t="shared" si="41"/>
        <v xml:space="preserve"> </v>
      </c>
      <c r="AD40" s="1" t="str">
        <f t="shared" si="42"/>
        <v xml:space="preserve"> </v>
      </c>
      <c r="AE40" s="1" t="str">
        <f t="shared" si="43"/>
        <v xml:space="preserve"> </v>
      </c>
      <c r="AF40" s="1" t="str">
        <f t="shared" si="44"/>
        <v xml:space="preserve"> </v>
      </c>
      <c r="AG40" s="38">
        <f t="shared" si="45"/>
        <v>5.7899767859004356</v>
      </c>
      <c r="AH40" s="38" t="str">
        <f t="shared" si="46"/>
        <v xml:space="preserve"> </v>
      </c>
      <c r="AI40" s="1">
        <f t="shared" si="47"/>
        <v>38</v>
      </c>
      <c r="AJ40" s="1" t="str">
        <f t="shared" si="48"/>
        <v xml:space="preserve"> </v>
      </c>
      <c r="AK40" s="25" t="str">
        <f t="shared" si="49"/>
        <v xml:space="preserve"> </v>
      </c>
      <c r="AL40" s="25" t="str">
        <f t="shared" si="50"/>
        <v xml:space="preserve"> </v>
      </c>
      <c r="AM40" s="1" t="str">
        <f t="shared" si="51"/>
        <v xml:space="preserve"> </v>
      </c>
      <c r="AN40" s="1" t="str">
        <f t="shared" si="52"/>
        <v xml:space="preserve"> </v>
      </c>
      <c r="AO40" t="s">
        <v>1004</v>
      </c>
      <c r="AP40" t="s">
        <v>1248</v>
      </c>
      <c r="AQ40" s="22">
        <v>68.364073604027197</v>
      </c>
      <c r="AR40" s="21" t="e">
        <v>#VALUE!</v>
      </c>
      <c r="AS40">
        <v>3.7826027584323407</v>
      </c>
      <c r="AT40">
        <v>-68.364073604027197</v>
      </c>
      <c r="AU40" t="e">
        <v>#VALUE!</v>
      </c>
      <c r="AV40" t="s">
        <v>2054</v>
      </c>
    </row>
    <row r="41" spans="1:48" x14ac:dyDescent="0.25">
      <c r="A41" s="14">
        <v>4.4000000000000024E-10</v>
      </c>
      <c r="B41" t="s">
        <v>1005</v>
      </c>
      <c r="C41" s="4">
        <v>7</v>
      </c>
      <c r="D41" s="4">
        <v>1</v>
      </c>
      <c r="E41" s="4">
        <v>6</v>
      </c>
      <c r="F41" s="4">
        <v>14</v>
      </c>
      <c r="G41" s="4">
        <v>60</v>
      </c>
      <c r="H41" s="4">
        <v>56.19</v>
      </c>
      <c r="I41" s="34">
        <v>50023.234879297917</v>
      </c>
      <c r="J41" s="35">
        <v>7.8697478991596626</v>
      </c>
      <c r="K41" s="35">
        <v>10.897982932505819</v>
      </c>
      <c r="L41" s="35" t="s">
        <v>1240</v>
      </c>
      <c r="M41" s="35" t="s">
        <v>1240</v>
      </c>
      <c r="N41" s="4">
        <v>5.1559999999999997</v>
      </c>
      <c r="O41" s="4">
        <v>-27.787114845938387</v>
      </c>
      <c r="P41" s="35">
        <v>6.4068339562199679</v>
      </c>
      <c r="Q41" s="36" t="str">
        <f t="shared" si="29"/>
        <v xml:space="preserve"> </v>
      </c>
      <c r="R41" s="36" t="str">
        <f t="shared" si="30"/>
        <v xml:space="preserve"> </v>
      </c>
      <c r="S41" s="37" t="str">
        <f t="shared" si="31"/>
        <v/>
      </c>
      <c r="T41" s="37" t="str">
        <f t="shared" si="32"/>
        <v/>
      </c>
      <c r="U41" s="37" t="str">
        <f t="shared" si="33"/>
        <v/>
      </c>
      <c r="V41" s="37">
        <f t="shared" si="34"/>
        <v>-0.68018157024331427</v>
      </c>
      <c r="W41" s="37" t="str">
        <f t="shared" si="35"/>
        <v xml:space="preserve"> </v>
      </c>
      <c r="X41" s="37" t="str">
        <f t="shared" si="36"/>
        <v xml:space="preserve"> </v>
      </c>
      <c r="Y41" s="1" t="str">
        <f t="shared" si="37"/>
        <v xml:space="preserve"> </v>
      </c>
      <c r="Z41" s="1">
        <f t="shared" si="38"/>
        <v>31</v>
      </c>
      <c r="AA41" s="1" t="str">
        <f t="shared" si="39"/>
        <v xml:space="preserve"> </v>
      </c>
      <c r="AB41" s="1" t="str">
        <f t="shared" si="40"/>
        <v xml:space="preserve"> </v>
      </c>
      <c r="AC41" s="1" t="str">
        <f t="shared" si="41"/>
        <v xml:space="preserve"> </v>
      </c>
      <c r="AD41" s="1" t="str">
        <f t="shared" si="42"/>
        <v xml:space="preserve"> </v>
      </c>
      <c r="AE41" s="1" t="str">
        <f t="shared" si="43"/>
        <v xml:space="preserve"> </v>
      </c>
      <c r="AF41" s="1" t="str">
        <f t="shared" si="44"/>
        <v xml:space="preserve"> </v>
      </c>
      <c r="AG41" s="38">
        <f t="shared" si="45"/>
        <v>6.4068339566599679</v>
      </c>
      <c r="AH41" s="38" t="str">
        <f t="shared" si="46"/>
        <v xml:space="preserve"> </v>
      </c>
      <c r="AI41" s="1">
        <f t="shared" si="47"/>
        <v>30</v>
      </c>
      <c r="AJ41" s="1" t="str">
        <f t="shared" si="48"/>
        <v xml:space="preserve"> </v>
      </c>
      <c r="AK41" s="25" t="str">
        <f t="shared" si="49"/>
        <v xml:space="preserve"> </v>
      </c>
      <c r="AL41" s="25" t="str">
        <f t="shared" si="50"/>
        <v xml:space="preserve"> </v>
      </c>
      <c r="AM41" s="1" t="str">
        <f t="shared" si="51"/>
        <v xml:space="preserve"> </v>
      </c>
      <c r="AN41" s="1" t="str">
        <f t="shared" si="52"/>
        <v xml:space="preserve"> </v>
      </c>
      <c r="AO41" t="s">
        <v>1005</v>
      </c>
      <c r="AP41" t="s">
        <v>1248</v>
      </c>
      <c r="AQ41" s="22">
        <v>68.01815702433143</v>
      </c>
      <c r="AR41" s="21" t="e">
        <v>#VALUE!</v>
      </c>
      <c r="AS41">
        <v>6.780565936999472</v>
      </c>
      <c r="AT41">
        <v>-68.01815702433143</v>
      </c>
      <c r="AU41" t="e">
        <v>#VALUE!</v>
      </c>
      <c r="AV41" t="s">
        <v>2055</v>
      </c>
    </row>
    <row r="42" spans="1:48" x14ac:dyDescent="0.25">
      <c r="A42" s="14">
        <v>4.5000000000000026E-10</v>
      </c>
      <c r="B42" t="s">
        <v>1130</v>
      </c>
      <c r="C42" s="4">
        <v>4</v>
      </c>
      <c r="D42" s="4">
        <v>1</v>
      </c>
      <c r="E42" s="4">
        <v>1</v>
      </c>
      <c r="F42" s="4">
        <v>6</v>
      </c>
      <c r="G42" s="4">
        <v>18.520462036132812</v>
      </c>
      <c r="H42" s="4">
        <v>14.94</v>
      </c>
      <c r="I42" s="34">
        <v>10288.510100095335</v>
      </c>
      <c r="J42" s="35" t="s">
        <v>1240</v>
      </c>
      <c r="K42" s="35" t="s">
        <v>1240</v>
      </c>
      <c r="L42" s="35">
        <v>24.620099401197603</v>
      </c>
      <c r="M42" s="35">
        <v>23.367755612389882</v>
      </c>
      <c r="N42" s="4" t="s">
        <v>132</v>
      </c>
      <c r="O42" s="4" t="s">
        <v>132</v>
      </c>
      <c r="P42" s="35">
        <v>12.113326740073393</v>
      </c>
      <c r="Q42" s="36" t="str">
        <f t="shared" si="29"/>
        <v xml:space="preserve"> </v>
      </c>
      <c r="R42" s="36" t="str">
        <f t="shared" si="30"/>
        <v xml:space="preserve"> </v>
      </c>
      <c r="S42" s="37">
        <f t="shared" si="31"/>
        <v>0.23965609389931816</v>
      </c>
      <c r="T42" s="37" t="str">
        <f t="shared" si="32"/>
        <v/>
      </c>
      <c r="U42" s="37" t="str">
        <f t="shared" si="33"/>
        <v xml:space="preserve"> </v>
      </c>
      <c r="V42" s="37" t="str">
        <f t="shared" si="34"/>
        <v xml:space="preserve"> </v>
      </c>
      <c r="W42" s="37" t="str">
        <f t="shared" si="35"/>
        <v/>
      </c>
      <c r="X42" s="37" t="str">
        <f t="shared" si="36"/>
        <v/>
      </c>
      <c r="Y42" s="1" t="str">
        <f t="shared" si="37"/>
        <v xml:space="preserve"> </v>
      </c>
      <c r="Z42" s="1" t="str">
        <f t="shared" si="38"/>
        <v xml:space="preserve"> </v>
      </c>
      <c r="AA42" s="1" t="str">
        <f t="shared" si="39"/>
        <v xml:space="preserve"> </v>
      </c>
      <c r="AB42" s="1" t="str">
        <f t="shared" si="40"/>
        <v xml:space="preserve"> </v>
      </c>
      <c r="AC42" s="1">
        <f t="shared" si="41"/>
        <v>50</v>
      </c>
      <c r="AD42" s="1" t="str">
        <f t="shared" si="42"/>
        <v xml:space="preserve"> </v>
      </c>
      <c r="AE42" s="1" t="str">
        <f t="shared" si="43"/>
        <v xml:space="preserve"> </v>
      </c>
      <c r="AF42" s="1" t="str">
        <f t="shared" si="44"/>
        <v xml:space="preserve"> </v>
      </c>
      <c r="AG42" s="38">
        <f t="shared" si="45"/>
        <v>12.113326740523393</v>
      </c>
      <c r="AH42" s="38" t="str">
        <f t="shared" si="46"/>
        <v xml:space="preserve"> </v>
      </c>
      <c r="AI42" s="1">
        <f t="shared" si="47"/>
        <v>4</v>
      </c>
      <c r="AJ42" s="1" t="str">
        <f t="shared" si="48"/>
        <v xml:space="preserve"> </v>
      </c>
      <c r="AK42" s="25" t="str">
        <f t="shared" si="49"/>
        <v xml:space="preserve"> </v>
      </c>
      <c r="AL42" s="25" t="str">
        <f t="shared" si="50"/>
        <v xml:space="preserve"> </v>
      </c>
      <c r="AM42" s="1" t="str">
        <f t="shared" si="51"/>
        <v xml:space="preserve"> </v>
      </c>
      <c r="AN42" s="1" t="str">
        <f t="shared" si="52"/>
        <v xml:space="preserve"> </v>
      </c>
      <c r="AO42" t="s">
        <v>1130</v>
      </c>
      <c r="AP42" t="s">
        <v>1256</v>
      </c>
      <c r="AQ42" s="22" t="e">
        <v>#VALUE!</v>
      </c>
      <c r="AR42" s="21">
        <v>-75.48347634421377</v>
      </c>
      <c r="AS42">
        <v>23.965609344931813</v>
      </c>
      <c r="AT42" t="e">
        <v>#VALUE!</v>
      </c>
      <c r="AU42">
        <v>75.48347634421377</v>
      </c>
      <c r="AV42" t="s">
        <v>2056</v>
      </c>
    </row>
    <row r="43" spans="1:48" x14ac:dyDescent="0.25">
      <c r="A43" s="14">
        <v>4.6000000000000027E-10</v>
      </c>
      <c r="B43" t="s">
        <v>971</v>
      </c>
      <c r="C43" s="4">
        <v>1</v>
      </c>
      <c r="D43" s="4">
        <v>3</v>
      </c>
      <c r="E43" s="4">
        <v>10</v>
      </c>
      <c r="F43" s="4">
        <v>14</v>
      </c>
      <c r="G43" s="4">
        <v>0.72500002384185791</v>
      </c>
      <c r="H43" s="4">
        <v>0.67</v>
      </c>
      <c r="I43" s="34">
        <v>276.00890404495726</v>
      </c>
      <c r="J43" s="35">
        <v>2.7346938775510208</v>
      </c>
      <c r="K43" s="35" t="s">
        <v>1240</v>
      </c>
      <c r="L43" s="35">
        <v>2.3301085230147449</v>
      </c>
      <c r="M43" s="35">
        <v>6.138094859565447</v>
      </c>
      <c r="N43" s="4">
        <v>-3.48</v>
      </c>
      <c r="O43" s="4">
        <v>-15030.434782608694</v>
      </c>
      <c r="P43" s="35">
        <v>0</v>
      </c>
      <c r="Q43" s="36" t="str">
        <f t="shared" si="29"/>
        <v xml:space="preserve"> </v>
      </c>
      <c r="R43" s="36" t="str">
        <f t="shared" si="30"/>
        <v xml:space="preserve"> </v>
      </c>
      <c r="S43" s="37" t="str">
        <f t="shared" si="31"/>
        <v/>
      </c>
      <c r="T43" s="37" t="str">
        <f t="shared" si="32"/>
        <v/>
      </c>
      <c r="U43" s="37" t="str">
        <f t="shared" si="33"/>
        <v/>
      </c>
      <c r="V43" s="37">
        <f t="shared" si="34"/>
        <v>-0.88886486416204247</v>
      </c>
      <c r="W43" s="37" t="str">
        <f t="shared" si="35"/>
        <v/>
      </c>
      <c r="X43" s="37">
        <f t="shared" si="36"/>
        <v>-0.83391799634325647</v>
      </c>
      <c r="Y43" s="1" t="str">
        <f t="shared" si="37"/>
        <v xml:space="preserve"> </v>
      </c>
      <c r="Z43" s="1">
        <f t="shared" si="38"/>
        <v>4</v>
      </c>
      <c r="AA43" s="1" t="str">
        <f t="shared" si="39"/>
        <v xml:space="preserve"> </v>
      </c>
      <c r="AB43" s="1">
        <f t="shared" si="40"/>
        <v>4</v>
      </c>
      <c r="AC43" s="1" t="str">
        <f t="shared" si="41"/>
        <v xml:space="preserve"> </v>
      </c>
      <c r="AD43" s="1" t="str">
        <f t="shared" si="42"/>
        <v xml:space="preserve"> </v>
      </c>
      <c r="AE43" s="1" t="str">
        <f t="shared" si="43"/>
        <v xml:space="preserve"> </v>
      </c>
      <c r="AF43" s="1" t="str">
        <f t="shared" si="44"/>
        <v xml:space="preserve"> </v>
      </c>
      <c r="AG43" s="38" t="str">
        <f t="shared" si="45"/>
        <v xml:space="preserve"> </v>
      </c>
      <c r="AH43" s="38" t="str">
        <f t="shared" si="46"/>
        <v xml:space="preserve"> </v>
      </c>
      <c r="AI43" s="1" t="str">
        <f t="shared" si="47"/>
        <v xml:space="preserve"> </v>
      </c>
      <c r="AJ43" s="1" t="str">
        <f t="shared" si="48"/>
        <v xml:space="preserve"> </v>
      </c>
      <c r="AK43" s="25" t="str">
        <f t="shared" si="49"/>
        <v xml:space="preserve"> </v>
      </c>
      <c r="AL43" s="25">
        <f t="shared" si="50"/>
        <v>-15030.434782608234</v>
      </c>
      <c r="AM43" s="1" t="str">
        <f t="shared" si="51"/>
        <v xml:space="preserve"> </v>
      </c>
      <c r="AN43" s="1">
        <f t="shared" si="52"/>
        <v>33</v>
      </c>
      <c r="AO43" t="s">
        <v>971</v>
      </c>
      <c r="AP43" t="s">
        <v>1297</v>
      </c>
      <c r="AQ43" s="22">
        <v>88.886486416204249</v>
      </c>
      <c r="AR43" s="21">
        <v>83.39179963432565</v>
      </c>
      <c r="AS43">
        <v>8.2089587823668495</v>
      </c>
      <c r="AT43">
        <v>-88.886486416204249</v>
      </c>
      <c r="AU43">
        <v>-83.39179963432565</v>
      </c>
      <c r="AV43" t="s">
        <v>2057</v>
      </c>
    </row>
    <row r="44" spans="1:48" x14ac:dyDescent="0.25">
      <c r="A44" s="14">
        <v>4.7000000000000024E-10</v>
      </c>
      <c r="B44" t="s">
        <v>1117</v>
      </c>
      <c r="C44" s="4">
        <v>14</v>
      </c>
      <c r="D44" s="4">
        <v>0</v>
      </c>
      <c r="E44" s="4">
        <v>1</v>
      </c>
      <c r="F44" s="4">
        <v>15</v>
      </c>
      <c r="G44" s="4">
        <v>8.9499998092651367</v>
      </c>
      <c r="H44" s="4">
        <v>7.86</v>
      </c>
      <c r="I44" s="34">
        <v>6016.6905763298546</v>
      </c>
      <c r="J44" s="35">
        <v>26.25460905067094</v>
      </c>
      <c r="K44" s="35">
        <v>13.157207269128945</v>
      </c>
      <c r="L44" s="35">
        <v>9.4240566524901848</v>
      </c>
      <c r="M44" s="35">
        <v>5.8909616496434776</v>
      </c>
      <c r="N44" s="4">
        <v>0.439</v>
      </c>
      <c r="O44" s="4">
        <v>90.869565217391298</v>
      </c>
      <c r="P44" s="35">
        <v>1.0907175795722555</v>
      </c>
      <c r="Q44" s="36">
        <f t="shared" si="29"/>
        <v>93.333333333803324</v>
      </c>
      <c r="R44" s="36" t="str">
        <f t="shared" si="30"/>
        <v xml:space="preserve"> </v>
      </c>
      <c r="S44" s="37" t="str">
        <f t="shared" si="31"/>
        <v/>
      </c>
      <c r="T44" s="37" t="str">
        <f t="shared" si="32"/>
        <v/>
      </c>
      <c r="U44" s="37" t="str">
        <f t="shared" si="33"/>
        <v/>
      </c>
      <c r="V44" s="37" t="str">
        <f t="shared" si="34"/>
        <v/>
      </c>
      <c r="W44" s="37" t="str">
        <f t="shared" si="35"/>
        <v/>
      </c>
      <c r="X44" s="37">
        <f t="shared" si="36"/>
        <v>-0.32828613089866443</v>
      </c>
      <c r="Y44" s="1" t="str">
        <f t="shared" si="37"/>
        <v xml:space="preserve"> </v>
      </c>
      <c r="Z44" s="1" t="str">
        <f t="shared" si="38"/>
        <v xml:space="preserve"> </v>
      </c>
      <c r="AA44" s="1" t="str">
        <f t="shared" si="39"/>
        <v xml:space="preserve"> </v>
      </c>
      <c r="AB44" s="1">
        <f t="shared" si="40"/>
        <v>65</v>
      </c>
      <c r="AC44" s="1" t="str">
        <f t="shared" si="41"/>
        <v xml:space="preserve"> </v>
      </c>
      <c r="AD44" s="1" t="str">
        <f t="shared" si="42"/>
        <v xml:space="preserve"> </v>
      </c>
      <c r="AE44" s="1">
        <f t="shared" si="43"/>
        <v>15</v>
      </c>
      <c r="AF44" s="1" t="str">
        <f t="shared" si="44"/>
        <v xml:space="preserve"> </v>
      </c>
      <c r="AG44" s="38" t="str">
        <f t="shared" si="45"/>
        <v xml:space="preserve"> </v>
      </c>
      <c r="AH44" s="38" t="str">
        <f t="shared" si="46"/>
        <v xml:space="preserve"> </v>
      </c>
      <c r="AI44" s="1" t="str">
        <f t="shared" si="47"/>
        <v xml:space="preserve"> </v>
      </c>
      <c r="AJ44" s="1" t="str">
        <f t="shared" si="48"/>
        <v xml:space="preserve"> </v>
      </c>
      <c r="AK44" s="25">
        <f t="shared" si="49"/>
        <v>90.869565217861293</v>
      </c>
      <c r="AL44" s="25" t="str">
        <f t="shared" si="50"/>
        <v xml:space="preserve"> </v>
      </c>
      <c r="AM44" s="1">
        <f t="shared" si="51"/>
        <v>1</v>
      </c>
      <c r="AN44" s="1" t="str">
        <f t="shared" si="52"/>
        <v xml:space="preserve"> </v>
      </c>
      <c r="AO44" t="s">
        <v>1117</v>
      </c>
      <c r="AP44" t="s">
        <v>1244</v>
      </c>
      <c r="AQ44" s="22">
        <v>-6.6960206102390618</v>
      </c>
      <c r="AR44" s="21">
        <v>32.828613089866444</v>
      </c>
      <c r="AS44">
        <v>13.867682051719289</v>
      </c>
      <c r="AT44">
        <v>6.6960206102390618</v>
      </c>
      <c r="AU44">
        <v>-32.828613089866444</v>
      </c>
      <c r="AV44" t="s">
        <v>2058</v>
      </c>
    </row>
    <row r="45" spans="1:48" x14ac:dyDescent="0.25">
      <c r="A45" s="14">
        <v>4.800000000000002E-10</v>
      </c>
      <c r="B45" t="s">
        <v>1034</v>
      </c>
      <c r="C45" s="4">
        <v>12</v>
      </c>
      <c r="D45" s="4">
        <v>0</v>
      </c>
      <c r="E45" s="4">
        <v>1</v>
      </c>
      <c r="F45" s="4">
        <v>13</v>
      </c>
      <c r="G45" s="4">
        <v>225</v>
      </c>
      <c r="H45" s="4" t="s">
        <v>132</v>
      </c>
      <c r="I45" s="34" t="s">
        <v>132</v>
      </c>
      <c r="J45" s="35" t="s">
        <v>1240</v>
      </c>
      <c r="K45" s="35" t="s">
        <v>1240</v>
      </c>
      <c r="L45" s="35" t="s">
        <v>1240</v>
      </c>
      <c r="M45" s="35" t="s">
        <v>1240</v>
      </c>
      <c r="N45" s="4">
        <v>0.85199999999999998</v>
      </c>
      <c r="O45" s="4">
        <v>-83.162055335968375</v>
      </c>
      <c r="P45" s="35" t="s">
        <v>137</v>
      </c>
      <c r="Q45" s="36">
        <f t="shared" si="29"/>
        <v>92.307692308172307</v>
      </c>
      <c r="R45" s="36" t="str">
        <f t="shared" si="30"/>
        <v xml:space="preserve"> </v>
      </c>
      <c r="S45" s="37" t="str">
        <f t="shared" si="31"/>
        <v xml:space="preserve"> </v>
      </c>
      <c r="T45" s="37" t="str">
        <f t="shared" si="32"/>
        <v xml:space="preserve"> </v>
      </c>
      <c r="U45" s="37" t="str">
        <f t="shared" si="33"/>
        <v xml:space="preserve"> </v>
      </c>
      <c r="V45" s="37" t="str">
        <f t="shared" si="34"/>
        <v xml:space="preserve"> </v>
      </c>
      <c r="W45" s="37" t="str">
        <f t="shared" si="35"/>
        <v xml:space="preserve"> </v>
      </c>
      <c r="X45" s="37" t="str">
        <f t="shared" si="36"/>
        <v xml:space="preserve"> </v>
      </c>
      <c r="Y45" s="1" t="str">
        <f t="shared" si="37"/>
        <v xml:space="preserve"> </v>
      </c>
      <c r="Z45" s="1" t="str">
        <f t="shared" si="38"/>
        <v xml:space="preserve"> </v>
      </c>
      <c r="AA45" s="1" t="str">
        <f t="shared" si="39"/>
        <v xml:space="preserve"> </v>
      </c>
      <c r="AB45" s="1" t="str">
        <f t="shared" si="40"/>
        <v xml:space="preserve"> </v>
      </c>
      <c r="AC45" s="1" t="str">
        <f t="shared" si="41"/>
        <v xml:space="preserve"> </v>
      </c>
      <c r="AD45" s="1" t="str">
        <f t="shared" si="42"/>
        <v xml:space="preserve"> </v>
      </c>
      <c r="AE45" s="1">
        <f t="shared" si="43"/>
        <v>16</v>
      </c>
      <c r="AF45" s="1" t="str">
        <f t="shared" si="44"/>
        <v xml:space="preserve"> </v>
      </c>
      <c r="AG45" s="38" t="str">
        <f t="shared" si="45"/>
        <v xml:space="preserve"> </v>
      </c>
      <c r="AH45" s="38" t="str">
        <f t="shared" si="46"/>
        <v xml:space="preserve"> </v>
      </c>
      <c r="AI45" s="1" t="str">
        <f t="shared" si="47"/>
        <v xml:space="preserve"> </v>
      </c>
      <c r="AJ45" s="1" t="str">
        <f t="shared" si="48"/>
        <v xml:space="preserve"> </v>
      </c>
      <c r="AK45" s="25" t="str">
        <f t="shared" si="49"/>
        <v xml:space="preserve"> </v>
      </c>
      <c r="AL45" s="25">
        <f t="shared" si="50"/>
        <v>-83.162055335488375</v>
      </c>
      <c r="AM45" s="1" t="str">
        <f t="shared" si="51"/>
        <v xml:space="preserve"> </v>
      </c>
      <c r="AN45" s="1">
        <f t="shared" si="52"/>
        <v>18</v>
      </c>
      <c r="AO45" t="s">
        <v>1034</v>
      </c>
      <c r="AP45" t="s">
        <v>1246</v>
      </c>
      <c r="AQ45" s="22" t="e">
        <v>#VALUE!</v>
      </c>
      <c r="AR45" s="21" t="e">
        <v>#VALUE!</v>
      </c>
      <c r="AS45" t="s">
        <v>137</v>
      </c>
      <c r="AT45" t="e">
        <v>#VALUE!</v>
      </c>
      <c r="AU45" t="e">
        <v>#VALUE!</v>
      </c>
      <c r="AV45" t="s">
        <v>2059</v>
      </c>
    </row>
    <row r="46" spans="1:48" x14ac:dyDescent="0.25">
      <c r="A46" s="14">
        <v>4.9000000000000017E-10</v>
      </c>
      <c r="B46" t="s">
        <v>1136</v>
      </c>
      <c r="C46" s="4">
        <v>4</v>
      </c>
      <c r="D46" s="4">
        <v>0</v>
      </c>
      <c r="E46" s="4">
        <v>6</v>
      </c>
      <c r="F46" s="4">
        <v>10</v>
      </c>
      <c r="G46" s="4">
        <v>23.5</v>
      </c>
      <c r="H46" s="4">
        <v>20.22</v>
      </c>
      <c r="I46" s="34">
        <v>3947.9876890658379</v>
      </c>
      <c r="J46" s="35">
        <v>16.794019933554818</v>
      </c>
      <c r="K46" s="35">
        <v>16.175999999999998</v>
      </c>
      <c r="L46" s="35">
        <v>11.29951561090056</v>
      </c>
      <c r="M46" s="35">
        <v>9.1069986909090908</v>
      </c>
      <c r="N46" s="4">
        <v>0.30399999999999999</v>
      </c>
      <c r="O46" s="4">
        <v>-77.31343283582089</v>
      </c>
      <c r="P46" s="35">
        <v>2.017804154302671</v>
      </c>
      <c r="Q46" s="36" t="str">
        <f t="shared" si="29"/>
        <v xml:space="preserve"> </v>
      </c>
      <c r="R46" s="36" t="str">
        <f t="shared" si="30"/>
        <v xml:space="preserve"> </v>
      </c>
      <c r="S46" s="37">
        <f t="shared" si="31"/>
        <v>0.162215628580999</v>
      </c>
      <c r="T46" s="37" t="str">
        <f t="shared" si="32"/>
        <v/>
      </c>
      <c r="U46" s="37" t="str">
        <f t="shared" si="33"/>
        <v/>
      </c>
      <c r="V46" s="37">
        <f t="shared" si="34"/>
        <v>-0.3175083683397909</v>
      </c>
      <c r="W46" s="37" t="str">
        <f t="shared" si="35"/>
        <v/>
      </c>
      <c r="X46" s="37" t="str">
        <f t="shared" si="36"/>
        <v/>
      </c>
      <c r="Y46" s="1" t="str">
        <f t="shared" si="37"/>
        <v xml:space="preserve"> </v>
      </c>
      <c r="Z46" s="1">
        <f t="shared" si="38"/>
        <v>77</v>
      </c>
      <c r="AA46" s="1" t="str">
        <f t="shared" si="39"/>
        <v xml:space="preserve"> </v>
      </c>
      <c r="AB46" s="1" t="str">
        <f t="shared" si="40"/>
        <v xml:space="preserve"> </v>
      </c>
      <c r="AC46" s="1">
        <f t="shared" si="41"/>
        <v>80</v>
      </c>
      <c r="AD46" s="1" t="str">
        <f t="shared" si="42"/>
        <v xml:space="preserve"> </v>
      </c>
      <c r="AE46" s="1" t="str">
        <f t="shared" si="43"/>
        <v xml:space="preserve"> </v>
      </c>
      <c r="AF46" s="1" t="str">
        <f t="shared" si="44"/>
        <v xml:space="preserve"> </v>
      </c>
      <c r="AG46" s="38">
        <f t="shared" si="45"/>
        <v>2.0178041547926711</v>
      </c>
      <c r="AH46" s="38" t="str">
        <f t="shared" si="46"/>
        <v xml:space="preserve"> </v>
      </c>
      <c r="AI46" s="1">
        <f t="shared" si="47"/>
        <v>92</v>
      </c>
      <c r="AJ46" s="1" t="str">
        <f t="shared" si="48"/>
        <v xml:space="preserve"> </v>
      </c>
      <c r="AK46" s="25" t="str">
        <f t="shared" si="49"/>
        <v xml:space="preserve"> </v>
      </c>
      <c r="AL46" s="25">
        <f t="shared" si="50"/>
        <v>-77.313432835330886</v>
      </c>
      <c r="AM46" s="1" t="str">
        <f t="shared" si="51"/>
        <v xml:space="preserve"> </v>
      </c>
      <c r="AN46" s="1">
        <f t="shared" si="52"/>
        <v>16</v>
      </c>
      <c r="AO46" t="s">
        <v>1136</v>
      </c>
      <c r="AP46" t="s">
        <v>1246</v>
      </c>
      <c r="AQ46" s="22">
        <v>31.75083683397909</v>
      </c>
      <c r="AR46" s="21">
        <v>19.460996152189015</v>
      </c>
      <c r="AS46">
        <v>16.2215628090999</v>
      </c>
      <c r="AT46">
        <v>-31.75083683397909</v>
      </c>
      <c r="AU46">
        <v>-19.460996152189015</v>
      </c>
      <c r="AV46" t="s">
        <v>2060</v>
      </c>
    </row>
    <row r="47" spans="1:48" x14ac:dyDescent="0.25">
      <c r="A47" s="14">
        <v>5.0000000000000013E-10</v>
      </c>
      <c r="B47" t="s">
        <v>1084</v>
      </c>
      <c r="C47" s="4">
        <v>7</v>
      </c>
      <c r="D47" s="4">
        <v>1</v>
      </c>
      <c r="E47" s="4">
        <v>3</v>
      </c>
      <c r="F47" s="4">
        <v>11</v>
      </c>
      <c r="G47" s="4">
        <v>57.5</v>
      </c>
      <c r="H47" s="4">
        <v>47.86</v>
      </c>
      <c r="I47" s="34">
        <v>5990.5521923320184</v>
      </c>
      <c r="J47" s="35">
        <v>8.9625468164794011</v>
      </c>
      <c r="K47" s="35" t="s">
        <v>1240</v>
      </c>
      <c r="L47" s="35">
        <v>28.041889704306723</v>
      </c>
      <c r="M47" s="35">
        <v>24.578462110646214</v>
      </c>
      <c r="N47" s="4" t="s">
        <v>132</v>
      </c>
      <c r="O47" s="4" t="s">
        <v>132</v>
      </c>
      <c r="P47" s="35">
        <v>2.9251984956122024</v>
      </c>
      <c r="Q47" s="36" t="str">
        <f t="shared" si="29"/>
        <v xml:space="preserve"> </v>
      </c>
      <c r="R47" s="36" t="str">
        <f t="shared" si="30"/>
        <v xml:space="preserve"> </v>
      </c>
      <c r="S47" s="37">
        <f t="shared" si="31"/>
        <v>0.20142081119786878</v>
      </c>
      <c r="T47" s="37" t="str">
        <f t="shared" si="32"/>
        <v/>
      </c>
      <c r="U47" s="37" t="str">
        <f t="shared" si="33"/>
        <v/>
      </c>
      <c r="V47" s="37">
        <f t="shared" si="34"/>
        <v>-0.63577135046812627</v>
      </c>
      <c r="W47" s="37" t="str">
        <f t="shared" si="35"/>
        <v/>
      </c>
      <c r="X47" s="37" t="str">
        <f t="shared" si="36"/>
        <v/>
      </c>
      <c r="Y47" s="1" t="str">
        <f t="shared" si="37"/>
        <v xml:space="preserve"> </v>
      </c>
      <c r="Z47" s="1">
        <f t="shared" si="38"/>
        <v>39</v>
      </c>
      <c r="AA47" s="1" t="str">
        <f t="shared" si="39"/>
        <v xml:space="preserve"> </v>
      </c>
      <c r="AB47" s="1" t="str">
        <f t="shared" si="40"/>
        <v xml:space="preserve"> </v>
      </c>
      <c r="AC47" s="1">
        <f t="shared" si="41"/>
        <v>60</v>
      </c>
      <c r="AD47" s="1" t="str">
        <f t="shared" si="42"/>
        <v xml:space="preserve"> </v>
      </c>
      <c r="AE47" s="1" t="str">
        <f t="shared" si="43"/>
        <v xml:space="preserve"> </v>
      </c>
      <c r="AF47" s="1" t="str">
        <f t="shared" si="44"/>
        <v xml:space="preserve"> </v>
      </c>
      <c r="AG47" s="38">
        <f t="shared" si="45"/>
        <v>2.9251984961122024</v>
      </c>
      <c r="AH47" s="38" t="str">
        <f t="shared" si="46"/>
        <v xml:space="preserve"> </v>
      </c>
      <c r="AI47" s="1">
        <f t="shared" si="47"/>
        <v>80</v>
      </c>
      <c r="AJ47" s="1" t="str">
        <f t="shared" si="48"/>
        <v xml:space="preserve"> </v>
      </c>
      <c r="AK47" s="25" t="str">
        <f t="shared" si="49"/>
        <v xml:space="preserve"> </v>
      </c>
      <c r="AL47" s="25" t="str">
        <f t="shared" si="50"/>
        <v xml:space="preserve"> </v>
      </c>
      <c r="AM47" s="1" t="str">
        <f t="shared" si="51"/>
        <v xml:space="preserve"> </v>
      </c>
      <c r="AN47" s="1" t="str">
        <f t="shared" si="52"/>
        <v xml:space="preserve"> </v>
      </c>
      <c r="AO47" t="s">
        <v>1084</v>
      </c>
      <c r="AP47" t="s">
        <v>1256</v>
      </c>
      <c r="AQ47" s="22">
        <v>63.577135046812629</v>
      </c>
      <c r="AR47" s="21">
        <v>-99.872803451532462</v>
      </c>
      <c r="AS47">
        <v>20.142081069786876</v>
      </c>
      <c r="AT47">
        <v>-63.577135046812629</v>
      </c>
      <c r="AU47">
        <v>99.872803451532462</v>
      </c>
      <c r="AV47" t="s">
        <v>2061</v>
      </c>
    </row>
    <row r="48" spans="1:48" x14ac:dyDescent="0.25">
      <c r="A48" s="14">
        <v>5.100000000000001E-10</v>
      </c>
      <c r="B48" t="s">
        <v>989</v>
      </c>
      <c r="C48" s="4">
        <v>1</v>
      </c>
      <c r="D48" s="4">
        <v>0</v>
      </c>
      <c r="E48" s="4">
        <v>6</v>
      </c>
      <c r="F48" s="4">
        <v>7</v>
      </c>
      <c r="G48" s="4">
        <v>14.25</v>
      </c>
      <c r="H48" s="4">
        <v>15.2</v>
      </c>
      <c r="I48" s="34">
        <v>1058.2089889700865</v>
      </c>
      <c r="J48" s="35">
        <v>16.221985058697971</v>
      </c>
      <c r="K48" s="35">
        <v>14.232209737827715</v>
      </c>
      <c r="L48" s="35">
        <v>6.4983892916597723</v>
      </c>
      <c r="M48" s="35">
        <v>6.5180440304826419</v>
      </c>
      <c r="N48" s="4">
        <v>1.0680000000000001</v>
      </c>
      <c r="O48" s="4">
        <v>4.7058823529411802</v>
      </c>
      <c r="P48" s="35">
        <v>2.1513157894736845</v>
      </c>
      <c r="Q48" s="36" t="str">
        <f t="shared" si="29"/>
        <v xml:space="preserve"> </v>
      </c>
      <c r="R48" s="36" t="str">
        <f t="shared" si="30"/>
        <v xml:space="preserve"> </v>
      </c>
      <c r="S48" s="37" t="str">
        <f t="shared" si="31"/>
        <v/>
      </c>
      <c r="T48" s="37" t="str">
        <f t="shared" si="32"/>
        <v/>
      </c>
      <c r="U48" s="37" t="str">
        <f t="shared" si="33"/>
        <v/>
      </c>
      <c r="V48" s="37">
        <f t="shared" si="34"/>
        <v>-0.34075527507517878</v>
      </c>
      <c r="W48" s="37" t="str">
        <f t="shared" si="35"/>
        <v/>
      </c>
      <c r="X48" s="37">
        <f t="shared" si="36"/>
        <v>-0.53681749006951662</v>
      </c>
      <c r="Y48" s="1" t="str">
        <f t="shared" si="37"/>
        <v xml:space="preserve"> </v>
      </c>
      <c r="Z48" s="1">
        <f t="shared" si="38"/>
        <v>70</v>
      </c>
      <c r="AA48" s="1" t="str">
        <f t="shared" si="39"/>
        <v xml:space="preserve"> </v>
      </c>
      <c r="AB48" s="1">
        <f t="shared" si="40"/>
        <v>33</v>
      </c>
      <c r="AC48" s="1" t="str">
        <f t="shared" si="41"/>
        <v xml:space="preserve"> </v>
      </c>
      <c r="AD48" s="1" t="str">
        <f t="shared" si="42"/>
        <v xml:space="preserve"> </v>
      </c>
      <c r="AE48" s="1" t="str">
        <f t="shared" si="43"/>
        <v xml:space="preserve"> </v>
      </c>
      <c r="AF48" s="1" t="str">
        <f t="shared" si="44"/>
        <v xml:space="preserve"> </v>
      </c>
      <c r="AG48" s="38">
        <f t="shared" si="45"/>
        <v>2.1513157899836846</v>
      </c>
      <c r="AH48" s="38" t="str">
        <f t="shared" si="46"/>
        <v xml:space="preserve"> </v>
      </c>
      <c r="AI48" s="1">
        <f t="shared" si="47"/>
        <v>88</v>
      </c>
      <c r="AJ48" s="1" t="str">
        <f t="shared" si="48"/>
        <v xml:space="preserve"> </v>
      </c>
      <c r="AK48" s="25" t="str">
        <f t="shared" si="49"/>
        <v xml:space="preserve"> </v>
      </c>
      <c r="AL48" s="25" t="str">
        <f t="shared" si="50"/>
        <v xml:space="preserve"> </v>
      </c>
      <c r="AM48" s="1" t="str">
        <f t="shared" si="51"/>
        <v xml:space="preserve"> </v>
      </c>
      <c r="AN48" s="1" t="str">
        <f t="shared" si="52"/>
        <v xml:space="preserve"> </v>
      </c>
      <c r="AO48" t="s">
        <v>989</v>
      </c>
      <c r="AP48" t="s">
        <v>1244</v>
      </c>
      <c r="AQ48" s="22">
        <v>34.075527507517876</v>
      </c>
      <c r="AR48" s="21">
        <v>53.681749006951662</v>
      </c>
      <c r="AS48">
        <v>-6.25</v>
      </c>
      <c r="AT48">
        <v>-34.075527507517876</v>
      </c>
      <c r="AU48">
        <v>-53.681749006951662</v>
      </c>
      <c r="AV48" t="s">
        <v>2062</v>
      </c>
    </row>
    <row r="49" spans="1:48" x14ac:dyDescent="0.25">
      <c r="A49" s="14">
        <v>5.2000000000000007E-10</v>
      </c>
      <c r="B49" t="s">
        <v>1065</v>
      </c>
      <c r="C49" s="4">
        <v>4</v>
      </c>
      <c r="D49" s="4">
        <v>0</v>
      </c>
      <c r="E49" s="4">
        <v>7</v>
      </c>
      <c r="F49" s="4">
        <v>11</v>
      </c>
      <c r="G49" s="4">
        <v>109.5</v>
      </c>
      <c r="H49" s="4">
        <v>95.76</v>
      </c>
      <c r="I49" s="34">
        <v>3403.9729575761576</v>
      </c>
      <c r="J49" s="35">
        <v>13.738880918220948</v>
      </c>
      <c r="K49" s="35">
        <v>12.900444564192375</v>
      </c>
      <c r="L49" s="35">
        <v>6.8185880728402521</v>
      </c>
      <c r="M49" s="35">
        <v>7.0633012562625384</v>
      </c>
      <c r="N49" s="4">
        <v>7.423</v>
      </c>
      <c r="O49" s="4">
        <v>6.0580082868981204</v>
      </c>
      <c r="P49" s="35">
        <v>2.0311194653299913</v>
      </c>
      <c r="Q49" s="36" t="str">
        <f t="shared" si="29"/>
        <v xml:space="preserve"> </v>
      </c>
      <c r="R49" s="36" t="str">
        <f t="shared" si="30"/>
        <v xml:space="preserve"> </v>
      </c>
      <c r="S49" s="37" t="str">
        <f t="shared" si="31"/>
        <v/>
      </c>
      <c r="T49" s="37" t="str">
        <f t="shared" si="32"/>
        <v/>
      </c>
      <c r="U49" s="37" t="str">
        <f t="shared" si="33"/>
        <v/>
      </c>
      <c r="V49" s="37">
        <f t="shared" si="34"/>
        <v>-0.44166606374408712</v>
      </c>
      <c r="W49" s="37" t="str">
        <f t="shared" si="35"/>
        <v/>
      </c>
      <c r="X49" s="37">
        <f t="shared" si="36"/>
        <v>-0.51399483841117377</v>
      </c>
      <c r="Y49" s="1" t="str">
        <f t="shared" si="37"/>
        <v xml:space="preserve"> </v>
      </c>
      <c r="Z49" s="1">
        <f t="shared" si="38"/>
        <v>61</v>
      </c>
      <c r="AA49" s="1" t="str">
        <f t="shared" si="39"/>
        <v xml:space="preserve"> </v>
      </c>
      <c r="AB49" s="1">
        <f t="shared" si="40"/>
        <v>40</v>
      </c>
      <c r="AC49" s="1" t="str">
        <f t="shared" si="41"/>
        <v xml:space="preserve"> </v>
      </c>
      <c r="AD49" s="1" t="str">
        <f t="shared" si="42"/>
        <v xml:space="preserve"> </v>
      </c>
      <c r="AE49" s="1" t="str">
        <f t="shared" si="43"/>
        <v xml:space="preserve"> </v>
      </c>
      <c r="AF49" s="1" t="str">
        <f t="shared" si="44"/>
        <v xml:space="preserve"> </v>
      </c>
      <c r="AG49" s="38">
        <f t="shared" si="45"/>
        <v>2.0311194658499914</v>
      </c>
      <c r="AH49" s="38" t="str">
        <f t="shared" si="46"/>
        <v xml:space="preserve"> </v>
      </c>
      <c r="AI49" s="1">
        <f t="shared" si="47"/>
        <v>90</v>
      </c>
      <c r="AJ49" s="1" t="str">
        <f t="shared" si="48"/>
        <v xml:space="preserve"> </v>
      </c>
      <c r="AK49" s="25" t="str">
        <f t="shared" si="49"/>
        <v xml:space="preserve"> </v>
      </c>
      <c r="AL49" s="25" t="str">
        <f t="shared" si="50"/>
        <v xml:space="preserve"> </v>
      </c>
      <c r="AM49" s="1" t="str">
        <f t="shared" si="51"/>
        <v xml:space="preserve"> </v>
      </c>
      <c r="AN49" s="1" t="str">
        <f t="shared" si="52"/>
        <v xml:space="preserve"> </v>
      </c>
      <c r="AO49" t="s">
        <v>1065</v>
      </c>
      <c r="AP49" t="s">
        <v>1264</v>
      </c>
      <c r="AQ49" s="22">
        <v>44.166606374408715</v>
      </c>
      <c r="AR49" s="21">
        <v>51.39948384111738</v>
      </c>
      <c r="AS49">
        <v>14.348370927318289</v>
      </c>
      <c r="AT49">
        <v>-44.166606374408715</v>
      </c>
      <c r="AU49">
        <v>-51.39948384111738</v>
      </c>
      <c r="AV49" t="s">
        <v>2063</v>
      </c>
    </row>
    <row r="50" spans="1:48" x14ac:dyDescent="0.25">
      <c r="A50" s="14">
        <v>5.3000000000000003E-10</v>
      </c>
      <c r="B50" t="s">
        <v>1077</v>
      </c>
      <c r="C50" s="4">
        <v>8</v>
      </c>
      <c r="D50" s="4">
        <v>0</v>
      </c>
      <c r="E50" s="4">
        <v>2</v>
      </c>
      <c r="F50" s="4">
        <v>10</v>
      </c>
      <c r="G50" s="4">
        <v>53</v>
      </c>
      <c r="H50" s="4">
        <v>44.06</v>
      </c>
      <c r="I50" s="34">
        <v>5789.3300918355271</v>
      </c>
      <c r="J50" s="35">
        <v>15.998547567175018</v>
      </c>
      <c r="K50" s="35">
        <v>18.958691910499141</v>
      </c>
      <c r="L50" s="35">
        <v>9.2554925875734053</v>
      </c>
      <c r="M50" s="35">
        <v>10.274053015782899</v>
      </c>
      <c r="N50" s="4">
        <v>2.3239999999999998</v>
      </c>
      <c r="O50" s="4">
        <v>-16.702508960573486</v>
      </c>
      <c r="P50" s="35">
        <v>1.6341352700862459</v>
      </c>
      <c r="Q50" s="36">
        <f t="shared" si="29"/>
        <v>80.000000000529994</v>
      </c>
      <c r="R50" s="36" t="str">
        <f t="shared" si="30"/>
        <v xml:space="preserve"> </v>
      </c>
      <c r="S50" s="37">
        <f t="shared" si="31"/>
        <v>0.20290512989904225</v>
      </c>
      <c r="T50" s="37" t="str">
        <f t="shared" si="32"/>
        <v/>
      </c>
      <c r="U50" s="37" t="str">
        <f t="shared" si="33"/>
        <v/>
      </c>
      <c r="V50" s="37">
        <f t="shared" si="34"/>
        <v>-0.34983554404990336</v>
      </c>
      <c r="W50" s="37" t="str">
        <f t="shared" si="35"/>
        <v/>
      </c>
      <c r="X50" s="37">
        <f t="shared" si="36"/>
        <v>-0.34030078917289919</v>
      </c>
      <c r="Y50" s="1" t="str">
        <f t="shared" si="37"/>
        <v xml:space="preserve"> </v>
      </c>
      <c r="Z50" s="1">
        <f t="shared" si="38"/>
        <v>69</v>
      </c>
      <c r="AA50" s="1" t="str">
        <f t="shared" si="39"/>
        <v xml:space="preserve"> </v>
      </c>
      <c r="AB50" s="1">
        <f t="shared" si="40"/>
        <v>63</v>
      </c>
      <c r="AC50" s="1">
        <f t="shared" si="41"/>
        <v>59</v>
      </c>
      <c r="AD50" s="1" t="str">
        <f t="shared" si="42"/>
        <v xml:space="preserve"> </v>
      </c>
      <c r="AE50" s="1">
        <f t="shared" si="43"/>
        <v>44</v>
      </c>
      <c r="AF50" s="1" t="str">
        <f t="shared" si="44"/>
        <v xml:space="preserve"> </v>
      </c>
      <c r="AG50" s="38" t="str">
        <f t="shared" si="45"/>
        <v xml:space="preserve"> </v>
      </c>
      <c r="AH50" s="38" t="str">
        <f t="shared" si="46"/>
        <v xml:space="preserve"> </v>
      </c>
      <c r="AI50" s="1" t="str">
        <f t="shared" si="47"/>
        <v xml:space="preserve"> </v>
      </c>
      <c r="AJ50" s="1" t="str">
        <f t="shared" si="48"/>
        <v xml:space="preserve"> </v>
      </c>
      <c r="AK50" s="25" t="str">
        <f t="shared" si="49"/>
        <v xml:space="preserve"> </v>
      </c>
      <c r="AL50" s="25" t="str">
        <f t="shared" si="50"/>
        <v xml:space="preserve"> </v>
      </c>
      <c r="AM50" s="1" t="str">
        <f t="shared" si="51"/>
        <v xml:space="preserve"> </v>
      </c>
      <c r="AN50" s="1" t="str">
        <f t="shared" si="52"/>
        <v xml:space="preserve"> </v>
      </c>
      <c r="AO50" t="s">
        <v>1077</v>
      </c>
      <c r="AP50" t="s">
        <v>1244</v>
      </c>
      <c r="AQ50" s="22">
        <v>34.983554404990336</v>
      </c>
      <c r="AR50" s="21">
        <v>34.03007891728992</v>
      </c>
      <c r="AS50">
        <v>20.290512936904225</v>
      </c>
      <c r="AT50">
        <v>-34.983554404990336</v>
      </c>
      <c r="AU50">
        <v>-34.03007891728992</v>
      </c>
      <c r="AV50" t="s">
        <v>2064</v>
      </c>
    </row>
    <row r="51" spans="1:48" x14ac:dyDescent="0.25">
      <c r="A51" s="14">
        <v>5.4E-10</v>
      </c>
      <c r="B51" t="s">
        <v>985</v>
      </c>
      <c r="C51" s="4">
        <v>10</v>
      </c>
      <c r="D51" s="4">
        <v>0</v>
      </c>
      <c r="E51" s="4">
        <v>3</v>
      </c>
      <c r="F51" s="4">
        <v>13</v>
      </c>
      <c r="G51" s="4">
        <v>17</v>
      </c>
      <c r="H51" s="4">
        <v>14.49</v>
      </c>
      <c r="I51" s="34">
        <v>4215.0998070228388</v>
      </c>
      <c r="J51" s="35" t="s">
        <v>1240</v>
      </c>
      <c r="K51" s="35" t="s">
        <v>1240</v>
      </c>
      <c r="L51" s="35">
        <v>16.845489116944961</v>
      </c>
      <c r="M51" s="35">
        <v>32.393865645256334</v>
      </c>
      <c r="N51" s="4">
        <v>2.7E-2</v>
      </c>
      <c r="O51" s="4">
        <v>-73.000000000000014</v>
      </c>
      <c r="P51" s="35">
        <v>0.55210489993098688</v>
      </c>
      <c r="Q51" s="36">
        <f t="shared" si="29"/>
        <v>76.923076923616918</v>
      </c>
      <c r="R51" s="36" t="str">
        <f t="shared" si="30"/>
        <v xml:space="preserve"> </v>
      </c>
      <c r="S51" s="37">
        <f t="shared" si="31"/>
        <v>0.17322291289334707</v>
      </c>
      <c r="T51" s="37" t="str">
        <f t="shared" si="32"/>
        <v/>
      </c>
      <c r="U51" s="37" t="str">
        <f t="shared" si="33"/>
        <v xml:space="preserve"> </v>
      </c>
      <c r="V51" s="37" t="str">
        <f t="shared" si="34"/>
        <v xml:space="preserve"> </v>
      </c>
      <c r="W51" s="37" t="str">
        <f t="shared" si="35"/>
        <v/>
      </c>
      <c r="X51" s="37" t="str">
        <f t="shared" si="36"/>
        <v/>
      </c>
      <c r="Y51" s="1" t="str">
        <f t="shared" si="37"/>
        <v xml:space="preserve"> </v>
      </c>
      <c r="Z51" s="1" t="str">
        <f t="shared" si="38"/>
        <v xml:space="preserve"> </v>
      </c>
      <c r="AA51" s="1" t="str">
        <f t="shared" si="39"/>
        <v xml:space="preserve"> </v>
      </c>
      <c r="AB51" s="1" t="str">
        <f t="shared" si="40"/>
        <v xml:space="preserve"> </v>
      </c>
      <c r="AC51" s="1">
        <f t="shared" si="41"/>
        <v>74</v>
      </c>
      <c r="AD51" s="1" t="str">
        <f t="shared" si="42"/>
        <v xml:space="preserve"> </v>
      </c>
      <c r="AE51" s="1">
        <f t="shared" si="43"/>
        <v>53</v>
      </c>
      <c r="AF51" s="1" t="str">
        <f t="shared" si="44"/>
        <v xml:space="preserve"> </v>
      </c>
      <c r="AG51" s="38" t="str">
        <f t="shared" si="45"/>
        <v xml:space="preserve"> </v>
      </c>
      <c r="AH51" s="38" t="str">
        <f t="shared" si="46"/>
        <v xml:space="preserve"> </v>
      </c>
      <c r="AI51" s="1" t="str">
        <f t="shared" si="47"/>
        <v xml:space="preserve"> </v>
      </c>
      <c r="AJ51" s="1" t="str">
        <f t="shared" si="48"/>
        <v xml:space="preserve"> </v>
      </c>
      <c r="AK51" s="25" t="str">
        <f t="shared" si="49"/>
        <v xml:space="preserve"> </v>
      </c>
      <c r="AL51" s="25">
        <f t="shared" si="50"/>
        <v>-72.999999999460016</v>
      </c>
      <c r="AM51" s="1" t="str">
        <f t="shared" si="51"/>
        <v xml:space="preserve"> </v>
      </c>
      <c r="AN51" s="1">
        <f t="shared" si="52"/>
        <v>14</v>
      </c>
      <c r="AO51" t="s">
        <v>985</v>
      </c>
      <c r="AP51" t="s">
        <v>1297</v>
      </c>
      <c r="AQ51" s="22" t="e">
        <v>#VALUE!</v>
      </c>
      <c r="AR51" s="21">
        <v>-20.068767505314256</v>
      </c>
      <c r="AS51">
        <v>17.32229123533471</v>
      </c>
      <c r="AT51" t="e">
        <v>#VALUE!</v>
      </c>
      <c r="AU51">
        <v>20.068767505314256</v>
      </c>
      <c r="AV51" t="s">
        <v>2065</v>
      </c>
    </row>
    <row r="52" spans="1:48" x14ac:dyDescent="0.25">
      <c r="A52" s="14">
        <v>5.4999999999999996E-10</v>
      </c>
      <c r="B52" t="s">
        <v>987</v>
      </c>
      <c r="C52" s="4">
        <v>6</v>
      </c>
      <c r="D52" s="4">
        <v>0</v>
      </c>
      <c r="E52" s="4">
        <v>2</v>
      </c>
      <c r="F52" s="4">
        <v>8</v>
      </c>
      <c r="G52" s="4">
        <v>14</v>
      </c>
      <c r="H52" s="4">
        <v>14.2</v>
      </c>
      <c r="I52" s="34">
        <v>1306.7652423712091</v>
      </c>
      <c r="J52" s="35" t="s">
        <v>1240</v>
      </c>
      <c r="K52" s="35" t="s">
        <v>1240</v>
      </c>
      <c r="L52" s="35">
        <v>27.62586880526424</v>
      </c>
      <c r="M52" s="35">
        <v>12.62637218045113</v>
      </c>
      <c r="N52" s="4">
        <v>-0.91200000000000003</v>
      </c>
      <c r="O52" s="4">
        <v>-18.441558441558442</v>
      </c>
      <c r="P52" s="35">
        <v>0</v>
      </c>
      <c r="Q52" s="36">
        <f t="shared" si="29"/>
        <v>75.000000000550003</v>
      </c>
      <c r="R52" s="36" t="str">
        <f t="shared" si="30"/>
        <v xml:space="preserve"> </v>
      </c>
      <c r="S52" s="37" t="str">
        <f t="shared" si="31"/>
        <v/>
      </c>
      <c r="T52" s="37" t="str">
        <f t="shared" si="32"/>
        <v/>
      </c>
      <c r="U52" s="37" t="str">
        <f t="shared" si="33"/>
        <v xml:space="preserve"> </v>
      </c>
      <c r="V52" s="37" t="str">
        <f t="shared" si="34"/>
        <v xml:space="preserve"> </v>
      </c>
      <c r="W52" s="37" t="str">
        <f t="shared" si="35"/>
        <v/>
      </c>
      <c r="X52" s="37" t="str">
        <f t="shared" si="36"/>
        <v/>
      </c>
      <c r="Y52" s="1" t="str">
        <f t="shared" si="37"/>
        <v xml:space="preserve"> </v>
      </c>
      <c r="Z52" s="1" t="str">
        <f t="shared" si="38"/>
        <v xml:space="preserve"> </v>
      </c>
      <c r="AA52" s="1" t="str">
        <f t="shared" si="39"/>
        <v xml:space="preserve"> </v>
      </c>
      <c r="AB52" s="1" t="str">
        <f t="shared" si="40"/>
        <v xml:space="preserve"> </v>
      </c>
      <c r="AC52" s="1" t="str">
        <f t="shared" si="41"/>
        <v xml:space="preserve"> </v>
      </c>
      <c r="AD52" s="1" t="str">
        <f t="shared" si="42"/>
        <v xml:space="preserve"> </v>
      </c>
      <c r="AE52" s="1">
        <f t="shared" si="43"/>
        <v>60</v>
      </c>
      <c r="AF52" s="1" t="str">
        <f t="shared" si="44"/>
        <v xml:space="preserve"> </v>
      </c>
      <c r="AG52" s="38" t="str">
        <f t="shared" si="45"/>
        <v xml:space="preserve"> </v>
      </c>
      <c r="AH52" s="38" t="str">
        <f t="shared" si="46"/>
        <v xml:space="preserve"> </v>
      </c>
      <c r="AI52" s="1" t="str">
        <f t="shared" si="47"/>
        <v xml:space="preserve"> </v>
      </c>
      <c r="AJ52" s="1" t="str">
        <f t="shared" si="48"/>
        <v xml:space="preserve"> </v>
      </c>
      <c r="AK52" s="25" t="str">
        <f t="shared" si="49"/>
        <v xml:space="preserve"> </v>
      </c>
      <c r="AL52" s="25" t="str">
        <f t="shared" si="50"/>
        <v xml:space="preserve"> </v>
      </c>
      <c r="AM52" s="1" t="str">
        <f t="shared" si="51"/>
        <v xml:space="preserve"> </v>
      </c>
      <c r="AN52" s="1" t="str">
        <f t="shared" si="52"/>
        <v xml:space="preserve"> </v>
      </c>
      <c r="AO52" t="s">
        <v>987</v>
      </c>
      <c r="AP52" t="s">
        <v>1244</v>
      </c>
      <c r="AQ52" s="22" t="e">
        <v>#VALUE!</v>
      </c>
      <c r="AR52" s="21">
        <v>-96.907551670612804</v>
      </c>
      <c r="AS52">
        <v>-1.4084507042253502</v>
      </c>
      <c r="AT52" t="e">
        <v>#VALUE!</v>
      </c>
      <c r="AU52">
        <v>96.907551670612804</v>
      </c>
      <c r="AV52" t="s">
        <v>2066</v>
      </c>
    </row>
    <row r="53" spans="1:48" x14ac:dyDescent="0.25">
      <c r="A53" s="14">
        <v>5.5999999999999993E-10</v>
      </c>
      <c r="B53" t="s">
        <v>975</v>
      </c>
      <c r="C53" s="4">
        <v>9</v>
      </c>
      <c r="D53" s="4">
        <v>0</v>
      </c>
      <c r="E53" s="4">
        <v>3</v>
      </c>
      <c r="F53" s="4">
        <v>12</v>
      </c>
      <c r="G53" s="4">
        <v>16.5</v>
      </c>
      <c r="H53" s="4">
        <v>15.42</v>
      </c>
      <c r="I53" s="34">
        <v>3329.6439721836764</v>
      </c>
      <c r="J53" s="35">
        <v>15.937509751075627</v>
      </c>
      <c r="K53" s="35">
        <v>11.598331047098025</v>
      </c>
      <c r="L53" s="35">
        <v>6.6086907630522091</v>
      </c>
      <c r="M53" s="35">
        <v>4.8606232461970169</v>
      </c>
      <c r="N53" s="4">
        <v>0.97699999999999998</v>
      </c>
      <c r="O53" s="4">
        <v>57.58064516129032</v>
      </c>
      <c r="P53" s="35">
        <v>0.1676731551822212</v>
      </c>
      <c r="Q53" s="36">
        <f t="shared" si="29"/>
        <v>75.000000000559993</v>
      </c>
      <c r="R53" s="36" t="str">
        <f t="shared" si="30"/>
        <v xml:space="preserve"> </v>
      </c>
      <c r="S53" s="37" t="str">
        <f t="shared" si="31"/>
        <v/>
      </c>
      <c r="T53" s="37" t="str">
        <f t="shared" si="32"/>
        <v/>
      </c>
      <c r="U53" s="37" t="str">
        <f t="shared" si="33"/>
        <v/>
      </c>
      <c r="V53" s="37">
        <f t="shared" si="34"/>
        <v>-0.35231605787967535</v>
      </c>
      <c r="W53" s="37" t="str">
        <f t="shared" si="35"/>
        <v/>
      </c>
      <c r="X53" s="37">
        <f t="shared" si="36"/>
        <v>-0.52895558613062144</v>
      </c>
      <c r="Y53" s="1" t="str">
        <f t="shared" si="37"/>
        <v xml:space="preserve"> </v>
      </c>
      <c r="Z53" s="1">
        <f t="shared" si="38"/>
        <v>68</v>
      </c>
      <c r="AA53" s="1" t="str">
        <f t="shared" si="39"/>
        <v xml:space="preserve"> </v>
      </c>
      <c r="AB53" s="1">
        <f t="shared" si="40"/>
        <v>35</v>
      </c>
      <c r="AC53" s="1" t="str">
        <f t="shared" si="41"/>
        <v xml:space="preserve"> </v>
      </c>
      <c r="AD53" s="1" t="str">
        <f t="shared" si="42"/>
        <v xml:space="preserve"> </v>
      </c>
      <c r="AE53" s="1">
        <f t="shared" si="43"/>
        <v>59</v>
      </c>
      <c r="AF53" s="1" t="str">
        <f t="shared" si="44"/>
        <v xml:space="preserve"> </v>
      </c>
      <c r="AG53" s="38" t="str">
        <f t="shared" si="45"/>
        <v xml:space="preserve"> </v>
      </c>
      <c r="AH53" s="38" t="str">
        <f t="shared" si="46"/>
        <v xml:space="preserve"> </v>
      </c>
      <c r="AI53" s="1" t="str">
        <f t="shared" si="47"/>
        <v xml:space="preserve"> </v>
      </c>
      <c r="AJ53" s="1" t="str">
        <f t="shared" si="48"/>
        <v xml:space="preserve"> </v>
      </c>
      <c r="AK53" s="25">
        <f t="shared" si="49"/>
        <v>57.58064516185032</v>
      </c>
      <c r="AL53" s="25" t="str">
        <f t="shared" si="50"/>
        <v xml:space="preserve"> </v>
      </c>
      <c r="AM53" s="1">
        <f t="shared" si="51"/>
        <v>6</v>
      </c>
      <c r="AN53" s="1" t="str">
        <f t="shared" si="52"/>
        <v xml:space="preserve"> </v>
      </c>
      <c r="AO53" t="s">
        <v>975</v>
      </c>
      <c r="AP53" t="s">
        <v>1244</v>
      </c>
      <c r="AQ53" s="22">
        <v>35.231605787967538</v>
      </c>
      <c r="AR53" s="21">
        <v>52.895558613062143</v>
      </c>
      <c r="AS53">
        <v>7.0038910505836549</v>
      </c>
      <c r="AT53">
        <v>-35.231605787967538</v>
      </c>
      <c r="AU53">
        <v>-52.895558613062143</v>
      </c>
      <c r="AV53" t="s">
        <v>2067</v>
      </c>
    </row>
    <row r="54" spans="1:48" x14ac:dyDescent="0.25">
      <c r="A54" s="14">
        <v>5.6999999999999989E-10</v>
      </c>
      <c r="B54" t="s">
        <v>1107</v>
      </c>
      <c r="C54" s="4">
        <v>1</v>
      </c>
      <c r="D54" s="4">
        <v>0</v>
      </c>
      <c r="E54" s="4">
        <v>5</v>
      </c>
      <c r="F54" s="4">
        <v>6</v>
      </c>
      <c r="G54" s="4">
        <v>11</v>
      </c>
      <c r="H54" s="4">
        <v>7.98</v>
      </c>
      <c r="I54" s="34">
        <v>371.42590950261757</v>
      </c>
      <c r="J54" s="35">
        <v>9.0373725934314848</v>
      </c>
      <c r="K54" s="35" t="s">
        <v>1240</v>
      </c>
      <c r="L54" s="35">
        <v>7.4555599449901537</v>
      </c>
      <c r="M54" s="35" t="s">
        <v>1240</v>
      </c>
      <c r="N54" s="4">
        <v>-3.5209999999999999</v>
      </c>
      <c r="O54" s="4" t="s">
        <v>132</v>
      </c>
      <c r="P54" s="35">
        <v>3.132832080200501</v>
      </c>
      <c r="Q54" s="36" t="str">
        <f t="shared" si="29"/>
        <v xml:space="preserve"> </v>
      </c>
      <c r="R54" s="36" t="str">
        <f t="shared" si="30"/>
        <v xml:space="preserve"> </v>
      </c>
      <c r="S54" s="37">
        <f t="shared" si="31"/>
        <v>0.37844611585822058</v>
      </c>
      <c r="T54" s="37" t="str">
        <f t="shared" si="32"/>
        <v/>
      </c>
      <c r="U54" s="37" t="str">
        <f t="shared" si="33"/>
        <v/>
      </c>
      <c r="V54" s="37">
        <f t="shared" si="34"/>
        <v>-0.63273050814423248</v>
      </c>
      <c r="W54" s="37" t="str">
        <f t="shared" si="35"/>
        <v/>
      </c>
      <c r="X54" s="37">
        <f t="shared" si="36"/>
        <v>-0.4685937063373895</v>
      </c>
      <c r="Y54" s="1" t="str">
        <f t="shared" si="37"/>
        <v xml:space="preserve"> </v>
      </c>
      <c r="Z54" s="1">
        <f t="shared" si="38"/>
        <v>40</v>
      </c>
      <c r="AA54" s="1" t="str">
        <f t="shared" si="39"/>
        <v xml:space="preserve"> </v>
      </c>
      <c r="AB54" s="1">
        <f t="shared" si="40"/>
        <v>46</v>
      </c>
      <c r="AC54" s="1">
        <f t="shared" si="41"/>
        <v>25</v>
      </c>
      <c r="AD54" s="1" t="str">
        <f t="shared" si="42"/>
        <v xml:space="preserve"> </v>
      </c>
      <c r="AE54" s="1" t="str">
        <f t="shared" si="43"/>
        <v xml:space="preserve"> </v>
      </c>
      <c r="AF54" s="1" t="str">
        <f t="shared" si="44"/>
        <v xml:space="preserve"> </v>
      </c>
      <c r="AG54" s="38">
        <f t="shared" si="45"/>
        <v>3.132832080770501</v>
      </c>
      <c r="AH54" s="38" t="str">
        <f t="shared" si="46"/>
        <v xml:space="preserve"> </v>
      </c>
      <c r="AI54" s="1">
        <f t="shared" si="47"/>
        <v>78</v>
      </c>
      <c r="AJ54" s="1" t="str">
        <f t="shared" si="48"/>
        <v xml:space="preserve"> </v>
      </c>
      <c r="AK54" s="25" t="str">
        <f t="shared" si="49"/>
        <v xml:space="preserve"> </v>
      </c>
      <c r="AL54" s="25" t="str">
        <f t="shared" si="50"/>
        <v xml:space="preserve"> </v>
      </c>
      <c r="AM54" s="1" t="str">
        <f t="shared" si="51"/>
        <v xml:space="preserve"> </v>
      </c>
      <c r="AN54" s="1" t="str">
        <f t="shared" si="52"/>
        <v xml:space="preserve"> </v>
      </c>
      <c r="AO54" t="s">
        <v>1107</v>
      </c>
      <c r="AP54" t="s">
        <v>1264</v>
      </c>
      <c r="AQ54" s="22">
        <v>63.27305081442325</v>
      </c>
      <c r="AR54" s="21">
        <v>46.859370633738948</v>
      </c>
      <c r="AS54">
        <v>37.844611528822057</v>
      </c>
      <c r="AT54">
        <v>-63.27305081442325</v>
      </c>
      <c r="AU54">
        <v>-46.859370633738948</v>
      </c>
      <c r="AV54" t="s">
        <v>2068</v>
      </c>
    </row>
    <row r="55" spans="1:48" x14ac:dyDescent="0.25">
      <c r="A55" s="14">
        <v>5.7999999999999986E-10</v>
      </c>
      <c r="B55" t="s">
        <v>1023</v>
      </c>
      <c r="C55" s="4">
        <v>0</v>
      </c>
      <c r="D55" s="4">
        <v>0</v>
      </c>
      <c r="E55" s="4">
        <v>9</v>
      </c>
      <c r="F55" s="4">
        <v>9</v>
      </c>
      <c r="G55" s="4">
        <v>6.5</v>
      </c>
      <c r="H55" s="4">
        <v>5.35</v>
      </c>
      <c r="I55" s="34">
        <v>364.08883486644987</v>
      </c>
      <c r="J55" s="35" t="s">
        <v>1240</v>
      </c>
      <c r="K55" s="35" t="s">
        <v>1240</v>
      </c>
      <c r="L55" s="35">
        <v>5.8098727810650894</v>
      </c>
      <c r="M55" s="35">
        <v>7.0384838709677426</v>
      </c>
      <c r="N55" s="4">
        <v>-1.4330000000000001</v>
      </c>
      <c r="O55" s="4">
        <v>-32.685185185185183</v>
      </c>
      <c r="P55" s="35">
        <v>13.794392523364486</v>
      </c>
      <c r="Q55" s="36" t="str">
        <f t="shared" si="29"/>
        <v xml:space="preserve"> </v>
      </c>
      <c r="R55" s="36" t="str">
        <f t="shared" si="30"/>
        <v xml:space="preserve"> </v>
      </c>
      <c r="S55" s="37">
        <f t="shared" si="31"/>
        <v>0.21495327160803751</v>
      </c>
      <c r="T55" s="37" t="str">
        <f t="shared" si="32"/>
        <v/>
      </c>
      <c r="U55" s="37" t="str">
        <f t="shared" si="33"/>
        <v xml:space="preserve"> </v>
      </c>
      <c r="V55" s="37" t="str">
        <f t="shared" si="34"/>
        <v xml:space="preserve"> </v>
      </c>
      <c r="W55" s="37" t="str">
        <f t="shared" si="35"/>
        <v/>
      </c>
      <c r="X55" s="37">
        <f t="shared" si="36"/>
        <v>-0.58589254408561264</v>
      </c>
      <c r="Y55" s="1" t="str">
        <f t="shared" si="37"/>
        <v xml:space="preserve"> </v>
      </c>
      <c r="Z55" s="1" t="str">
        <f t="shared" si="38"/>
        <v xml:space="preserve"> </v>
      </c>
      <c r="AA55" s="1" t="str">
        <f t="shared" si="39"/>
        <v xml:space="preserve"> </v>
      </c>
      <c r="AB55" s="1">
        <f t="shared" si="40"/>
        <v>28</v>
      </c>
      <c r="AC55" s="1">
        <f t="shared" si="41"/>
        <v>54</v>
      </c>
      <c r="AD55" s="1" t="str">
        <f t="shared" si="42"/>
        <v xml:space="preserve"> </v>
      </c>
      <c r="AE55" s="1" t="str">
        <f t="shared" si="43"/>
        <v xml:space="preserve"> </v>
      </c>
      <c r="AF55" s="1" t="str">
        <f t="shared" si="44"/>
        <v xml:space="preserve"> </v>
      </c>
      <c r="AG55" s="38">
        <f t="shared" si="45"/>
        <v>13.794392523944486</v>
      </c>
      <c r="AH55" s="38" t="str">
        <f t="shared" si="46"/>
        <v xml:space="preserve"> </v>
      </c>
      <c r="AI55" s="1">
        <f t="shared" si="47"/>
        <v>3</v>
      </c>
      <c r="AJ55" s="1" t="str">
        <f t="shared" si="48"/>
        <v xml:space="preserve"> </v>
      </c>
      <c r="AK55" s="25" t="str">
        <f t="shared" si="49"/>
        <v xml:space="preserve"> </v>
      </c>
      <c r="AL55" s="25" t="str">
        <f t="shared" si="50"/>
        <v xml:space="preserve"> </v>
      </c>
      <c r="AM55" s="1" t="str">
        <f t="shared" si="51"/>
        <v xml:space="preserve"> </v>
      </c>
      <c r="AN55" s="1" t="str">
        <f t="shared" si="52"/>
        <v xml:space="preserve"> </v>
      </c>
      <c r="AO55" t="s">
        <v>1023</v>
      </c>
      <c r="AP55" t="s">
        <v>1244</v>
      </c>
      <c r="AQ55" s="22" t="e">
        <v>#VALUE!</v>
      </c>
      <c r="AR55" s="21">
        <v>58.589254408561267</v>
      </c>
      <c r="AS55">
        <v>21.495327102803753</v>
      </c>
      <c r="AT55" t="e">
        <v>#VALUE!</v>
      </c>
      <c r="AU55">
        <v>-58.589254408561267</v>
      </c>
      <c r="AV55" t="s">
        <v>2069</v>
      </c>
    </row>
    <row r="56" spans="1:48" x14ac:dyDescent="0.25">
      <c r="A56" s="14">
        <v>5.8999999999999982E-10</v>
      </c>
      <c r="B56" t="s">
        <v>1059</v>
      </c>
      <c r="C56" s="4">
        <v>0</v>
      </c>
      <c r="D56" s="4">
        <v>0</v>
      </c>
      <c r="E56" s="4">
        <v>8</v>
      </c>
      <c r="F56" s="4">
        <v>8</v>
      </c>
      <c r="G56" s="4">
        <v>13.5</v>
      </c>
      <c r="H56" s="4">
        <v>12.96</v>
      </c>
      <c r="I56" s="34">
        <v>6670.9991806341341</v>
      </c>
      <c r="J56" s="35" t="s">
        <v>1240</v>
      </c>
      <c r="K56" s="35" t="s">
        <v>1240</v>
      </c>
      <c r="L56" s="35">
        <v>16.515667780881266</v>
      </c>
      <c r="M56" s="35">
        <v>17.108543956043956</v>
      </c>
      <c r="N56" s="4" t="s">
        <v>132</v>
      </c>
      <c r="O56" s="4" t="s">
        <v>132</v>
      </c>
      <c r="P56" s="35">
        <v>5.7098765432098766</v>
      </c>
      <c r="Q56" s="36" t="str">
        <f t="shared" si="29"/>
        <v xml:space="preserve"> </v>
      </c>
      <c r="R56" s="36" t="str">
        <f t="shared" si="30"/>
        <v xml:space="preserve"> </v>
      </c>
      <c r="S56" s="37" t="str">
        <f t="shared" si="31"/>
        <v/>
      </c>
      <c r="T56" s="37" t="str">
        <f t="shared" si="32"/>
        <v/>
      </c>
      <c r="U56" s="37" t="str">
        <f t="shared" si="33"/>
        <v xml:space="preserve"> </v>
      </c>
      <c r="V56" s="37" t="str">
        <f t="shared" si="34"/>
        <v xml:space="preserve"> </v>
      </c>
      <c r="W56" s="37" t="str">
        <f t="shared" si="35"/>
        <v/>
      </c>
      <c r="X56" s="37" t="str">
        <f t="shared" si="36"/>
        <v/>
      </c>
      <c r="Y56" s="1" t="str">
        <f t="shared" si="37"/>
        <v xml:space="preserve"> </v>
      </c>
      <c r="Z56" s="1" t="str">
        <f t="shared" si="38"/>
        <v xml:space="preserve"> </v>
      </c>
      <c r="AA56" s="1" t="str">
        <f t="shared" si="39"/>
        <v xml:space="preserve"> </v>
      </c>
      <c r="AB56" s="1" t="str">
        <f t="shared" si="40"/>
        <v xml:space="preserve"> </v>
      </c>
      <c r="AC56" s="1" t="str">
        <f t="shared" si="41"/>
        <v xml:space="preserve"> </v>
      </c>
      <c r="AD56" s="1" t="str">
        <f t="shared" si="42"/>
        <v xml:space="preserve"> </v>
      </c>
      <c r="AE56" s="1" t="str">
        <f t="shared" si="43"/>
        <v xml:space="preserve"> </v>
      </c>
      <c r="AF56" s="1" t="str">
        <f t="shared" si="44"/>
        <v xml:space="preserve"> </v>
      </c>
      <c r="AG56" s="38">
        <f t="shared" si="45"/>
        <v>5.7098765437998766</v>
      </c>
      <c r="AH56" s="38" t="str">
        <f t="shared" si="46"/>
        <v xml:space="preserve"> </v>
      </c>
      <c r="AI56" s="1">
        <f t="shared" si="47"/>
        <v>39</v>
      </c>
      <c r="AJ56" s="1" t="str">
        <f t="shared" si="48"/>
        <v xml:space="preserve"> </v>
      </c>
      <c r="AK56" s="25" t="str">
        <f t="shared" si="49"/>
        <v xml:space="preserve"> </v>
      </c>
      <c r="AL56" s="25" t="str">
        <f t="shared" si="50"/>
        <v xml:space="preserve"> </v>
      </c>
      <c r="AM56" s="1" t="str">
        <f t="shared" si="51"/>
        <v xml:space="preserve"> </v>
      </c>
      <c r="AN56" s="1" t="str">
        <f t="shared" si="52"/>
        <v xml:space="preserve"> </v>
      </c>
      <c r="AO56" t="s">
        <v>1059</v>
      </c>
      <c r="AP56" t="s">
        <v>1256</v>
      </c>
      <c r="AQ56" s="22" t="e">
        <v>#VALUE!</v>
      </c>
      <c r="AR56" s="21">
        <v>-17.717916126455279</v>
      </c>
      <c r="AS56">
        <v>4.1666666666666519</v>
      </c>
      <c r="AT56" t="e">
        <v>#VALUE!</v>
      </c>
      <c r="AU56">
        <v>17.717916126455279</v>
      </c>
      <c r="AV56" t="s">
        <v>2070</v>
      </c>
    </row>
    <row r="57" spans="1:48" x14ac:dyDescent="0.25">
      <c r="A57" s="14">
        <v>5.9999999999999979E-10</v>
      </c>
      <c r="B57" t="s">
        <v>1111</v>
      </c>
      <c r="C57" s="4">
        <v>6</v>
      </c>
      <c r="D57" s="4">
        <v>0</v>
      </c>
      <c r="E57" s="4">
        <v>2</v>
      </c>
      <c r="F57" s="4">
        <v>8</v>
      </c>
      <c r="G57" s="4">
        <v>4.75</v>
      </c>
      <c r="H57" s="4">
        <v>2.52</v>
      </c>
      <c r="I57" s="34">
        <v>314.67148066354781</v>
      </c>
      <c r="J57" s="35">
        <v>3.5</v>
      </c>
      <c r="K57" s="35">
        <v>5.407725321888412</v>
      </c>
      <c r="L57" s="35">
        <v>6.6007888131946943</v>
      </c>
      <c r="M57" s="35">
        <v>6.6532706902782808</v>
      </c>
      <c r="N57" s="4">
        <v>0.46600000000000003</v>
      </c>
      <c r="O57" s="4">
        <v>-23.606557377049175</v>
      </c>
      <c r="P57" s="35">
        <v>4.7619047619047619</v>
      </c>
      <c r="Q57" s="36">
        <f t="shared" si="29"/>
        <v>75.000000000599996</v>
      </c>
      <c r="R57" s="36" t="str">
        <f t="shared" si="30"/>
        <v xml:space="preserve"> </v>
      </c>
      <c r="S57" s="37">
        <f t="shared" si="31"/>
        <v>0.88492063552063494</v>
      </c>
      <c r="T57" s="37" t="str">
        <f t="shared" si="32"/>
        <v/>
      </c>
      <c r="U57" s="37" t="str">
        <f t="shared" si="33"/>
        <v/>
      </c>
      <c r="V57" s="37">
        <f t="shared" si="34"/>
        <v>-0.85776361346112162</v>
      </c>
      <c r="W57" s="37" t="str">
        <f t="shared" si="35"/>
        <v/>
      </c>
      <c r="X57" s="37">
        <f t="shared" si="36"/>
        <v>-0.52951880953938923</v>
      </c>
      <c r="Y57" s="1" t="str">
        <f t="shared" si="37"/>
        <v xml:space="preserve"> </v>
      </c>
      <c r="Z57" s="1">
        <f t="shared" si="38"/>
        <v>7</v>
      </c>
      <c r="AA57" s="1" t="str">
        <f t="shared" si="39"/>
        <v xml:space="preserve"> </v>
      </c>
      <c r="AB57" s="1">
        <f t="shared" si="40"/>
        <v>34</v>
      </c>
      <c r="AC57" s="1">
        <f t="shared" si="41"/>
        <v>4</v>
      </c>
      <c r="AD57" s="1" t="str">
        <f t="shared" si="42"/>
        <v xml:space="preserve"> </v>
      </c>
      <c r="AE57" s="1">
        <f t="shared" si="43"/>
        <v>58</v>
      </c>
      <c r="AF57" s="1" t="str">
        <f t="shared" si="44"/>
        <v xml:space="preserve"> </v>
      </c>
      <c r="AG57" s="38">
        <f t="shared" si="45"/>
        <v>4.7619047625047619</v>
      </c>
      <c r="AH57" s="38" t="str">
        <f t="shared" si="46"/>
        <v xml:space="preserve"> </v>
      </c>
      <c r="AI57" s="1">
        <f t="shared" si="47"/>
        <v>49</v>
      </c>
      <c r="AJ57" s="1" t="str">
        <f t="shared" si="48"/>
        <v xml:space="preserve"> </v>
      </c>
      <c r="AK57" s="25" t="str">
        <f t="shared" si="49"/>
        <v xml:space="preserve"> </v>
      </c>
      <c r="AL57" s="25" t="str">
        <f t="shared" si="50"/>
        <v xml:space="preserve"> </v>
      </c>
      <c r="AM57" s="1" t="str">
        <f t="shared" si="51"/>
        <v xml:space="preserve"> </v>
      </c>
      <c r="AN57" s="1" t="str">
        <f t="shared" si="52"/>
        <v xml:space="preserve"> </v>
      </c>
      <c r="AO57" t="s">
        <v>1111</v>
      </c>
      <c r="AP57" t="s">
        <v>1246</v>
      </c>
      <c r="AQ57" s="22">
        <v>85.776361346112168</v>
      </c>
      <c r="AR57" s="21">
        <v>52.951880953938925</v>
      </c>
      <c r="AS57">
        <v>88.492063492063494</v>
      </c>
      <c r="AT57">
        <v>-85.776361346112168</v>
      </c>
      <c r="AU57">
        <v>-52.951880953938925</v>
      </c>
      <c r="AV57" t="s">
        <v>2071</v>
      </c>
    </row>
    <row r="58" spans="1:48" x14ac:dyDescent="0.25">
      <c r="A58" s="14">
        <v>6.0999999999999975E-10</v>
      </c>
      <c r="B58" t="s">
        <v>1064</v>
      </c>
      <c r="C58" s="4">
        <v>6</v>
      </c>
      <c r="D58" s="4">
        <v>0</v>
      </c>
      <c r="E58" s="4">
        <v>0</v>
      </c>
      <c r="F58" s="4">
        <v>6</v>
      </c>
      <c r="G58" s="4">
        <v>104.45249938964844</v>
      </c>
      <c r="H58" s="4">
        <v>73.59</v>
      </c>
      <c r="I58" s="34">
        <v>2157.9744614577376</v>
      </c>
      <c r="J58" s="35">
        <v>11.833365894637344</v>
      </c>
      <c r="K58" s="35">
        <v>16.26051025596302</v>
      </c>
      <c r="L58" s="35">
        <v>8.7123934698395118</v>
      </c>
      <c r="M58" s="35">
        <v>12.133560693641618</v>
      </c>
      <c r="N58" s="4">
        <v>3.3260000000000001</v>
      </c>
      <c r="O58" s="4">
        <v>-28.779443254817984</v>
      </c>
      <c r="P58" s="35">
        <v>0.1849028415889872</v>
      </c>
      <c r="Q58" s="36">
        <f t="shared" si="29"/>
        <v>100.00000000061</v>
      </c>
      <c r="R58" s="36" t="str">
        <f t="shared" si="30"/>
        <v xml:space="preserve"> </v>
      </c>
      <c r="S58" s="37">
        <f t="shared" si="31"/>
        <v>0.41938441954801381</v>
      </c>
      <c r="T58" s="37" t="str">
        <f t="shared" si="32"/>
        <v/>
      </c>
      <c r="U58" s="37" t="str">
        <f t="shared" si="33"/>
        <v/>
      </c>
      <c r="V58" s="37">
        <f t="shared" si="34"/>
        <v>-0.51910422701553771</v>
      </c>
      <c r="W58" s="37" t="str">
        <f t="shared" si="35"/>
        <v/>
      </c>
      <c r="X58" s="37">
        <f t="shared" si="36"/>
        <v>-0.37901099891916168</v>
      </c>
      <c r="Y58" s="1" t="str">
        <f t="shared" si="37"/>
        <v xml:space="preserve"> </v>
      </c>
      <c r="Z58" s="1">
        <f t="shared" si="38"/>
        <v>54</v>
      </c>
      <c r="AA58" s="1" t="str">
        <f t="shared" si="39"/>
        <v xml:space="preserve"> </v>
      </c>
      <c r="AB58" s="1">
        <f t="shared" si="40"/>
        <v>62</v>
      </c>
      <c r="AC58" s="1">
        <f t="shared" si="41"/>
        <v>16</v>
      </c>
      <c r="AD58" s="1" t="str">
        <f t="shared" si="42"/>
        <v xml:space="preserve"> </v>
      </c>
      <c r="AE58" s="1">
        <f t="shared" si="43"/>
        <v>10</v>
      </c>
      <c r="AF58" s="1" t="str">
        <f t="shared" si="44"/>
        <v xml:space="preserve"> </v>
      </c>
      <c r="AG58" s="38" t="str">
        <f t="shared" si="45"/>
        <v xml:space="preserve"> </v>
      </c>
      <c r="AH58" s="38" t="str">
        <f t="shared" si="46"/>
        <v xml:space="preserve"> </v>
      </c>
      <c r="AI58" s="1" t="str">
        <f t="shared" si="47"/>
        <v xml:space="preserve"> </v>
      </c>
      <c r="AJ58" s="1" t="str">
        <f t="shared" si="48"/>
        <v xml:space="preserve"> </v>
      </c>
      <c r="AK58" s="25" t="str">
        <f t="shared" si="49"/>
        <v xml:space="preserve"> </v>
      </c>
      <c r="AL58" s="25" t="str">
        <f t="shared" si="50"/>
        <v xml:space="preserve"> </v>
      </c>
      <c r="AM58" s="1" t="str">
        <f t="shared" si="51"/>
        <v xml:space="preserve"> </v>
      </c>
      <c r="AN58" s="1" t="str">
        <f t="shared" si="52"/>
        <v xml:space="preserve"> </v>
      </c>
      <c r="AO58" t="s">
        <v>1064</v>
      </c>
      <c r="AP58" t="s">
        <v>1256</v>
      </c>
      <c r="AQ58" s="22">
        <v>51.91042270155377</v>
      </c>
      <c r="AR58" s="21">
        <v>37.901099891916168</v>
      </c>
      <c r="AS58">
        <v>41.938441893801382</v>
      </c>
      <c r="AT58">
        <v>-51.91042270155377</v>
      </c>
      <c r="AU58">
        <v>-37.901099891916168</v>
      </c>
      <c r="AV58" t="s">
        <v>2072</v>
      </c>
    </row>
    <row r="59" spans="1:48" x14ac:dyDescent="0.25">
      <c r="A59" s="14">
        <v>6.1999999999999972E-10</v>
      </c>
      <c r="B59" t="s">
        <v>1170</v>
      </c>
      <c r="C59" s="4">
        <v>3</v>
      </c>
      <c r="D59" s="4">
        <v>1</v>
      </c>
      <c r="E59" s="4">
        <v>4</v>
      </c>
      <c r="F59" s="4">
        <v>8</v>
      </c>
      <c r="G59" s="4">
        <v>17.5</v>
      </c>
      <c r="H59" s="4">
        <v>17.64</v>
      </c>
      <c r="I59" s="34">
        <v>2881.0803235527119</v>
      </c>
      <c r="J59" s="35">
        <v>7.4117647058823533</v>
      </c>
      <c r="K59" s="35">
        <v>8.0547945205479454</v>
      </c>
      <c r="L59" s="35">
        <v>6.6197517839856257</v>
      </c>
      <c r="M59" s="35">
        <v>7.5352209270805091</v>
      </c>
      <c r="N59" s="4">
        <v>2.19</v>
      </c>
      <c r="O59" s="4">
        <v>-5.1948051948051992</v>
      </c>
      <c r="P59" s="35">
        <v>4.0816326530612246</v>
      </c>
      <c r="Q59" s="36" t="str">
        <f t="shared" si="29"/>
        <v xml:space="preserve"> </v>
      </c>
      <c r="R59" s="36" t="str">
        <f t="shared" si="30"/>
        <v xml:space="preserve"> </v>
      </c>
      <c r="S59" s="37" t="str">
        <f t="shared" si="31"/>
        <v/>
      </c>
      <c r="T59" s="37" t="str">
        <f t="shared" si="32"/>
        <v/>
      </c>
      <c r="U59" s="37" t="str">
        <f t="shared" si="33"/>
        <v/>
      </c>
      <c r="V59" s="37">
        <f t="shared" si="34"/>
        <v>-0.69879353438825753</v>
      </c>
      <c r="W59" s="37" t="str">
        <f t="shared" si="35"/>
        <v/>
      </c>
      <c r="X59" s="37">
        <f t="shared" si="36"/>
        <v>-0.52816719516042987</v>
      </c>
      <c r="Y59" s="1" t="str">
        <f t="shared" si="37"/>
        <v xml:space="preserve"> </v>
      </c>
      <c r="Z59" s="1">
        <f t="shared" si="38"/>
        <v>24</v>
      </c>
      <c r="AA59" s="1" t="str">
        <f t="shared" si="39"/>
        <v xml:space="preserve"> </v>
      </c>
      <c r="AB59" s="1">
        <f t="shared" si="40"/>
        <v>37</v>
      </c>
      <c r="AC59" s="1" t="str">
        <f t="shared" si="41"/>
        <v xml:space="preserve"> </v>
      </c>
      <c r="AD59" s="1" t="str">
        <f t="shared" si="42"/>
        <v xml:space="preserve"> </v>
      </c>
      <c r="AE59" s="1" t="str">
        <f t="shared" si="43"/>
        <v xml:space="preserve"> </v>
      </c>
      <c r="AF59" s="1" t="str">
        <f t="shared" si="44"/>
        <v xml:space="preserve"> </v>
      </c>
      <c r="AG59" s="38">
        <f t="shared" si="45"/>
        <v>4.0816326536812246</v>
      </c>
      <c r="AH59" s="38" t="str">
        <f t="shared" si="46"/>
        <v xml:space="preserve"> </v>
      </c>
      <c r="AI59" s="1">
        <f t="shared" si="47"/>
        <v>61</v>
      </c>
      <c r="AJ59" s="1" t="str">
        <f t="shared" si="48"/>
        <v xml:space="preserve"> </v>
      </c>
      <c r="AK59" s="25" t="str">
        <f t="shared" si="49"/>
        <v xml:space="preserve"> </v>
      </c>
      <c r="AL59" s="25" t="str">
        <f t="shared" si="50"/>
        <v xml:space="preserve"> </v>
      </c>
      <c r="AM59" s="1" t="str">
        <f t="shared" si="51"/>
        <v xml:space="preserve"> </v>
      </c>
      <c r="AN59" s="1" t="str">
        <f t="shared" si="52"/>
        <v xml:space="preserve"> </v>
      </c>
      <c r="AO59" t="s">
        <v>1170</v>
      </c>
      <c r="AP59" t="s">
        <v>1248</v>
      </c>
      <c r="AQ59" s="22">
        <v>69.87935343882576</v>
      </c>
      <c r="AR59" s="21">
        <v>52.816719516042987</v>
      </c>
      <c r="AS59">
        <v>-0.79365079365080193</v>
      </c>
      <c r="AT59">
        <v>-69.87935343882576</v>
      </c>
      <c r="AU59">
        <v>-52.816719516042987</v>
      </c>
      <c r="AV59" t="s">
        <v>2073</v>
      </c>
    </row>
    <row r="60" spans="1:48" x14ac:dyDescent="0.25">
      <c r="A60" s="14">
        <v>6.2999999999999969E-10</v>
      </c>
      <c r="B60" t="s">
        <v>1167</v>
      </c>
      <c r="C60" s="4">
        <v>5</v>
      </c>
      <c r="D60" s="4">
        <v>0</v>
      </c>
      <c r="E60" s="4">
        <v>6</v>
      </c>
      <c r="F60" s="4">
        <v>11</v>
      </c>
      <c r="G60" s="4">
        <v>150</v>
      </c>
      <c r="H60" s="4">
        <v>160.16999999999999</v>
      </c>
      <c r="I60" s="34">
        <v>1833.3660495689551</v>
      </c>
      <c r="J60" s="35" t="s">
        <v>1240</v>
      </c>
      <c r="K60" s="35" t="s">
        <v>1240</v>
      </c>
      <c r="L60" s="35">
        <v>20.21782919926752</v>
      </c>
      <c r="M60" s="35">
        <v>17.17987486398259</v>
      </c>
      <c r="N60" s="4">
        <v>1.7730000000000001</v>
      </c>
      <c r="O60" s="4">
        <v>128.7741935483871</v>
      </c>
      <c r="P60" s="35">
        <v>0.58687644377848536</v>
      </c>
      <c r="Q60" s="36" t="str">
        <f t="shared" si="29"/>
        <v xml:space="preserve"> </v>
      </c>
      <c r="R60" s="36" t="str">
        <f t="shared" si="30"/>
        <v xml:space="preserve"> </v>
      </c>
      <c r="S60" s="37" t="str">
        <f t="shared" si="31"/>
        <v/>
      </c>
      <c r="T60" s="37" t="str">
        <f t="shared" si="32"/>
        <v/>
      </c>
      <c r="U60" s="37" t="str">
        <f t="shared" si="33"/>
        <v xml:space="preserve"> </v>
      </c>
      <c r="V60" s="37" t="str">
        <f t="shared" si="34"/>
        <v xml:space="preserve"> </v>
      </c>
      <c r="W60" s="37" t="str">
        <f t="shared" si="35"/>
        <v/>
      </c>
      <c r="X60" s="37" t="str">
        <f t="shared" si="36"/>
        <v/>
      </c>
      <c r="Y60" s="1" t="str">
        <f t="shared" si="37"/>
        <v xml:space="preserve"> </v>
      </c>
      <c r="Z60" s="1" t="str">
        <f t="shared" si="38"/>
        <v xml:space="preserve"> </v>
      </c>
      <c r="AA60" s="1" t="str">
        <f t="shared" si="39"/>
        <v xml:space="preserve"> </v>
      </c>
      <c r="AB60" s="1" t="str">
        <f t="shared" si="40"/>
        <v xml:space="preserve"> </v>
      </c>
      <c r="AC60" s="1" t="str">
        <f t="shared" si="41"/>
        <v xml:space="preserve"> </v>
      </c>
      <c r="AD60" s="1" t="str">
        <f t="shared" si="42"/>
        <v xml:space="preserve"> </v>
      </c>
      <c r="AE60" s="1" t="str">
        <f t="shared" si="43"/>
        <v xml:space="preserve"> </v>
      </c>
      <c r="AF60" s="1" t="str">
        <f t="shared" si="44"/>
        <v xml:space="preserve"> </v>
      </c>
      <c r="AG60" s="38" t="str">
        <f t="shared" si="45"/>
        <v xml:space="preserve"> </v>
      </c>
      <c r="AH60" s="38" t="str">
        <f t="shared" si="46"/>
        <v xml:space="preserve"> </v>
      </c>
      <c r="AI60" s="1" t="str">
        <f t="shared" si="47"/>
        <v xml:space="preserve"> </v>
      </c>
      <c r="AJ60" s="1" t="str">
        <f t="shared" si="48"/>
        <v xml:space="preserve"> </v>
      </c>
      <c r="AK60" s="25" t="str">
        <f t="shared" si="49"/>
        <v xml:space="preserve"> </v>
      </c>
      <c r="AL60" s="25" t="str">
        <f t="shared" si="50"/>
        <v xml:space="preserve"> </v>
      </c>
      <c r="AM60" s="1" t="str">
        <f t="shared" si="51"/>
        <v xml:space="preserve"> </v>
      </c>
      <c r="AN60" s="1" t="str">
        <f t="shared" si="52"/>
        <v xml:space="preserve"> </v>
      </c>
      <c r="AO60" t="s">
        <v>1167</v>
      </c>
      <c r="AP60" t="s">
        <v>1246</v>
      </c>
      <c r="AQ60" s="22" t="e">
        <v>#VALUE!</v>
      </c>
      <c r="AR60" s="21">
        <v>-44.105630696537105</v>
      </c>
      <c r="AS60">
        <v>-6.3495036523693482</v>
      </c>
      <c r="AT60" t="e">
        <v>#VALUE!</v>
      </c>
      <c r="AU60">
        <v>44.105630696537105</v>
      </c>
      <c r="AV60" t="s">
        <v>2074</v>
      </c>
    </row>
    <row r="61" spans="1:48" x14ac:dyDescent="0.25">
      <c r="A61" s="14">
        <v>6.3999999999999965E-10</v>
      </c>
      <c r="B61" t="s">
        <v>1055</v>
      </c>
      <c r="C61" s="4">
        <v>1</v>
      </c>
      <c r="D61" s="4">
        <v>1</v>
      </c>
      <c r="E61" s="4">
        <v>8</v>
      </c>
      <c r="F61" s="4">
        <v>10</v>
      </c>
      <c r="G61" s="4">
        <v>9.0538501739501953</v>
      </c>
      <c r="H61" s="4">
        <v>9.44</v>
      </c>
      <c r="I61" s="34">
        <v>895.31797434016835</v>
      </c>
      <c r="J61" s="35">
        <v>13.575529714333866</v>
      </c>
      <c r="K61" s="35">
        <v>10.925363128784047</v>
      </c>
      <c r="L61" s="35">
        <v>3.8754269972451794</v>
      </c>
      <c r="M61" s="35">
        <v>4.1850018444256696</v>
      </c>
      <c r="N61" s="4">
        <v>0.63500000000000001</v>
      </c>
      <c r="O61" s="4">
        <v>17.592592592592588</v>
      </c>
      <c r="P61" s="35">
        <v>0</v>
      </c>
      <c r="Q61" s="36" t="str">
        <f t="shared" si="29"/>
        <v xml:space="preserve"> </v>
      </c>
      <c r="R61" s="36" t="str">
        <f t="shared" si="30"/>
        <v xml:space="preserve"> </v>
      </c>
      <c r="S61" s="37" t="str">
        <f t="shared" si="31"/>
        <v/>
      </c>
      <c r="T61" s="37" t="str">
        <f t="shared" si="32"/>
        <v/>
      </c>
      <c r="U61" s="37" t="str">
        <f t="shared" si="33"/>
        <v/>
      </c>
      <c r="V61" s="37">
        <f t="shared" si="34"/>
        <v>-0.44830448802342249</v>
      </c>
      <c r="W61" s="37" t="str">
        <f t="shared" si="35"/>
        <v/>
      </c>
      <c r="X61" s="37">
        <f t="shared" si="36"/>
        <v>-0.72377308851900057</v>
      </c>
      <c r="Y61" s="1" t="str">
        <f t="shared" si="37"/>
        <v xml:space="preserve"> </v>
      </c>
      <c r="Z61" s="1">
        <f t="shared" si="38"/>
        <v>60</v>
      </c>
      <c r="AA61" s="1" t="str">
        <f t="shared" si="39"/>
        <v xml:space="preserve"> </v>
      </c>
      <c r="AB61" s="1">
        <f t="shared" si="40"/>
        <v>15</v>
      </c>
      <c r="AC61" s="1" t="str">
        <f t="shared" si="41"/>
        <v xml:space="preserve"> </v>
      </c>
      <c r="AD61" s="1" t="str">
        <f t="shared" si="42"/>
        <v xml:space="preserve"> </v>
      </c>
      <c r="AE61" s="1" t="str">
        <f t="shared" si="43"/>
        <v xml:space="preserve"> </v>
      </c>
      <c r="AF61" s="1" t="str">
        <f t="shared" si="44"/>
        <v xml:space="preserve"> </v>
      </c>
      <c r="AG61" s="38" t="str">
        <f t="shared" si="45"/>
        <v xml:space="preserve"> </v>
      </c>
      <c r="AH61" s="38" t="str">
        <f t="shared" si="46"/>
        <v xml:space="preserve"> </v>
      </c>
      <c r="AI61" s="1" t="str">
        <f t="shared" si="47"/>
        <v xml:space="preserve"> </v>
      </c>
      <c r="AJ61" s="1" t="str">
        <f t="shared" si="48"/>
        <v xml:space="preserve"> </v>
      </c>
      <c r="AK61" s="25" t="str">
        <f t="shared" si="49"/>
        <v xml:space="preserve"> </v>
      </c>
      <c r="AL61" s="25" t="str">
        <f t="shared" si="50"/>
        <v xml:space="preserve"> </v>
      </c>
      <c r="AM61" s="1" t="str">
        <f t="shared" si="51"/>
        <v xml:space="preserve"> </v>
      </c>
      <c r="AN61" s="1" t="str">
        <f t="shared" si="52"/>
        <v xml:space="preserve"> </v>
      </c>
      <c r="AO61" t="s">
        <v>1055</v>
      </c>
      <c r="AP61" t="s">
        <v>1295</v>
      </c>
      <c r="AQ61" s="22">
        <v>44.830448802342246</v>
      </c>
      <c r="AR61" s="21">
        <v>72.377308851900054</v>
      </c>
      <c r="AS61">
        <v>-4.0905701912055559</v>
      </c>
      <c r="AT61">
        <v>-44.830448802342246</v>
      </c>
      <c r="AU61">
        <v>-72.377308851900054</v>
      </c>
      <c r="AV61" t="s">
        <v>2075</v>
      </c>
    </row>
    <row r="62" spans="1:48" x14ac:dyDescent="0.25">
      <c r="A62" s="14">
        <v>6.4999999999999962E-10</v>
      </c>
      <c r="B62" t="s">
        <v>1007</v>
      </c>
      <c r="C62" s="4">
        <v>3</v>
      </c>
      <c r="D62" s="4">
        <v>1</v>
      </c>
      <c r="E62" s="4">
        <v>11</v>
      </c>
      <c r="F62" s="4">
        <v>15</v>
      </c>
      <c r="G62" s="4">
        <v>94</v>
      </c>
      <c r="H62" s="4">
        <v>91.93</v>
      </c>
      <c r="I62" s="34">
        <v>30086.420396837493</v>
      </c>
      <c r="J62" s="35">
        <v>7.5768565070468972</v>
      </c>
      <c r="K62" s="35">
        <v>11.317247322417828</v>
      </c>
      <c r="L62" s="35" t="s">
        <v>1240</v>
      </c>
      <c r="M62" s="35" t="s">
        <v>1240</v>
      </c>
      <c r="N62" s="4">
        <v>8.1229999999999993</v>
      </c>
      <c r="O62" s="4">
        <v>-31.854026845637591</v>
      </c>
      <c r="P62" s="35">
        <v>6.3298161644729678</v>
      </c>
      <c r="Q62" s="36" t="str">
        <f t="shared" si="29"/>
        <v xml:space="preserve"> </v>
      </c>
      <c r="R62" s="36" t="str">
        <f t="shared" si="30"/>
        <v xml:space="preserve"> </v>
      </c>
      <c r="S62" s="37" t="str">
        <f t="shared" si="31"/>
        <v/>
      </c>
      <c r="T62" s="37" t="str">
        <f t="shared" si="32"/>
        <v/>
      </c>
      <c r="U62" s="37" t="str">
        <f t="shared" si="33"/>
        <v/>
      </c>
      <c r="V62" s="37">
        <f t="shared" si="34"/>
        <v>-0.69208437403258904</v>
      </c>
      <c r="W62" s="37" t="str">
        <f t="shared" si="35"/>
        <v xml:space="preserve"> </v>
      </c>
      <c r="X62" s="37" t="str">
        <f t="shared" si="36"/>
        <v xml:space="preserve"> </v>
      </c>
      <c r="Y62" s="1" t="str">
        <f t="shared" si="37"/>
        <v xml:space="preserve"> </v>
      </c>
      <c r="Z62" s="1">
        <f t="shared" si="38"/>
        <v>25</v>
      </c>
      <c r="AA62" s="1" t="str">
        <f t="shared" si="39"/>
        <v xml:space="preserve"> </v>
      </c>
      <c r="AB62" s="1" t="str">
        <f t="shared" si="40"/>
        <v xml:space="preserve"> </v>
      </c>
      <c r="AC62" s="1" t="str">
        <f t="shared" si="41"/>
        <v xml:space="preserve"> </v>
      </c>
      <c r="AD62" s="1" t="str">
        <f t="shared" si="42"/>
        <v xml:space="preserve"> </v>
      </c>
      <c r="AE62" s="1" t="str">
        <f t="shared" si="43"/>
        <v xml:space="preserve"> </v>
      </c>
      <c r="AF62" s="1" t="str">
        <f t="shared" si="44"/>
        <v xml:space="preserve"> </v>
      </c>
      <c r="AG62" s="38">
        <f t="shared" si="45"/>
        <v>6.3298161651229679</v>
      </c>
      <c r="AH62" s="38" t="str">
        <f t="shared" si="46"/>
        <v xml:space="preserve"> </v>
      </c>
      <c r="AI62" s="1">
        <f t="shared" si="47"/>
        <v>31</v>
      </c>
      <c r="AJ62" s="1" t="str">
        <f t="shared" si="48"/>
        <v xml:space="preserve"> </v>
      </c>
      <c r="AK62" s="25" t="str">
        <f t="shared" si="49"/>
        <v xml:space="preserve"> </v>
      </c>
      <c r="AL62" s="25" t="str">
        <f t="shared" si="50"/>
        <v xml:space="preserve"> </v>
      </c>
      <c r="AM62" s="1" t="str">
        <f t="shared" si="51"/>
        <v xml:space="preserve"> </v>
      </c>
      <c r="AN62" s="1" t="str">
        <f t="shared" si="52"/>
        <v xml:space="preserve"> </v>
      </c>
      <c r="AO62" t="s">
        <v>1007</v>
      </c>
      <c r="AP62" t="s">
        <v>1248</v>
      </c>
      <c r="AQ62" s="22">
        <v>69.208437403258898</v>
      </c>
      <c r="AR62" s="21" t="e">
        <v>#VALUE!</v>
      </c>
      <c r="AS62">
        <v>2.2517132600891943</v>
      </c>
      <c r="AT62">
        <v>-69.208437403258898</v>
      </c>
      <c r="AU62" t="e">
        <v>#VALUE!</v>
      </c>
      <c r="AV62" t="s">
        <v>2076</v>
      </c>
    </row>
    <row r="63" spans="1:48" x14ac:dyDescent="0.25">
      <c r="A63" s="14">
        <v>6.5999999999999958E-10</v>
      </c>
      <c r="B63" t="s">
        <v>1137</v>
      </c>
      <c r="C63" s="4">
        <v>23</v>
      </c>
      <c r="D63" s="4">
        <v>1</v>
      </c>
      <c r="E63" s="4">
        <v>1</v>
      </c>
      <c r="F63" s="4">
        <v>25</v>
      </c>
      <c r="G63" s="4">
        <v>32</v>
      </c>
      <c r="H63" s="4">
        <v>23.05</v>
      </c>
      <c r="I63" s="34">
        <v>20006.544916189614</v>
      </c>
      <c r="J63" s="35">
        <v>6.9595410628019323</v>
      </c>
      <c r="K63" s="35" t="s">
        <v>1240</v>
      </c>
      <c r="L63" s="35">
        <v>4.3492785588448655</v>
      </c>
      <c r="M63" s="35">
        <v>11.940939386632467</v>
      </c>
      <c r="N63" s="4">
        <v>-1.9670000000000001</v>
      </c>
      <c r="O63" s="4" t="s">
        <v>132</v>
      </c>
      <c r="P63" s="35">
        <v>7.2885032537960956</v>
      </c>
      <c r="Q63" s="36">
        <f t="shared" si="29"/>
        <v>92.000000000659995</v>
      </c>
      <c r="R63" s="36" t="str">
        <f t="shared" si="30"/>
        <v xml:space="preserve"> </v>
      </c>
      <c r="S63" s="37">
        <f t="shared" si="31"/>
        <v>0.38828633471639912</v>
      </c>
      <c r="T63" s="37" t="str">
        <f t="shared" si="32"/>
        <v/>
      </c>
      <c r="U63" s="37" t="str">
        <f t="shared" si="33"/>
        <v/>
      </c>
      <c r="V63" s="37">
        <f t="shared" si="34"/>
        <v>-0.71717143635945946</v>
      </c>
      <c r="W63" s="37" t="str">
        <f t="shared" si="35"/>
        <v/>
      </c>
      <c r="X63" s="37">
        <f t="shared" si="36"/>
        <v>-0.68999860290640291</v>
      </c>
      <c r="Y63" s="1" t="str">
        <f t="shared" si="37"/>
        <v xml:space="preserve"> </v>
      </c>
      <c r="Z63" s="1">
        <f t="shared" si="38"/>
        <v>21</v>
      </c>
      <c r="AA63" s="1" t="str">
        <f t="shared" si="39"/>
        <v xml:space="preserve"> </v>
      </c>
      <c r="AB63" s="1">
        <f t="shared" si="40"/>
        <v>20</v>
      </c>
      <c r="AC63" s="1">
        <f t="shared" si="41"/>
        <v>22</v>
      </c>
      <c r="AD63" s="1" t="str">
        <f t="shared" si="42"/>
        <v xml:space="preserve"> </v>
      </c>
      <c r="AE63" s="1">
        <f t="shared" si="43"/>
        <v>17</v>
      </c>
      <c r="AF63" s="1" t="str">
        <f t="shared" si="44"/>
        <v xml:space="preserve"> </v>
      </c>
      <c r="AG63" s="38">
        <f t="shared" si="45"/>
        <v>7.2885032544560957</v>
      </c>
      <c r="AH63" s="38" t="str">
        <f t="shared" si="46"/>
        <v xml:space="preserve"> </v>
      </c>
      <c r="AI63" s="1">
        <f t="shared" si="47"/>
        <v>19</v>
      </c>
      <c r="AJ63" s="1" t="str">
        <f t="shared" si="48"/>
        <v xml:space="preserve"> </v>
      </c>
      <c r="AK63" s="25" t="str">
        <f t="shared" si="49"/>
        <v xml:space="preserve"> </v>
      </c>
      <c r="AL63" s="25" t="str">
        <f t="shared" si="50"/>
        <v xml:space="preserve"> </v>
      </c>
      <c r="AM63" s="1" t="str">
        <f t="shared" si="51"/>
        <v xml:space="preserve"> </v>
      </c>
      <c r="AN63" s="1" t="str">
        <f t="shared" si="52"/>
        <v xml:space="preserve"> </v>
      </c>
      <c r="AO63" t="s">
        <v>1137</v>
      </c>
      <c r="AP63" t="s">
        <v>1297</v>
      </c>
      <c r="AQ63" s="22">
        <v>71.717143635945945</v>
      </c>
      <c r="AR63" s="21">
        <v>68.999860290640285</v>
      </c>
      <c r="AS63">
        <v>38.828633405639913</v>
      </c>
      <c r="AT63">
        <v>-71.717143635945945</v>
      </c>
      <c r="AU63">
        <v>-68.999860290640285</v>
      </c>
      <c r="AV63" t="s">
        <v>2077</v>
      </c>
    </row>
    <row r="64" spans="1:48" x14ac:dyDescent="0.25">
      <c r="A64" s="14">
        <v>6.6999999999999955E-10</v>
      </c>
      <c r="B64" t="s">
        <v>1182</v>
      </c>
      <c r="C64" s="4">
        <v>9</v>
      </c>
      <c r="D64" s="4">
        <v>2</v>
      </c>
      <c r="E64" s="4">
        <v>18</v>
      </c>
      <c r="F64" s="4">
        <v>29</v>
      </c>
      <c r="G64" s="4">
        <v>124.84400177001953</v>
      </c>
      <c r="H64" s="4">
        <v>122.02</v>
      </c>
      <c r="I64" s="34">
        <v>63772.097889637545</v>
      </c>
      <c r="J64" s="35">
        <v>21.246735155841893</v>
      </c>
      <c r="K64" s="35">
        <v>23.053088985452483</v>
      </c>
      <c r="L64" s="35">
        <v>14.250956716941424</v>
      </c>
      <c r="M64" s="35">
        <v>14.673932433310942</v>
      </c>
      <c r="N64" s="4">
        <v>5.2930000000000001</v>
      </c>
      <c r="O64" s="4">
        <v>-8.7413793103448221</v>
      </c>
      <c r="P64" s="35">
        <v>1.8800196689067368</v>
      </c>
      <c r="Q64" s="36" t="str">
        <f t="shared" si="29"/>
        <v xml:space="preserve"> </v>
      </c>
      <c r="R64" s="36" t="str">
        <f t="shared" si="30"/>
        <v xml:space="preserve"> </v>
      </c>
      <c r="S64" s="37" t="str">
        <f t="shared" si="31"/>
        <v/>
      </c>
      <c r="T64" s="37" t="str">
        <f t="shared" si="32"/>
        <v/>
      </c>
      <c r="U64" s="37" t="str">
        <f t="shared" si="33"/>
        <v/>
      </c>
      <c r="V64" s="37" t="str">
        <f t="shared" si="34"/>
        <v/>
      </c>
      <c r="W64" s="37" t="str">
        <f t="shared" si="35"/>
        <v/>
      </c>
      <c r="X64" s="37" t="str">
        <f t="shared" si="36"/>
        <v/>
      </c>
      <c r="Y64" s="1" t="str">
        <f t="shared" si="37"/>
        <v xml:space="preserve"> </v>
      </c>
      <c r="Z64" s="1" t="str">
        <f t="shared" si="38"/>
        <v xml:space="preserve"> </v>
      </c>
      <c r="AA64" s="1" t="str">
        <f t="shared" si="39"/>
        <v xml:space="preserve"> </v>
      </c>
      <c r="AB64" s="1" t="str">
        <f t="shared" si="40"/>
        <v xml:space="preserve"> </v>
      </c>
      <c r="AC64" s="1" t="str">
        <f t="shared" si="41"/>
        <v xml:space="preserve"> </v>
      </c>
      <c r="AD64" s="1" t="str">
        <f t="shared" si="42"/>
        <v xml:space="preserve"> </v>
      </c>
      <c r="AE64" s="1" t="str">
        <f t="shared" si="43"/>
        <v xml:space="preserve"> </v>
      </c>
      <c r="AF64" s="1" t="str">
        <f t="shared" si="44"/>
        <v xml:space="preserve"> </v>
      </c>
      <c r="AG64" s="38" t="str">
        <f t="shared" si="45"/>
        <v xml:space="preserve"> </v>
      </c>
      <c r="AH64" s="38" t="str">
        <f t="shared" si="46"/>
        <v xml:space="preserve"> </v>
      </c>
      <c r="AI64" s="1" t="str">
        <f t="shared" si="47"/>
        <v xml:space="preserve"> </v>
      </c>
      <c r="AJ64" s="1" t="str">
        <f t="shared" si="48"/>
        <v xml:space="preserve"> </v>
      </c>
      <c r="AK64" s="25" t="str">
        <f t="shared" si="49"/>
        <v xml:space="preserve"> </v>
      </c>
      <c r="AL64" s="25" t="str">
        <f t="shared" si="50"/>
        <v xml:space="preserve"> </v>
      </c>
      <c r="AM64" s="1" t="str">
        <f t="shared" si="51"/>
        <v xml:space="preserve"> </v>
      </c>
      <c r="AN64" s="1" t="str">
        <f t="shared" si="52"/>
        <v xml:space="preserve"> </v>
      </c>
      <c r="AO64" t="s">
        <v>1182</v>
      </c>
      <c r="AP64" t="s">
        <v>1246</v>
      </c>
      <c r="AQ64" s="22">
        <v>13.655461876699881</v>
      </c>
      <c r="AR64" s="21">
        <v>-1.5758460259570395</v>
      </c>
      <c r="AS64">
        <v>2.3143761432712129</v>
      </c>
      <c r="AT64">
        <v>-13.655461876699881</v>
      </c>
      <c r="AU64">
        <v>1.5758460259570395</v>
      </c>
      <c r="AV64" t="s">
        <v>2078</v>
      </c>
    </row>
    <row r="65" spans="1:48" x14ac:dyDescent="0.25">
      <c r="A65" s="14">
        <v>6.7999999999999951E-10</v>
      </c>
      <c r="B65" t="s">
        <v>969</v>
      </c>
      <c r="C65" s="4">
        <v>19</v>
      </c>
      <c r="D65" s="4">
        <v>2</v>
      </c>
      <c r="E65" s="4">
        <v>9</v>
      </c>
      <c r="F65" s="4">
        <v>30</v>
      </c>
      <c r="G65" s="4">
        <v>368.85995483398437</v>
      </c>
      <c r="H65" s="4">
        <v>345.26</v>
      </c>
      <c r="I65" s="34">
        <v>34417.036907748065</v>
      </c>
      <c r="J65" s="35">
        <v>21.120694928733098</v>
      </c>
      <c r="K65" s="35">
        <v>20.484129338475228</v>
      </c>
      <c r="L65" s="35">
        <v>14.797173312661508</v>
      </c>
      <c r="M65" s="35">
        <v>14.27665110338995</v>
      </c>
      <c r="N65" s="4">
        <v>16.855</v>
      </c>
      <c r="O65" s="4">
        <v>2.5243309002433034</v>
      </c>
      <c r="P65" s="35">
        <v>0.96593871285408106</v>
      </c>
      <c r="Q65" s="36" t="str">
        <f t="shared" si="29"/>
        <v xml:space="preserve"> </v>
      </c>
      <c r="R65" s="36" t="str">
        <f t="shared" si="30"/>
        <v xml:space="preserve"> </v>
      </c>
      <c r="S65" s="37" t="str">
        <f t="shared" si="31"/>
        <v/>
      </c>
      <c r="T65" s="37" t="str">
        <f t="shared" si="32"/>
        <v/>
      </c>
      <c r="U65" s="37" t="str">
        <f t="shared" si="33"/>
        <v/>
      </c>
      <c r="V65" s="37" t="str">
        <f t="shared" si="34"/>
        <v/>
      </c>
      <c r="W65" s="37" t="str">
        <f t="shared" si="35"/>
        <v/>
      </c>
      <c r="X65" s="37" t="str">
        <f t="shared" si="36"/>
        <v/>
      </c>
      <c r="Y65" s="1" t="str">
        <f t="shared" si="37"/>
        <v xml:space="preserve"> </v>
      </c>
      <c r="Z65" s="1" t="str">
        <f t="shared" si="38"/>
        <v xml:space="preserve"> </v>
      </c>
      <c r="AA65" s="1" t="str">
        <f t="shared" si="39"/>
        <v xml:space="preserve"> </v>
      </c>
      <c r="AB65" s="1" t="str">
        <f t="shared" si="40"/>
        <v xml:space="preserve"> </v>
      </c>
      <c r="AC65" s="1" t="str">
        <f t="shared" si="41"/>
        <v xml:space="preserve"> </v>
      </c>
      <c r="AD65" s="1" t="str">
        <f t="shared" si="42"/>
        <v xml:space="preserve"> </v>
      </c>
      <c r="AE65" s="1" t="str">
        <f t="shared" si="43"/>
        <v xml:space="preserve"> </v>
      </c>
      <c r="AF65" s="1" t="str">
        <f t="shared" si="44"/>
        <v xml:space="preserve"> </v>
      </c>
      <c r="AG65" s="38" t="str">
        <f t="shared" si="45"/>
        <v xml:space="preserve"> </v>
      </c>
      <c r="AH65" s="38" t="str">
        <f t="shared" si="46"/>
        <v xml:space="preserve"> </v>
      </c>
      <c r="AI65" s="1" t="str">
        <f t="shared" si="47"/>
        <v xml:space="preserve"> </v>
      </c>
      <c r="AJ65" s="1" t="str">
        <f t="shared" si="48"/>
        <v xml:space="preserve"> </v>
      </c>
      <c r="AK65" s="25" t="str">
        <f t="shared" si="49"/>
        <v xml:space="preserve"> </v>
      </c>
      <c r="AL65" s="25" t="str">
        <f t="shared" si="50"/>
        <v xml:space="preserve"> </v>
      </c>
      <c r="AM65" s="1" t="str">
        <f t="shared" si="51"/>
        <v xml:space="preserve"> </v>
      </c>
      <c r="AN65" s="1" t="str">
        <f t="shared" si="52"/>
        <v xml:space="preserve"> </v>
      </c>
      <c r="AO65" t="s">
        <v>969</v>
      </c>
      <c r="AP65" t="s">
        <v>1246</v>
      </c>
      <c r="AQ65" s="22">
        <v>14.167676347056869</v>
      </c>
      <c r="AR65" s="21">
        <v>-5.4690872956977943</v>
      </c>
      <c r="AS65">
        <v>6.8354152910804489</v>
      </c>
      <c r="AT65">
        <v>-14.167676347056869</v>
      </c>
      <c r="AU65">
        <v>5.4690872956977943</v>
      </c>
      <c r="AV65" t="s">
        <v>2079</v>
      </c>
    </row>
    <row r="66" spans="1:48" x14ac:dyDescent="0.25">
      <c r="A66" s="14">
        <v>6.8999999999999948E-10</v>
      </c>
      <c r="B66" t="s">
        <v>972</v>
      </c>
      <c r="C66" s="4">
        <v>6</v>
      </c>
      <c r="D66" s="4">
        <v>2</v>
      </c>
      <c r="E66" s="4">
        <v>10</v>
      </c>
      <c r="F66" s="4">
        <v>18</v>
      </c>
      <c r="G66" s="4">
        <v>2.75</v>
      </c>
      <c r="H66" s="4">
        <v>2.02</v>
      </c>
      <c r="I66" s="34">
        <v>785.76233204786945</v>
      </c>
      <c r="J66" s="35" t="s">
        <v>1240</v>
      </c>
      <c r="K66" s="35" t="s">
        <v>1240</v>
      </c>
      <c r="L66" s="35">
        <v>2.109523246211316</v>
      </c>
      <c r="M66" s="35">
        <v>4.1378537895358463</v>
      </c>
      <c r="N66" s="4">
        <v>-4.1429999999999998</v>
      </c>
      <c r="O66" s="4" t="s">
        <v>132</v>
      </c>
      <c r="P66" s="35">
        <v>1.1386138613861385</v>
      </c>
      <c r="Q66" s="36" t="str">
        <f t="shared" si="29"/>
        <v xml:space="preserve"> </v>
      </c>
      <c r="R66" s="36" t="str">
        <f t="shared" si="30"/>
        <v xml:space="preserve"> </v>
      </c>
      <c r="S66" s="37">
        <f t="shared" si="31"/>
        <v>0.36138613930386149</v>
      </c>
      <c r="T66" s="37" t="str">
        <f t="shared" si="32"/>
        <v/>
      </c>
      <c r="U66" s="37" t="str">
        <f t="shared" si="33"/>
        <v xml:space="preserve"> </v>
      </c>
      <c r="V66" s="37" t="str">
        <f t="shared" si="34"/>
        <v xml:space="preserve"> </v>
      </c>
      <c r="W66" s="37" t="str">
        <f t="shared" si="35"/>
        <v/>
      </c>
      <c r="X66" s="37">
        <f t="shared" si="36"/>
        <v>-0.84964054505154218</v>
      </c>
      <c r="Y66" s="1" t="str">
        <f t="shared" si="37"/>
        <v xml:space="preserve"> </v>
      </c>
      <c r="Z66" s="1" t="str">
        <f t="shared" si="38"/>
        <v xml:space="preserve"> </v>
      </c>
      <c r="AA66" s="1" t="str">
        <f t="shared" si="39"/>
        <v xml:space="preserve"> </v>
      </c>
      <c r="AB66" s="1">
        <f t="shared" si="40"/>
        <v>3</v>
      </c>
      <c r="AC66" s="1">
        <f t="shared" si="41"/>
        <v>27</v>
      </c>
      <c r="AD66" s="1" t="str">
        <f t="shared" si="42"/>
        <v xml:space="preserve"> </v>
      </c>
      <c r="AE66" s="1" t="str">
        <f t="shared" si="43"/>
        <v xml:space="preserve"> </v>
      </c>
      <c r="AF66" s="1" t="str">
        <f t="shared" si="44"/>
        <v xml:space="preserve"> </v>
      </c>
      <c r="AG66" s="38" t="str">
        <f t="shared" si="45"/>
        <v xml:space="preserve"> </v>
      </c>
      <c r="AH66" s="38" t="str">
        <f t="shared" si="46"/>
        <v xml:space="preserve"> </v>
      </c>
      <c r="AI66" s="1" t="str">
        <f t="shared" si="47"/>
        <v xml:space="preserve"> </v>
      </c>
      <c r="AJ66" s="1" t="str">
        <f t="shared" si="48"/>
        <v xml:space="preserve"> </v>
      </c>
      <c r="AK66" s="25" t="str">
        <f t="shared" si="49"/>
        <v xml:space="preserve"> </v>
      </c>
      <c r="AL66" s="25" t="str">
        <f t="shared" si="50"/>
        <v xml:space="preserve"> </v>
      </c>
      <c r="AM66" s="1" t="str">
        <f t="shared" si="51"/>
        <v xml:space="preserve"> </v>
      </c>
      <c r="AN66" s="1" t="str">
        <f t="shared" si="52"/>
        <v xml:space="preserve"> </v>
      </c>
      <c r="AO66" t="s">
        <v>972</v>
      </c>
      <c r="AP66" t="s">
        <v>1297</v>
      </c>
      <c r="AQ66" s="22" t="e">
        <v>#VALUE!</v>
      </c>
      <c r="AR66" s="21">
        <v>84.964054505154223</v>
      </c>
      <c r="AS66">
        <v>36.138613861386148</v>
      </c>
      <c r="AT66" t="e">
        <v>#VALUE!</v>
      </c>
      <c r="AU66">
        <v>-84.964054505154223</v>
      </c>
      <c r="AV66" t="s">
        <v>2080</v>
      </c>
    </row>
    <row r="67" spans="1:48" x14ac:dyDescent="0.25">
      <c r="A67" s="14">
        <v>6.9999999999999944E-10</v>
      </c>
      <c r="B67" t="s">
        <v>1120</v>
      </c>
      <c r="C67" s="4">
        <v>8</v>
      </c>
      <c r="D67" s="4">
        <v>0</v>
      </c>
      <c r="E67" s="4">
        <v>4</v>
      </c>
      <c r="F67" s="4">
        <v>12</v>
      </c>
      <c r="G67" s="4">
        <v>34.5</v>
      </c>
      <c r="H67" s="4">
        <v>27.54</v>
      </c>
      <c r="I67" s="34">
        <v>2226.5273755891035</v>
      </c>
      <c r="J67" s="35">
        <v>18.721957851801495</v>
      </c>
      <c r="K67" s="35">
        <v>16.802928615009151</v>
      </c>
      <c r="L67" s="35">
        <v>7.144787266435987</v>
      </c>
      <c r="M67" s="35">
        <v>6.7788690741956668</v>
      </c>
      <c r="N67" s="4">
        <v>1.639</v>
      </c>
      <c r="O67" s="4">
        <v>22.31343283582089</v>
      </c>
      <c r="P67" s="35">
        <v>7.1641249092229486</v>
      </c>
      <c r="Q67" s="36" t="str">
        <f t="shared" si="29"/>
        <v xml:space="preserve"> </v>
      </c>
      <c r="R67" s="36" t="str">
        <f t="shared" si="30"/>
        <v xml:space="preserve"> </v>
      </c>
      <c r="S67" s="37">
        <f t="shared" si="31"/>
        <v>0.25272331224684103</v>
      </c>
      <c r="T67" s="37" t="str">
        <f t="shared" si="32"/>
        <v/>
      </c>
      <c r="U67" s="37" t="str">
        <f t="shared" si="33"/>
        <v/>
      </c>
      <c r="V67" s="37" t="str">
        <f t="shared" si="34"/>
        <v/>
      </c>
      <c r="W67" s="37" t="str">
        <f t="shared" si="35"/>
        <v/>
      </c>
      <c r="X67" s="37">
        <f t="shared" si="36"/>
        <v>-0.49074449829675715</v>
      </c>
      <c r="Y67" s="1" t="str">
        <f t="shared" si="37"/>
        <v xml:space="preserve"> </v>
      </c>
      <c r="Z67" s="1" t="str">
        <f t="shared" si="38"/>
        <v xml:space="preserve"> </v>
      </c>
      <c r="AA67" s="1" t="str">
        <f t="shared" si="39"/>
        <v xml:space="preserve"> </v>
      </c>
      <c r="AB67" s="1">
        <f t="shared" si="40"/>
        <v>41</v>
      </c>
      <c r="AC67" s="1">
        <f t="shared" si="41"/>
        <v>45</v>
      </c>
      <c r="AD67" s="1" t="str">
        <f t="shared" si="42"/>
        <v xml:space="preserve"> </v>
      </c>
      <c r="AE67" s="1" t="str">
        <f t="shared" si="43"/>
        <v xml:space="preserve"> </v>
      </c>
      <c r="AF67" s="1" t="str">
        <f t="shared" si="44"/>
        <v xml:space="preserve"> </v>
      </c>
      <c r="AG67" s="38">
        <f t="shared" si="45"/>
        <v>7.1641249099229487</v>
      </c>
      <c r="AH67" s="38" t="str">
        <f t="shared" si="46"/>
        <v xml:space="preserve"> </v>
      </c>
      <c r="AI67" s="1">
        <f t="shared" si="47"/>
        <v>20</v>
      </c>
      <c r="AJ67" s="1" t="str">
        <f t="shared" si="48"/>
        <v xml:space="preserve"> </v>
      </c>
      <c r="AK67" s="25" t="str">
        <f t="shared" si="49"/>
        <v xml:space="preserve"> </v>
      </c>
      <c r="AL67" s="25" t="str">
        <f t="shared" si="50"/>
        <v xml:space="preserve"> </v>
      </c>
      <c r="AM67" s="1" t="str">
        <f t="shared" si="51"/>
        <v xml:space="preserve"> </v>
      </c>
      <c r="AN67" s="1" t="str">
        <f t="shared" si="52"/>
        <v xml:space="preserve"> </v>
      </c>
      <c r="AO67" t="s">
        <v>1120</v>
      </c>
      <c r="AP67" t="s">
        <v>1252</v>
      </c>
      <c r="AQ67" s="22">
        <v>23.915896177902095</v>
      </c>
      <c r="AR67" s="21">
        <v>49.074449829675714</v>
      </c>
      <c r="AS67">
        <v>25.272331154684103</v>
      </c>
      <c r="AT67">
        <v>-23.915896177902095</v>
      </c>
      <c r="AU67">
        <v>-49.074449829675714</v>
      </c>
      <c r="AV67" t="s">
        <v>2081</v>
      </c>
    </row>
    <row r="68" spans="1:48" x14ac:dyDescent="0.25">
      <c r="A68" s="14">
        <v>7.0999999999999941E-10</v>
      </c>
      <c r="B68" t="s">
        <v>1035</v>
      </c>
      <c r="C68" s="4">
        <v>4</v>
      </c>
      <c r="D68" s="4">
        <v>2</v>
      </c>
      <c r="E68" s="4">
        <v>8</v>
      </c>
      <c r="F68" s="4">
        <v>14</v>
      </c>
      <c r="G68" s="4">
        <v>8.1772003173828125</v>
      </c>
      <c r="H68" s="4">
        <v>8.5500000000000007</v>
      </c>
      <c r="I68" s="34">
        <v>2192.0731923141166</v>
      </c>
      <c r="J68" s="35">
        <v>2.9332720142355866</v>
      </c>
      <c r="K68" s="35" t="s">
        <v>1240</v>
      </c>
      <c r="L68" s="35" t="s">
        <v>1240</v>
      </c>
      <c r="M68" s="35" t="s">
        <v>1240</v>
      </c>
      <c r="N68" s="4">
        <v>-6.6000000000000003E-2</v>
      </c>
      <c r="O68" s="4" t="s">
        <v>132</v>
      </c>
      <c r="P68" s="35">
        <v>0</v>
      </c>
      <c r="Q68" s="36" t="str">
        <f t="shared" si="29"/>
        <v xml:space="preserve"> </v>
      </c>
      <c r="R68" s="36" t="str">
        <f t="shared" si="30"/>
        <v xml:space="preserve"> </v>
      </c>
      <c r="S68" s="37" t="str">
        <f t="shared" si="31"/>
        <v/>
      </c>
      <c r="T68" s="37" t="str">
        <f t="shared" si="32"/>
        <v/>
      </c>
      <c r="U68" s="37" t="str">
        <f t="shared" si="33"/>
        <v/>
      </c>
      <c r="V68" s="37">
        <f t="shared" si="34"/>
        <v>-0.88079485370271793</v>
      </c>
      <c r="W68" s="37" t="str">
        <f t="shared" si="35"/>
        <v xml:space="preserve"> </v>
      </c>
      <c r="X68" s="37" t="str">
        <f t="shared" si="36"/>
        <v xml:space="preserve"> </v>
      </c>
      <c r="Y68" s="1" t="str">
        <f t="shared" si="37"/>
        <v xml:space="preserve"> </v>
      </c>
      <c r="Z68" s="1">
        <f t="shared" si="38"/>
        <v>5</v>
      </c>
      <c r="AA68" s="1" t="str">
        <f t="shared" si="39"/>
        <v xml:space="preserve"> </v>
      </c>
      <c r="AB68" s="1" t="str">
        <f t="shared" si="40"/>
        <v xml:space="preserve"> </v>
      </c>
      <c r="AC68" s="1" t="str">
        <f t="shared" si="41"/>
        <v xml:space="preserve"> </v>
      </c>
      <c r="AD68" s="1" t="str">
        <f t="shared" si="42"/>
        <v xml:space="preserve"> </v>
      </c>
      <c r="AE68" s="1" t="str">
        <f t="shared" si="43"/>
        <v xml:space="preserve"> </v>
      </c>
      <c r="AF68" s="1" t="str">
        <f t="shared" si="44"/>
        <v xml:space="preserve"> </v>
      </c>
      <c r="AG68" s="38" t="str">
        <f t="shared" si="45"/>
        <v xml:space="preserve"> </v>
      </c>
      <c r="AH68" s="38" t="str">
        <f t="shared" si="46"/>
        <v xml:space="preserve"> </v>
      </c>
      <c r="AI68" s="1" t="str">
        <f t="shared" si="47"/>
        <v xml:space="preserve"> </v>
      </c>
      <c r="AJ68" s="1" t="str">
        <f t="shared" si="48"/>
        <v xml:space="preserve"> </v>
      </c>
      <c r="AK68" s="25" t="str">
        <f t="shared" si="49"/>
        <v xml:space="preserve"> </v>
      </c>
      <c r="AL68" s="25" t="str">
        <f t="shared" si="50"/>
        <v xml:space="preserve"> </v>
      </c>
      <c r="AM68" s="1" t="str">
        <f t="shared" si="51"/>
        <v xml:space="preserve"> </v>
      </c>
      <c r="AN68" s="1" t="str">
        <f t="shared" si="52"/>
        <v xml:space="preserve"> </v>
      </c>
      <c r="AO68" t="s">
        <v>1035</v>
      </c>
      <c r="AP68" t="s">
        <v>1315</v>
      </c>
      <c r="AQ68" s="22">
        <v>88.079485370271797</v>
      </c>
      <c r="AR68" s="21" t="e">
        <v>#VALUE!</v>
      </c>
      <c r="AS68">
        <v>-4.3602302060489873</v>
      </c>
      <c r="AT68">
        <v>-88.079485370271797</v>
      </c>
      <c r="AU68" t="e">
        <v>#VALUE!</v>
      </c>
      <c r="AV68" t="s">
        <v>2082</v>
      </c>
    </row>
    <row r="69" spans="1:48" x14ac:dyDescent="0.25">
      <c r="A69" s="14">
        <v>7.1999999999999937E-10</v>
      </c>
      <c r="B69" t="s">
        <v>1045</v>
      </c>
      <c r="C69" s="4">
        <v>6</v>
      </c>
      <c r="D69" s="4">
        <v>0</v>
      </c>
      <c r="E69" s="4">
        <v>3</v>
      </c>
      <c r="F69" s="4">
        <v>9</v>
      </c>
      <c r="G69" s="4">
        <v>14.5</v>
      </c>
      <c r="H69" s="4">
        <v>13.01</v>
      </c>
      <c r="I69" s="34">
        <v>1485.6511079822428</v>
      </c>
      <c r="J69" s="35" t="s">
        <v>1240</v>
      </c>
      <c r="K69" s="35" t="s">
        <v>1240</v>
      </c>
      <c r="L69" s="35">
        <v>17.455430604982205</v>
      </c>
      <c r="M69" s="35">
        <v>16.188039603960394</v>
      </c>
      <c r="N69" s="4" t="s">
        <v>132</v>
      </c>
      <c r="O69" s="4" t="s">
        <v>132</v>
      </c>
      <c r="P69" s="35">
        <v>6.8408916218293623</v>
      </c>
      <c r="Q69" s="36" t="str">
        <f t="shared" si="29"/>
        <v xml:space="preserve"> </v>
      </c>
      <c r="R69" s="36" t="str">
        <f t="shared" si="30"/>
        <v xml:space="preserve"> </v>
      </c>
      <c r="S69" s="37" t="str">
        <f t="shared" si="31"/>
        <v/>
      </c>
      <c r="T69" s="37" t="str">
        <f t="shared" si="32"/>
        <v/>
      </c>
      <c r="U69" s="37" t="str">
        <f t="shared" si="33"/>
        <v xml:space="preserve"> </v>
      </c>
      <c r="V69" s="37" t="str">
        <f t="shared" si="34"/>
        <v xml:space="preserve"> </v>
      </c>
      <c r="W69" s="37" t="str">
        <f t="shared" si="35"/>
        <v/>
      </c>
      <c r="X69" s="37" t="str">
        <f t="shared" si="36"/>
        <v/>
      </c>
      <c r="Y69" s="1" t="str">
        <f t="shared" si="37"/>
        <v xml:space="preserve"> </v>
      </c>
      <c r="Z69" s="1" t="str">
        <f t="shared" si="38"/>
        <v xml:space="preserve"> </v>
      </c>
      <c r="AA69" s="1" t="str">
        <f t="shared" si="39"/>
        <v xml:space="preserve"> </v>
      </c>
      <c r="AB69" s="1" t="str">
        <f t="shared" si="40"/>
        <v xml:space="preserve"> </v>
      </c>
      <c r="AC69" s="1" t="str">
        <f t="shared" si="41"/>
        <v xml:space="preserve"> </v>
      </c>
      <c r="AD69" s="1" t="str">
        <f t="shared" si="42"/>
        <v xml:space="preserve"> </v>
      </c>
      <c r="AE69" s="1" t="str">
        <f t="shared" si="43"/>
        <v xml:space="preserve"> </v>
      </c>
      <c r="AF69" s="1" t="str">
        <f t="shared" si="44"/>
        <v xml:space="preserve"> </v>
      </c>
      <c r="AG69" s="38">
        <f t="shared" si="45"/>
        <v>6.8408916225493623</v>
      </c>
      <c r="AH69" s="38" t="str">
        <f t="shared" si="46"/>
        <v xml:space="preserve"> </v>
      </c>
      <c r="AI69" s="1">
        <f t="shared" si="47"/>
        <v>23</v>
      </c>
      <c r="AJ69" s="1" t="str">
        <f t="shared" si="48"/>
        <v xml:space="preserve"> </v>
      </c>
      <c r="AK69" s="25" t="str">
        <f t="shared" si="49"/>
        <v xml:space="preserve"> </v>
      </c>
      <c r="AL69" s="25" t="str">
        <f t="shared" si="50"/>
        <v xml:space="preserve"> </v>
      </c>
      <c r="AM69" s="1" t="str">
        <f t="shared" si="51"/>
        <v xml:space="preserve"> </v>
      </c>
      <c r="AN69" s="1" t="str">
        <f t="shared" si="52"/>
        <v xml:space="preserve"> </v>
      </c>
      <c r="AO69" t="s">
        <v>1045</v>
      </c>
      <c r="AP69" t="s">
        <v>1256</v>
      </c>
      <c r="AQ69" s="22" t="e">
        <v>#VALUE!</v>
      </c>
      <c r="AR69" s="21">
        <v>-24.416217568092293</v>
      </c>
      <c r="AS69">
        <v>11.452728670253641</v>
      </c>
      <c r="AT69" t="e">
        <v>#VALUE!</v>
      </c>
      <c r="AU69">
        <v>24.416217568092293</v>
      </c>
      <c r="AV69" t="s">
        <v>2083</v>
      </c>
    </row>
    <row r="70" spans="1:48" x14ac:dyDescent="0.25">
      <c r="A70" s="14">
        <v>7.2999999999999934E-10</v>
      </c>
      <c r="B70" t="s">
        <v>1109</v>
      </c>
      <c r="C70" s="4">
        <v>6</v>
      </c>
      <c r="D70" s="4">
        <v>0</v>
      </c>
      <c r="E70" s="4">
        <v>1</v>
      </c>
      <c r="F70" s="4">
        <v>7</v>
      </c>
      <c r="G70" s="4">
        <v>12</v>
      </c>
      <c r="H70" s="4">
        <v>9.1</v>
      </c>
      <c r="I70" s="34">
        <v>1407.6150603069048</v>
      </c>
      <c r="J70" s="35" t="s">
        <v>1240</v>
      </c>
      <c r="K70" s="35" t="s">
        <v>1240</v>
      </c>
      <c r="L70" s="35">
        <v>15.555049047279233</v>
      </c>
      <c r="M70" s="35">
        <v>16.107882352941175</v>
      </c>
      <c r="N70" s="4">
        <v>-0.04</v>
      </c>
      <c r="O70" s="4" t="s">
        <v>132</v>
      </c>
      <c r="P70" s="35">
        <v>6.7032967032967035</v>
      </c>
      <c r="Q70" s="36">
        <f t="shared" si="29"/>
        <v>85.714285715015706</v>
      </c>
      <c r="R70" s="36" t="str">
        <f t="shared" si="30"/>
        <v xml:space="preserve"> </v>
      </c>
      <c r="S70" s="37">
        <f t="shared" si="31"/>
        <v>0.31868131941131866</v>
      </c>
      <c r="T70" s="37" t="str">
        <f t="shared" si="32"/>
        <v/>
      </c>
      <c r="U70" s="37" t="str">
        <f t="shared" si="33"/>
        <v xml:space="preserve"> </v>
      </c>
      <c r="V70" s="37" t="str">
        <f t="shared" si="34"/>
        <v xml:space="preserve"> </v>
      </c>
      <c r="W70" s="37" t="str">
        <f t="shared" si="35"/>
        <v/>
      </c>
      <c r="X70" s="37" t="str">
        <f t="shared" si="36"/>
        <v/>
      </c>
      <c r="Y70" s="1" t="str">
        <f t="shared" si="37"/>
        <v xml:space="preserve"> </v>
      </c>
      <c r="Z70" s="1" t="str">
        <f t="shared" si="38"/>
        <v xml:space="preserve"> </v>
      </c>
      <c r="AA70" s="1" t="str">
        <f t="shared" si="39"/>
        <v xml:space="preserve"> </v>
      </c>
      <c r="AB70" s="1" t="str">
        <f t="shared" si="40"/>
        <v xml:space="preserve"> </v>
      </c>
      <c r="AC70" s="1">
        <f t="shared" si="41"/>
        <v>33</v>
      </c>
      <c r="AD70" s="1" t="str">
        <f t="shared" si="42"/>
        <v xml:space="preserve"> </v>
      </c>
      <c r="AE70" s="1">
        <f t="shared" si="43"/>
        <v>31</v>
      </c>
      <c r="AF70" s="1" t="str">
        <f t="shared" si="44"/>
        <v xml:space="preserve"> </v>
      </c>
      <c r="AG70" s="38">
        <f t="shared" si="45"/>
        <v>6.7032967040267035</v>
      </c>
      <c r="AH70" s="38" t="str">
        <f t="shared" si="46"/>
        <v xml:space="preserve"> </v>
      </c>
      <c r="AI70" s="1">
        <f t="shared" si="47"/>
        <v>26</v>
      </c>
      <c r="AJ70" s="1" t="str">
        <f t="shared" si="48"/>
        <v xml:space="preserve"> </v>
      </c>
      <c r="AK70" s="25" t="str">
        <f t="shared" si="49"/>
        <v xml:space="preserve"> </v>
      </c>
      <c r="AL70" s="25" t="str">
        <f t="shared" si="50"/>
        <v xml:space="preserve"> </v>
      </c>
      <c r="AM70" s="1" t="str">
        <f t="shared" si="51"/>
        <v xml:space="preserve"> </v>
      </c>
      <c r="AN70" s="1" t="str">
        <f t="shared" si="52"/>
        <v xml:space="preserve"> </v>
      </c>
      <c r="AO70" t="s">
        <v>1109</v>
      </c>
      <c r="AP70" t="s">
        <v>1315</v>
      </c>
      <c r="AQ70" s="22" t="e">
        <v>#VALUE!</v>
      </c>
      <c r="AR70" s="21">
        <v>-10.870961040414429</v>
      </c>
      <c r="AS70">
        <v>31.868131868131865</v>
      </c>
      <c r="AT70" t="e">
        <v>#VALUE!</v>
      </c>
      <c r="AU70">
        <v>10.870961040414429</v>
      </c>
      <c r="AV70" t="s">
        <v>2084</v>
      </c>
    </row>
    <row r="71" spans="1:48" x14ac:dyDescent="0.25">
      <c r="A71" s="14">
        <v>7.3999999999999931E-10</v>
      </c>
      <c r="B71" t="s">
        <v>1026</v>
      </c>
      <c r="C71" s="4">
        <v>6</v>
      </c>
      <c r="D71" s="4">
        <v>0</v>
      </c>
      <c r="E71" s="4">
        <v>3</v>
      </c>
      <c r="F71" s="4">
        <v>9</v>
      </c>
      <c r="G71" s="4">
        <v>1575</v>
      </c>
      <c r="H71" s="4">
        <v>1605</v>
      </c>
      <c r="I71" s="34">
        <v>24996.255874702882</v>
      </c>
      <c r="J71" s="35" t="s">
        <v>1240</v>
      </c>
      <c r="K71" s="35">
        <v>38.981457844656113</v>
      </c>
      <c r="L71" s="35">
        <v>27.935042401923059</v>
      </c>
      <c r="M71" s="35">
        <v>25.018457422386703</v>
      </c>
      <c r="N71" s="4">
        <v>30.259</v>
      </c>
      <c r="O71" s="4">
        <v>-3.5292992412166018</v>
      </c>
      <c r="P71" s="35">
        <v>0.33911526760208277</v>
      </c>
      <c r="Q71" s="36" t="str">
        <f t="shared" si="29"/>
        <v xml:space="preserve"> </v>
      </c>
      <c r="R71" s="36" t="str">
        <f t="shared" si="30"/>
        <v xml:space="preserve"> </v>
      </c>
      <c r="S71" s="37" t="str">
        <f t="shared" si="31"/>
        <v/>
      </c>
      <c r="T71" s="37" t="str">
        <f t="shared" si="32"/>
        <v/>
      </c>
      <c r="U71" s="37" t="str">
        <f t="shared" si="33"/>
        <v xml:space="preserve"> </v>
      </c>
      <c r="V71" s="37" t="str">
        <f t="shared" si="34"/>
        <v xml:space="preserve"> </v>
      </c>
      <c r="W71" s="37" t="str">
        <f t="shared" si="35"/>
        <v/>
      </c>
      <c r="X71" s="37" t="str">
        <f t="shared" si="36"/>
        <v/>
      </c>
      <c r="Y71" s="1" t="str">
        <f t="shared" si="37"/>
        <v xml:space="preserve"> </v>
      </c>
      <c r="Z71" s="1" t="str">
        <f t="shared" si="38"/>
        <v xml:space="preserve"> </v>
      </c>
      <c r="AA71" s="1" t="str">
        <f t="shared" si="39"/>
        <v xml:space="preserve"> </v>
      </c>
      <c r="AB71" s="1" t="str">
        <f t="shared" si="40"/>
        <v xml:space="preserve"> </v>
      </c>
      <c r="AC71" s="1" t="str">
        <f t="shared" si="41"/>
        <v xml:space="preserve"> </v>
      </c>
      <c r="AD71" s="1" t="str">
        <f t="shared" si="42"/>
        <v xml:space="preserve"> </v>
      </c>
      <c r="AE71" s="1" t="str">
        <f t="shared" si="43"/>
        <v xml:space="preserve"> </v>
      </c>
      <c r="AF71" s="1" t="str">
        <f t="shared" si="44"/>
        <v xml:space="preserve"> </v>
      </c>
      <c r="AG71" s="38" t="str">
        <f t="shared" si="45"/>
        <v xml:space="preserve"> </v>
      </c>
      <c r="AH71" s="38" t="str">
        <f t="shared" si="46"/>
        <v xml:space="preserve"> </v>
      </c>
      <c r="AI71" s="1" t="str">
        <f t="shared" si="47"/>
        <v xml:space="preserve"> </v>
      </c>
      <c r="AJ71" s="1" t="str">
        <f t="shared" si="48"/>
        <v xml:space="preserve"> </v>
      </c>
      <c r="AK71" s="25" t="str">
        <f t="shared" si="49"/>
        <v xml:space="preserve"> </v>
      </c>
      <c r="AL71" s="25" t="str">
        <f t="shared" si="50"/>
        <v xml:space="preserve"> </v>
      </c>
      <c r="AM71" s="1" t="str">
        <f t="shared" si="51"/>
        <v xml:space="preserve"> </v>
      </c>
      <c r="AN71" s="1" t="str">
        <f t="shared" si="52"/>
        <v xml:space="preserve"> </v>
      </c>
      <c r="AO71" t="s">
        <v>1026</v>
      </c>
      <c r="AP71" t="s">
        <v>1295</v>
      </c>
      <c r="AQ71" s="22" t="e">
        <v>#VALUE!</v>
      </c>
      <c r="AR71" s="21">
        <v>-99.111233168864359</v>
      </c>
      <c r="AS71">
        <v>-1.8691588785046731</v>
      </c>
      <c r="AT71" t="e">
        <v>#VALUE!</v>
      </c>
      <c r="AU71">
        <v>99.111233168864359</v>
      </c>
      <c r="AV71" t="s">
        <v>2085</v>
      </c>
    </row>
    <row r="72" spans="1:48" x14ac:dyDescent="0.25">
      <c r="A72" s="14">
        <v>7.4999999999999927E-10</v>
      </c>
      <c r="B72" t="s">
        <v>1138</v>
      </c>
      <c r="C72" s="4">
        <v>6</v>
      </c>
      <c r="D72" s="4">
        <v>1</v>
      </c>
      <c r="E72" s="4">
        <v>4</v>
      </c>
      <c r="F72" s="4">
        <v>11</v>
      </c>
      <c r="G72" s="4">
        <v>130</v>
      </c>
      <c r="H72" s="4">
        <v>117.8</v>
      </c>
      <c r="I72" s="34">
        <v>5516.3521851418527</v>
      </c>
      <c r="J72" s="35">
        <v>9.1218832275050339</v>
      </c>
      <c r="K72" s="35">
        <v>15.241299003752102</v>
      </c>
      <c r="L72" s="35">
        <v>8.3481254397426863</v>
      </c>
      <c r="M72" s="35">
        <v>9.4890423385484368</v>
      </c>
      <c r="N72" s="4">
        <v>7.7290000000000001</v>
      </c>
      <c r="O72" s="4">
        <v>-37.039752362333004</v>
      </c>
      <c r="P72" s="35">
        <v>3.8989813242784384</v>
      </c>
      <c r="Q72" s="36" t="str">
        <f t="shared" si="29"/>
        <v xml:space="preserve"> </v>
      </c>
      <c r="R72" s="36" t="str">
        <f t="shared" si="30"/>
        <v xml:space="preserve"> </v>
      </c>
      <c r="S72" s="37" t="str">
        <f t="shared" si="31"/>
        <v/>
      </c>
      <c r="T72" s="37" t="str">
        <f t="shared" si="32"/>
        <v/>
      </c>
      <c r="U72" s="37" t="str">
        <f t="shared" si="33"/>
        <v/>
      </c>
      <c r="V72" s="37">
        <f t="shared" si="34"/>
        <v>-0.62929608322573782</v>
      </c>
      <c r="W72" s="37" t="str">
        <f t="shared" si="35"/>
        <v/>
      </c>
      <c r="X72" s="37">
        <f t="shared" si="36"/>
        <v>-0.40497475284264917</v>
      </c>
      <c r="Y72" s="1" t="str">
        <f t="shared" si="37"/>
        <v xml:space="preserve"> </v>
      </c>
      <c r="Z72" s="1">
        <f t="shared" si="38"/>
        <v>41</v>
      </c>
      <c r="AA72" s="1" t="str">
        <f t="shared" si="39"/>
        <v xml:space="preserve"> </v>
      </c>
      <c r="AB72" s="1">
        <f t="shared" si="40"/>
        <v>60</v>
      </c>
      <c r="AC72" s="1" t="str">
        <f t="shared" si="41"/>
        <v xml:space="preserve"> </v>
      </c>
      <c r="AD72" s="1" t="str">
        <f t="shared" si="42"/>
        <v xml:space="preserve"> </v>
      </c>
      <c r="AE72" s="1" t="str">
        <f t="shared" si="43"/>
        <v xml:space="preserve"> </v>
      </c>
      <c r="AF72" s="1" t="str">
        <f t="shared" si="44"/>
        <v xml:space="preserve"> </v>
      </c>
      <c r="AG72" s="38">
        <f t="shared" si="45"/>
        <v>3.8989813250284384</v>
      </c>
      <c r="AH72" s="38" t="str">
        <f t="shared" si="46"/>
        <v xml:space="preserve"> </v>
      </c>
      <c r="AI72" s="1">
        <f t="shared" si="47"/>
        <v>65</v>
      </c>
      <c r="AJ72" s="1" t="str">
        <f t="shared" si="48"/>
        <v xml:space="preserve"> </v>
      </c>
      <c r="AK72" s="25" t="str">
        <f t="shared" si="49"/>
        <v xml:space="preserve"> </v>
      </c>
      <c r="AL72" s="25" t="str">
        <f t="shared" si="50"/>
        <v xml:space="preserve"> </v>
      </c>
      <c r="AM72" s="1" t="str">
        <f t="shared" si="51"/>
        <v xml:space="preserve"> </v>
      </c>
      <c r="AN72" s="1" t="str">
        <f t="shared" si="52"/>
        <v xml:space="preserve"> </v>
      </c>
      <c r="AO72" t="s">
        <v>1138</v>
      </c>
      <c r="AP72" t="s">
        <v>1250</v>
      </c>
      <c r="AQ72" s="22">
        <v>62.929608322573785</v>
      </c>
      <c r="AR72" s="21">
        <v>40.497475284264915</v>
      </c>
      <c r="AS72">
        <v>10.356536502546687</v>
      </c>
      <c r="AT72">
        <v>-62.929608322573785</v>
      </c>
      <c r="AU72">
        <v>-40.497475284264915</v>
      </c>
      <c r="AV72" t="s">
        <v>2086</v>
      </c>
    </row>
    <row r="73" spans="1:48" x14ac:dyDescent="0.25">
      <c r="A73" s="14">
        <v>7.5999999999999924E-10</v>
      </c>
      <c r="B73" t="s">
        <v>1139</v>
      </c>
      <c r="C73" s="4">
        <v>4</v>
      </c>
      <c r="D73" s="4">
        <v>0</v>
      </c>
      <c r="E73" s="4">
        <v>5</v>
      </c>
      <c r="F73" s="4">
        <v>9</v>
      </c>
      <c r="G73" s="4">
        <v>37.5</v>
      </c>
      <c r="H73" s="4">
        <v>33.619999999999997</v>
      </c>
      <c r="I73" s="34">
        <v>6773.7094516153657</v>
      </c>
      <c r="J73" s="35">
        <v>15.288767621646203</v>
      </c>
      <c r="K73" s="35">
        <v>16.399999999999999</v>
      </c>
      <c r="L73" s="35">
        <v>9.8569965740010037</v>
      </c>
      <c r="M73" s="35">
        <v>10.726495794593838</v>
      </c>
      <c r="N73" s="4">
        <v>2.0499999999999998</v>
      </c>
      <c r="O73" s="4">
        <v>-8.0717488789237741</v>
      </c>
      <c r="P73" s="35">
        <v>5.1933372992266511</v>
      </c>
      <c r="Q73" s="36" t="str">
        <f t="shared" si="29"/>
        <v xml:space="preserve"> </v>
      </c>
      <c r="R73" s="36" t="str">
        <f t="shared" si="30"/>
        <v xml:space="preserve"> </v>
      </c>
      <c r="S73" s="37" t="str">
        <f t="shared" si="31"/>
        <v/>
      </c>
      <c r="T73" s="37" t="str">
        <f t="shared" si="32"/>
        <v/>
      </c>
      <c r="U73" s="37" t="str">
        <f t="shared" si="33"/>
        <v/>
      </c>
      <c r="V73" s="37">
        <f t="shared" si="34"/>
        <v>-0.37868026824698353</v>
      </c>
      <c r="W73" s="37" t="str">
        <f t="shared" si="35"/>
        <v/>
      </c>
      <c r="X73" s="37" t="str">
        <f t="shared" si="36"/>
        <v/>
      </c>
      <c r="Y73" s="1" t="str">
        <f t="shared" si="37"/>
        <v xml:space="preserve"> </v>
      </c>
      <c r="Z73" s="1">
        <f t="shared" si="38"/>
        <v>66</v>
      </c>
      <c r="AA73" s="1" t="str">
        <f t="shared" si="39"/>
        <v xml:space="preserve"> </v>
      </c>
      <c r="AB73" s="1" t="str">
        <f t="shared" si="40"/>
        <v xml:space="preserve"> </v>
      </c>
      <c r="AC73" s="1" t="str">
        <f t="shared" si="41"/>
        <v xml:space="preserve"> </v>
      </c>
      <c r="AD73" s="1" t="str">
        <f t="shared" si="42"/>
        <v xml:space="preserve"> </v>
      </c>
      <c r="AE73" s="1" t="str">
        <f t="shared" si="43"/>
        <v xml:space="preserve"> </v>
      </c>
      <c r="AF73" s="1" t="str">
        <f t="shared" si="44"/>
        <v xml:space="preserve"> </v>
      </c>
      <c r="AG73" s="38">
        <f t="shared" si="45"/>
        <v>5.1933372999866512</v>
      </c>
      <c r="AH73" s="38" t="str">
        <f t="shared" si="46"/>
        <v xml:space="preserve"> </v>
      </c>
      <c r="AI73" s="1">
        <f t="shared" si="47"/>
        <v>43</v>
      </c>
      <c r="AJ73" s="1" t="str">
        <f t="shared" si="48"/>
        <v xml:space="preserve"> </v>
      </c>
      <c r="AK73" s="25" t="str">
        <f t="shared" si="49"/>
        <v xml:space="preserve"> </v>
      </c>
      <c r="AL73" s="25" t="str">
        <f t="shared" si="50"/>
        <v xml:space="preserve"> </v>
      </c>
      <c r="AM73" s="1" t="str">
        <f t="shared" si="51"/>
        <v xml:space="preserve"> </v>
      </c>
      <c r="AN73" s="1" t="str">
        <f t="shared" si="52"/>
        <v xml:space="preserve"> </v>
      </c>
      <c r="AO73" t="s">
        <v>1139</v>
      </c>
      <c r="AP73" t="s">
        <v>1252</v>
      </c>
      <c r="AQ73" s="22">
        <v>37.868026824698354</v>
      </c>
      <c r="AR73" s="21">
        <v>29.742768421375221</v>
      </c>
      <c r="AS73">
        <v>11.540749553837015</v>
      </c>
      <c r="AT73">
        <v>-37.868026824698354</v>
      </c>
      <c r="AU73">
        <v>-29.742768421375221</v>
      </c>
      <c r="AV73" t="s">
        <v>2087</v>
      </c>
    </row>
    <row r="74" spans="1:48" x14ac:dyDescent="0.25">
      <c r="A74" s="14">
        <v>7.699999999999992E-10</v>
      </c>
      <c r="B74" t="s">
        <v>1094</v>
      </c>
      <c r="C74" s="4">
        <v>3</v>
      </c>
      <c r="D74" s="4">
        <v>0</v>
      </c>
      <c r="E74" s="4">
        <v>6</v>
      </c>
      <c r="F74" s="4">
        <v>9</v>
      </c>
      <c r="G74" s="4">
        <v>10</v>
      </c>
      <c r="H74" s="4">
        <v>8.02</v>
      </c>
      <c r="I74" s="34">
        <v>1075.3188857492855</v>
      </c>
      <c r="J74" s="35" t="s">
        <v>1240</v>
      </c>
      <c r="K74" s="35" t="s">
        <v>1240</v>
      </c>
      <c r="L74" s="35">
        <v>14.199690544412608</v>
      </c>
      <c r="M74" s="35">
        <v>14.870793698424606</v>
      </c>
      <c r="N74" s="4" t="s">
        <v>132</v>
      </c>
      <c r="O74" s="4" t="s">
        <v>132</v>
      </c>
      <c r="P74" s="35">
        <v>8.9775561097256862</v>
      </c>
      <c r="Q74" s="36" t="str">
        <f t="shared" si="29"/>
        <v xml:space="preserve"> </v>
      </c>
      <c r="R74" s="36" t="str">
        <f t="shared" si="30"/>
        <v xml:space="preserve"> </v>
      </c>
      <c r="S74" s="37">
        <f t="shared" si="31"/>
        <v>0.24688279378745642</v>
      </c>
      <c r="T74" s="37" t="str">
        <f t="shared" si="32"/>
        <v/>
      </c>
      <c r="U74" s="37" t="str">
        <f t="shared" si="33"/>
        <v xml:space="preserve"> </v>
      </c>
      <c r="V74" s="37" t="str">
        <f t="shared" si="34"/>
        <v xml:space="preserve"> </v>
      </c>
      <c r="W74" s="37" t="str">
        <f t="shared" si="35"/>
        <v/>
      </c>
      <c r="X74" s="37" t="str">
        <f t="shared" si="36"/>
        <v/>
      </c>
      <c r="Y74" s="1" t="str">
        <f t="shared" si="37"/>
        <v xml:space="preserve"> </v>
      </c>
      <c r="Z74" s="1" t="str">
        <f t="shared" si="38"/>
        <v xml:space="preserve"> </v>
      </c>
      <c r="AA74" s="1" t="str">
        <f t="shared" si="39"/>
        <v xml:space="preserve"> </v>
      </c>
      <c r="AB74" s="1" t="str">
        <f t="shared" si="40"/>
        <v xml:space="preserve"> </v>
      </c>
      <c r="AC74" s="1">
        <f t="shared" si="41"/>
        <v>48</v>
      </c>
      <c r="AD74" s="1" t="str">
        <f t="shared" si="42"/>
        <v xml:space="preserve"> </v>
      </c>
      <c r="AE74" s="1" t="str">
        <f t="shared" si="43"/>
        <v xml:space="preserve"> </v>
      </c>
      <c r="AF74" s="1" t="str">
        <f t="shared" si="44"/>
        <v xml:space="preserve"> </v>
      </c>
      <c r="AG74" s="38">
        <f t="shared" si="45"/>
        <v>8.9775561104956854</v>
      </c>
      <c r="AH74" s="38" t="str">
        <f t="shared" si="46"/>
        <v xml:space="preserve"> </v>
      </c>
      <c r="AI74" s="1">
        <f t="shared" si="47"/>
        <v>10</v>
      </c>
      <c r="AJ74" s="1" t="str">
        <f t="shared" si="48"/>
        <v xml:space="preserve"> </v>
      </c>
      <c r="AK74" s="25" t="str">
        <f t="shared" si="49"/>
        <v xml:space="preserve"> </v>
      </c>
      <c r="AL74" s="25" t="str">
        <f t="shared" si="50"/>
        <v xml:space="preserve"> </v>
      </c>
      <c r="AM74" s="1" t="str">
        <f t="shared" si="51"/>
        <v xml:space="preserve"> </v>
      </c>
      <c r="AN74" s="1" t="str">
        <f t="shared" si="52"/>
        <v xml:space="preserve"> </v>
      </c>
      <c r="AO74" t="s">
        <v>1094</v>
      </c>
      <c r="AP74" t="s">
        <v>1256</v>
      </c>
      <c r="AQ74" s="22" t="e">
        <v>#VALUE!</v>
      </c>
      <c r="AR74" s="21">
        <v>-1.2104386395928257</v>
      </c>
      <c r="AS74">
        <v>24.688279301745641</v>
      </c>
      <c r="AT74" t="e">
        <v>#VALUE!</v>
      </c>
      <c r="AU74">
        <v>1.2104386395928257</v>
      </c>
      <c r="AV74" t="s">
        <v>2088</v>
      </c>
    </row>
    <row r="75" spans="1:48" x14ac:dyDescent="0.25">
      <c r="A75" s="14">
        <v>7.7999999999999917E-10</v>
      </c>
      <c r="B75" t="s">
        <v>996</v>
      </c>
      <c r="C75" s="4">
        <v>12</v>
      </c>
      <c r="D75" s="4">
        <v>1</v>
      </c>
      <c r="E75" s="4">
        <v>10</v>
      </c>
      <c r="F75" s="4">
        <v>23</v>
      </c>
      <c r="G75" s="4">
        <v>7</v>
      </c>
      <c r="H75" s="4">
        <v>5.78</v>
      </c>
      <c r="I75" s="34">
        <v>5219.622542633736</v>
      </c>
      <c r="J75" s="35">
        <v>9.3983739837398375</v>
      </c>
      <c r="K75" s="35" t="s">
        <v>1240</v>
      </c>
      <c r="L75" s="35">
        <v>4.2850214871728092</v>
      </c>
      <c r="M75" s="35" t="s">
        <v>1240</v>
      </c>
      <c r="N75" s="4">
        <v>-1.8169999999999999</v>
      </c>
      <c r="O75" s="4" t="s">
        <v>132</v>
      </c>
      <c r="P75" s="35">
        <v>1.0553633217993079</v>
      </c>
      <c r="Q75" s="36" t="str">
        <f t="shared" si="29"/>
        <v xml:space="preserve"> </v>
      </c>
      <c r="R75" s="36" t="str">
        <f t="shared" si="30"/>
        <v xml:space="preserve"> </v>
      </c>
      <c r="S75" s="37">
        <f t="shared" si="31"/>
        <v>0.2110726651398615</v>
      </c>
      <c r="T75" s="37" t="str">
        <f t="shared" si="32"/>
        <v/>
      </c>
      <c r="U75" s="37" t="str">
        <f t="shared" si="33"/>
        <v/>
      </c>
      <c r="V75" s="37">
        <f t="shared" si="34"/>
        <v>-0.61805978434624054</v>
      </c>
      <c r="W75" s="37" t="str">
        <f t="shared" si="35"/>
        <v/>
      </c>
      <c r="X75" s="37">
        <f t="shared" si="36"/>
        <v>-0.69457862272393589</v>
      </c>
      <c r="Y75" s="1" t="str">
        <f t="shared" si="37"/>
        <v xml:space="preserve"> </v>
      </c>
      <c r="Z75" s="1">
        <f t="shared" si="38"/>
        <v>43</v>
      </c>
      <c r="AA75" s="1" t="str">
        <f t="shared" si="39"/>
        <v xml:space="preserve"> </v>
      </c>
      <c r="AB75" s="1">
        <f t="shared" si="40"/>
        <v>18</v>
      </c>
      <c r="AC75" s="1">
        <f t="shared" si="41"/>
        <v>56</v>
      </c>
      <c r="AD75" s="1" t="str">
        <f t="shared" si="42"/>
        <v xml:space="preserve"> </v>
      </c>
      <c r="AE75" s="1" t="str">
        <f t="shared" si="43"/>
        <v xml:space="preserve"> </v>
      </c>
      <c r="AF75" s="1" t="str">
        <f t="shared" si="44"/>
        <v xml:space="preserve"> </v>
      </c>
      <c r="AG75" s="38" t="str">
        <f t="shared" si="45"/>
        <v xml:space="preserve"> </v>
      </c>
      <c r="AH75" s="38" t="str">
        <f t="shared" si="46"/>
        <v xml:space="preserve"> </v>
      </c>
      <c r="AI75" s="1" t="str">
        <f t="shared" si="47"/>
        <v xml:space="preserve"> </v>
      </c>
      <c r="AJ75" s="1" t="str">
        <f t="shared" si="48"/>
        <v xml:space="preserve"> </v>
      </c>
      <c r="AK75" s="25" t="str">
        <f t="shared" si="49"/>
        <v xml:space="preserve"> </v>
      </c>
      <c r="AL75" s="25" t="str">
        <f t="shared" si="50"/>
        <v xml:space="preserve"> </v>
      </c>
      <c r="AM75" s="1" t="str">
        <f t="shared" si="51"/>
        <v xml:space="preserve"> </v>
      </c>
      <c r="AN75" s="1" t="str">
        <f t="shared" si="52"/>
        <v xml:space="preserve"> </v>
      </c>
      <c r="AO75" t="s">
        <v>996</v>
      </c>
      <c r="AP75" t="s">
        <v>1297</v>
      </c>
      <c r="AQ75" s="22">
        <v>61.805978434624052</v>
      </c>
      <c r="AR75" s="21">
        <v>69.457862272393584</v>
      </c>
      <c r="AS75">
        <v>21.107266435986148</v>
      </c>
      <c r="AT75">
        <v>-61.805978434624052</v>
      </c>
      <c r="AU75">
        <v>-69.457862272393584</v>
      </c>
      <c r="AV75" t="s">
        <v>2089</v>
      </c>
    </row>
    <row r="76" spans="1:48" x14ac:dyDescent="0.25">
      <c r="A76" s="14">
        <v>7.8999999999999913E-10</v>
      </c>
      <c r="B76" t="s">
        <v>1008</v>
      </c>
      <c r="C76" s="4">
        <v>6</v>
      </c>
      <c r="D76" s="4">
        <v>1</v>
      </c>
      <c r="E76" s="4">
        <v>4</v>
      </c>
      <c r="F76" s="4">
        <v>11</v>
      </c>
      <c r="G76" s="4">
        <v>25</v>
      </c>
      <c r="H76" s="4">
        <v>22.85</v>
      </c>
      <c r="I76" s="34">
        <v>1462.6524008894323</v>
      </c>
      <c r="J76" s="35">
        <v>7.1900566393958467</v>
      </c>
      <c r="K76" s="35">
        <v>8.9748625294579725</v>
      </c>
      <c r="L76" s="35" t="s">
        <v>1240</v>
      </c>
      <c r="M76" s="35" t="s">
        <v>1240</v>
      </c>
      <c r="N76" s="4">
        <v>2.5460000000000003</v>
      </c>
      <c r="O76" s="4">
        <v>-19.174603174603163</v>
      </c>
      <c r="P76" s="35">
        <v>5.0328227571115978</v>
      </c>
      <c r="Q76" s="36" t="str">
        <f t="shared" si="29"/>
        <v xml:space="preserve"> </v>
      </c>
      <c r="R76" s="36" t="str">
        <f t="shared" si="30"/>
        <v xml:space="preserve"> </v>
      </c>
      <c r="S76" s="37" t="str">
        <f t="shared" si="31"/>
        <v/>
      </c>
      <c r="T76" s="37" t="str">
        <f t="shared" si="32"/>
        <v/>
      </c>
      <c r="U76" s="37" t="str">
        <f t="shared" si="33"/>
        <v/>
      </c>
      <c r="V76" s="37">
        <f t="shared" si="34"/>
        <v>-0.70780352131498958</v>
      </c>
      <c r="W76" s="37" t="str">
        <f t="shared" si="35"/>
        <v xml:space="preserve"> </v>
      </c>
      <c r="X76" s="37" t="str">
        <f t="shared" si="36"/>
        <v xml:space="preserve"> </v>
      </c>
      <c r="Y76" s="1" t="str">
        <f t="shared" si="37"/>
        <v xml:space="preserve"> </v>
      </c>
      <c r="Z76" s="1">
        <f t="shared" si="38"/>
        <v>22</v>
      </c>
      <c r="AA76" s="1" t="str">
        <f t="shared" si="39"/>
        <v xml:space="preserve"> </v>
      </c>
      <c r="AB76" s="1" t="str">
        <f t="shared" si="40"/>
        <v xml:space="preserve"> </v>
      </c>
      <c r="AC76" s="1" t="str">
        <f t="shared" si="41"/>
        <v xml:space="preserve"> </v>
      </c>
      <c r="AD76" s="1" t="str">
        <f t="shared" si="42"/>
        <v xml:space="preserve"> </v>
      </c>
      <c r="AE76" s="1" t="str">
        <f t="shared" si="43"/>
        <v xml:space="preserve"> </v>
      </c>
      <c r="AF76" s="1" t="str">
        <f t="shared" si="44"/>
        <v xml:space="preserve"> </v>
      </c>
      <c r="AG76" s="38">
        <f t="shared" si="45"/>
        <v>5.0328227579015978</v>
      </c>
      <c r="AH76" s="38" t="str">
        <f t="shared" si="46"/>
        <v xml:space="preserve"> </v>
      </c>
      <c r="AI76" s="1">
        <f t="shared" si="47"/>
        <v>46</v>
      </c>
      <c r="AJ76" s="1" t="str">
        <f t="shared" si="48"/>
        <v xml:space="preserve"> </v>
      </c>
      <c r="AK76" s="25" t="str">
        <f t="shared" si="49"/>
        <v xml:space="preserve"> </v>
      </c>
      <c r="AL76" s="25" t="str">
        <f t="shared" si="50"/>
        <v xml:space="preserve"> </v>
      </c>
      <c r="AM76" s="1" t="str">
        <f t="shared" si="51"/>
        <v xml:space="preserve"> </v>
      </c>
      <c r="AN76" s="1" t="str">
        <f t="shared" si="52"/>
        <v xml:space="preserve"> </v>
      </c>
      <c r="AO76" t="s">
        <v>1008</v>
      </c>
      <c r="AP76" t="s">
        <v>1248</v>
      </c>
      <c r="AQ76" s="22">
        <v>70.780352131498958</v>
      </c>
      <c r="AR76" s="21" t="e">
        <v>#VALUE!</v>
      </c>
      <c r="AS76">
        <v>9.4091903719912384</v>
      </c>
      <c r="AT76">
        <v>-70.780352131498958</v>
      </c>
      <c r="AU76" t="e">
        <v>#VALUE!</v>
      </c>
      <c r="AV76" t="s">
        <v>2090</v>
      </c>
    </row>
    <row r="77" spans="1:48" x14ac:dyDescent="0.25">
      <c r="A77" s="14">
        <v>7.999999999999991E-10</v>
      </c>
      <c r="B77" t="s">
        <v>1113</v>
      </c>
      <c r="C77" s="4">
        <v>0</v>
      </c>
      <c r="D77" s="4">
        <v>0</v>
      </c>
      <c r="E77" s="4">
        <v>0</v>
      </c>
      <c r="F77" s="4">
        <v>0</v>
      </c>
      <c r="G77" s="4" t="s">
        <v>132</v>
      </c>
      <c r="H77" s="4" t="s">
        <v>132</v>
      </c>
      <c r="I77" s="34" t="s">
        <v>132</v>
      </c>
      <c r="J77" s="35" t="s">
        <v>1240</v>
      </c>
      <c r="K77" s="35" t="s">
        <v>1240</v>
      </c>
      <c r="L77" s="35" t="s">
        <v>1240</v>
      </c>
      <c r="M77" s="35" t="s">
        <v>1240</v>
      </c>
      <c r="N77" s="4">
        <v>0.495</v>
      </c>
      <c r="O77" s="4">
        <v>33.783783783783782</v>
      </c>
      <c r="P77" s="35" t="s">
        <v>137</v>
      </c>
      <c r="Q77" s="36" t="str">
        <f t="shared" si="29"/>
        <v xml:space="preserve"> </v>
      </c>
      <c r="R77" s="36" t="str">
        <f t="shared" si="30"/>
        <v xml:space="preserve"> </v>
      </c>
      <c r="S77" s="37" t="str">
        <f t="shared" si="31"/>
        <v xml:space="preserve"> </v>
      </c>
      <c r="T77" s="37" t="str">
        <f t="shared" si="32"/>
        <v xml:space="preserve"> </v>
      </c>
      <c r="U77" s="37" t="str">
        <f t="shared" si="33"/>
        <v xml:space="preserve"> </v>
      </c>
      <c r="V77" s="37" t="str">
        <f t="shared" si="34"/>
        <v xml:space="preserve"> </v>
      </c>
      <c r="W77" s="37" t="str">
        <f t="shared" si="35"/>
        <v xml:space="preserve"> </v>
      </c>
      <c r="X77" s="37" t="str">
        <f t="shared" si="36"/>
        <v xml:space="preserve"> </v>
      </c>
      <c r="Y77" s="1" t="str">
        <f t="shared" si="37"/>
        <v xml:space="preserve"> </v>
      </c>
      <c r="Z77" s="1" t="str">
        <f t="shared" si="38"/>
        <v xml:space="preserve"> </v>
      </c>
      <c r="AA77" s="1" t="str">
        <f t="shared" si="39"/>
        <v xml:space="preserve"> </v>
      </c>
      <c r="AB77" s="1" t="str">
        <f t="shared" si="40"/>
        <v xml:space="preserve"> </v>
      </c>
      <c r="AC77" s="1" t="str">
        <f t="shared" si="41"/>
        <v xml:space="preserve"> </v>
      </c>
      <c r="AD77" s="1" t="str">
        <f t="shared" si="42"/>
        <v xml:space="preserve"> </v>
      </c>
      <c r="AE77" s="1" t="str">
        <f t="shared" si="43"/>
        <v xml:space="preserve"> </v>
      </c>
      <c r="AF77" s="1" t="str">
        <f t="shared" si="44"/>
        <v xml:space="preserve"> </v>
      </c>
      <c r="AG77" s="38" t="str">
        <f t="shared" si="45"/>
        <v xml:space="preserve"> </v>
      </c>
      <c r="AH77" s="38" t="str">
        <f t="shared" si="46"/>
        <v xml:space="preserve"> </v>
      </c>
      <c r="AI77" s="1" t="str">
        <f t="shared" si="47"/>
        <v xml:space="preserve"> </v>
      </c>
      <c r="AJ77" s="1" t="str">
        <f t="shared" si="48"/>
        <v xml:space="preserve"> </v>
      </c>
      <c r="AK77" s="25" t="str">
        <f t="shared" si="49"/>
        <v xml:space="preserve"> </v>
      </c>
      <c r="AL77" s="25" t="str">
        <f t="shared" si="50"/>
        <v xml:space="preserve"> </v>
      </c>
      <c r="AM77" s="1" t="str">
        <f t="shared" si="51"/>
        <v xml:space="preserve"> </v>
      </c>
      <c r="AN77" s="1" t="str">
        <f t="shared" si="52"/>
        <v xml:space="preserve"> </v>
      </c>
      <c r="AO77" t="s">
        <v>1113</v>
      </c>
      <c r="AP77" t="s">
        <v>1244</v>
      </c>
      <c r="AQ77" s="22" t="e">
        <v>#VALUE!</v>
      </c>
      <c r="AR77" s="21" t="e">
        <v>#VALUE!</v>
      </c>
      <c r="AS77" t="s">
        <v>137</v>
      </c>
      <c r="AT77" t="e">
        <v>#VALUE!</v>
      </c>
      <c r="AU77" t="e">
        <v>#VALUE!</v>
      </c>
      <c r="AV77" t="s">
        <v>2091</v>
      </c>
    </row>
    <row r="78" spans="1:48" x14ac:dyDescent="0.25">
      <c r="A78" s="14">
        <v>8.0999999999999906E-10</v>
      </c>
      <c r="B78" t="s">
        <v>1172</v>
      </c>
      <c r="C78" s="4">
        <v>9</v>
      </c>
      <c r="D78" s="4">
        <v>0</v>
      </c>
      <c r="E78" s="4">
        <v>0</v>
      </c>
      <c r="F78" s="4">
        <v>9</v>
      </c>
      <c r="G78" s="4">
        <v>12</v>
      </c>
      <c r="H78" s="4">
        <v>10.78</v>
      </c>
      <c r="I78" s="34">
        <v>1350.7535492169384</v>
      </c>
      <c r="J78" s="35" t="s">
        <v>1240</v>
      </c>
      <c r="K78" s="35" t="s">
        <v>1240</v>
      </c>
      <c r="L78" s="35">
        <v>19.862671641791046</v>
      </c>
      <c r="M78" s="35">
        <v>17.283103896103896</v>
      </c>
      <c r="N78" s="4" t="s">
        <v>132</v>
      </c>
      <c r="O78" s="4" t="s">
        <v>132</v>
      </c>
      <c r="P78" s="35">
        <v>6.4935064935064934</v>
      </c>
      <c r="Q78" s="36">
        <f t="shared" si="29"/>
        <v>100.00000000081</v>
      </c>
      <c r="R78" s="36" t="str">
        <f t="shared" si="30"/>
        <v xml:space="preserve"> </v>
      </c>
      <c r="S78" s="37" t="str">
        <f t="shared" si="31"/>
        <v/>
      </c>
      <c r="T78" s="37" t="str">
        <f t="shared" si="32"/>
        <v/>
      </c>
      <c r="U78" s="37" t="str">
        <f t="shared" si="33"/>
        <v xml:space="preserve"> </v>
      </c>
      <c r="V78" s="37" t="str">
        <f t="shared" si="34"/>
        <v xml:space="preserve"> </v>
      </c>
      <c r="W78" s="37" t="str">
        <f t="shared" si="35"/>
        <v/>
      </c>
      <c r="X78" s="37" t="str">
        <f t="shared" si="36"/>
        <v/>
      </c>
      <c r="Y78" s="1" t="str">
        <f t="shared" si="37"/>
        <v xml:space="preserve"> </v>
      </c>
      <c r="Z78" s="1" t="str">
        <f t="shared" si="38"/>
        <v xml:space="preserve"> </v>
      </c>
      <c r="AA78" s="1" t="str">
        <f t="shared" si="39"/>
        <v xml:space="preserve"> </v>
      </c>
      <c r="AB78" s="1" t="str">
        <f t="shared" si="40"/>
        <v xml:space="preserve"> </v>
      </c>
      <c r="AC78" s="1" t="str">
        <f t="shared" si="41"/>
        <v xml:space="preserve"> </v>
      </c>
      <c r="AD78" s="1" t="str">
        <f t="shared" si="42"/>
        <v xml:space="preserve"> </v>
      </c>
      <c r="AE78" s="1">
        <f t="shared" si="43"/>
        <v>9</v>
      </c>
      <c r="AF78" s="1" t="str">
        <f t="shared" si="44"/>
        <v xml:space="preserve"> </v>
      </c>
      <c r="AG78" s="38">
        <f t="shared" si="45"/>
        <v>6.4935064943164935</v>
      </c>
      <c r="AH78" s="38" t="str">
        <f t="shared" si="46"/>
        <v xml:space="preserve"> </v>
      </c>
      <c r="AI78" s="1">
        <f t="shared" si="47"/>
        <v>28</v>
      </c>
      <c r="AJ78" s="1" t="str">
        <f t="shared" si="48"/>
        <v xml:space="preserve"> </v>
      </c>
      <c r="AK78" s="25" t="str">
        <f t="shared" si="49"/>
        <v xml:space="preserve"> </v>
      </c>
      <c r="AL78" s="25" t="str">
        <f t="shared" si="50"/>
        <v xml:space="preserve"> </v>
      </c>
      <c r="AM78" s="1" t="str">
        <f t="shared" si="51"/>
        <v xml:space="preserve"> </v>
      </c>
      <c r="AN78" s="1" t="str">
        <f t="shared" si="52"/>
        <v xml:space="preserve"> </v>
      </c>
      <c r="AO78" t="s">
        <v>1172</v>
      </c>
      <c r="AP78" t="s">
        <v>1256</v>
      </c>
      <c r="AQ78" s="22" t="e">
        <v>#VALUE!</v>
      </c>
      <c r="AR78" s="21">
        <v>-41.574191573555353</v>
      </c>
      <c r="AS78">
        <v>11.317254174397039</v>
      </c>
      <c r="AT78" t="e">
        <v>#VALUE!</v>
      </c>
      <c r="AU78">
        <v>41.574191573555353</v>
      </c>
      <c r="AV78" t="s">
        <v>2092</v>
      </c>
    </row>
    <row r="79" spans="1:48" x14ac:dyDescent="0.25">
      <c r="A79" s="14">
        <v>8.1999999999999903E-10</v>
      </c>
      <c r="B79" t="s">
        <v>1119</v>
      </c>
      <c r="C79" s="4">
        <v>7</v>
      </c>
      <c r="D79" s="4">
        <v>1</v>
      </c>
      <c r="E79" s="4">
        <v>5</v>
      </c>
      <c r="F79" s="4">
        <v>13</v>
      </c>
      <c r="G79" s="4">
        <v>52.5</v>
      </c>
      <c r="H79" s="4">
        <v>46.67</v>
      </c>
      <c r="I79" s="34">
        <v>10647.000082292576</v>
      </c>
      <c r="J79" s="35">
        <v>27.912679425837322</v>
      </c>
      <c r="K79" s="35">
        <v>26.441926345609065</v>
      </c>
      <c r="L79" s="35">
        <v>20.002922612343205</v>
      </c>
      <c r="M79" s="35">
        <v>16.047672824070339</v>
      </c>
      <c r="N79" s="4">
        <v>1.7610000000000001</v>
      </c>
      <c r="O79" s="4">
        <v>-0.95613048368953335</v>
      </c>
      <c r="P79" s="35">
        <v>0.36425969573601885</v>
      </c>
      <c r="Q79" s="36" t="str">
        <f t="shared" si="29"/>
        <v xml:space="preserve"> </v>
      </c>
      <c r="R79" s="36" t="str">
        <f t="shared" si="30"/>
        <v xml:space="preserve"> </v>
      </c>
      <c r="S79" s="37" t="str">
        <f t="shared" si="31"/>
        <v/>
      </c>
      <c r="T79" s="37" t="str">
        <f t="shared" si="32"/>
        <v/>
      </c>
      <c r="U79" s="37" t="str">
        <f t="shared" si="33"/>
        <v/>
      </c>
      <c r="V79" s="37" t="str">
        <f t="shared" si="34"/>
        <v/>
      </c>
      <c r="W79" s="37" t="str">
        <f t="shared" si="35"/>
        <v/>
      </c>
      <c r="X79" s="37" t="str">
        <f t="shared" si="36"/>
        <v/>
      </c>
      <c r="Y79" s="1" t="str">
        <f t="shared" si="37"/>
        <v xml:space="preserve"> </v>
      </c>
      <c r="Z79" s="1" t="str">
        <f t="shared" si="38"/>
        <v xml:space="preserve"> </v>
      </c>
      <c r="AA79" s="1" t="str">
        <f t="shared" si="39"/>
        <v xml:space="preserve"> </v>
      </c>
      <c r="AB79" s="1" t="str">
        <f t="shared" si="40"/>
        <v xml:space="preserve"> </v>
      </c>
      <c r="AC79" s="1" t="str">
        <f t="shared" si="41"/>
        <v xml:space="preserve"> </v>
      </c>
      <c r="AD79" s="1" t="str">
        <f t="shared" si="42"/>
        <v xml:space="preserve"> </v>
      </c>
      <c r="AE79" s="1" t="str">
        <f t="shared" si="43"/>
        <v xml:space="preserve"> </v>
      </c>
      <c r="AF79" s="1" t="str">
        <f t="shared" si="44"/>
        <v xml:space="preserve"> </v>
      </c>
      <c r="AG79" s="38" t="str">
        <f t="shared" si="45"/>
        <v xml:space="preserve"> </v>
      </c>
      <c r="AH79" s="38" t="str">
        <f t="shared" si="46"/>
        <v xml:space="preserve"> </v>
      </c>
      <c r="AI79" s="1" t="str">
        <f t="shared" si="47"/>
        <v xml:space="preserve"> </v>
      </c>
      <c r="AJ79" s="1" t="str">
        <f t="shared" si="48"/>
        <v xml:space="preserve"> </v>
      </c>
      <c r="AK79" s="25" t="str">
        <f t="shared" si="49"/>
        <v xml:space="preserve"> </v>
      </c>
      <c r="AL79" s="25" t="str">
        <f t="shared" si="50"/>
        <v xml:space="preserve"> </v>
      </c>
      <c r="AM79" s="1" t="str">
        <f t="shared" si="51"/>
        <v xml:space="preserve"> </v>
      </c>
      <c r="AN79" s="1" t="str">
        <f t="shared" si="52"/>
        <v xml:space="preserve"> </v>
      </c>
      <c r="AO79" t="s">
        <v>1119</v>
      </c>
      <c r="AP79" t="s">
        <v>1250</v>
      </c>
      <c r="AQ79" s="22">
        <v>-13.434247432834145</v>
      </c>
      <c r="AR79" s="21">
        <v>-42.573851545356511</v>
      </c>
      <c r="AS79">
        <v>12.491964859652871</v>
      </c>
      <c r="AT79">
        <v>13.434247432834145</v>
      </c>
      <c r="AU79">
        <v>42.573851545356511</v>
      </c>
      <c r="AV79" t="s">
        <v>2093</v>
      </c>
    </row>
    <row r="80" spans="1:48" x14ac:dyDescent="0.25">
      <c r="A80" s="14">
        <v>8.2999999999999899E-10</v>
      </c>
      <c r="B80" t="s">
        <v>1149</v>
      </c>
      <c r="C80" s="4">
        <v>7</v>
      </c>
      <c r="D80" s="4">
        <v>1</v>
      </c>
      <c r="E80" s="4">
        <v>6</v>
      </c>
      <c r="F80" s="4">
        <v>14</v>
      </c>
      <c r="G80" s="4">
        <v>56</v>
      </c>
      <c r="H80" s="4">
        <v>56.15</v>
      </c>
      <c r="I80" s="34">
        <v>3602.4264596976623</v>
      </c>
      <c r="J80" s="35">
        <v>18.391745823779889</v>
      </c>
      <c r="K80" s="35">
        <v>14.784096893101632</v>
      </c>
      <c r="L80" s="35">
        <v>10.377845210746722</v>
      </c>
      <c r="M80" s="35">
        <v>8.4336140302904123</v>
      </c>
      <c r="N80" s="4">
        <v>1.78</v>
      </c>
      <c r="O80" s="4">
        <v>-53.524804177545683</v>
      </c>
      <c r="P80" s="35">
        <v>0.70881567230632248</v>
      </c>
      <c r="Q80" s="36" t="str">
        <f t="shared" si="29"/>
        <v xml:space="preserve"> </v>
      </c>
      <c r="R80" s="36" t="str">
        <f t="shared" si="30"/>
        <v xml:space="preserve"> </v>
      </c>
      <c r="S80" s="37" t="str">
        <f t="shared" si="31"/>
        <v/>
      </c>
      <c r="T80" s="37" t="str">
        <f t="shared" si="32"/>
        <v/>
      </c>
      <c r="U80" s="37" t="str">
        <f t="shared" si="33"/>
        <v/>
      </c>
      <c r="V80" s="37" t="str">
        <f t="shared" si="34"/>
        <v/>
      </c>
      <c r="W80" s="37" t="str">
        <f t="shared" si="35"/>
        <v/>
      </c>
      <c r="X80" s="37" t="str">
        <f t="shared" si="36"/>
        <v/>
      </c>
      <c r="Y80" s="1" t="str">
        <f t="shared" si="37"/>
        <v xml:space="preserve"> </v>
      </c>
      <c r="Z80" s="1" t="str">
        <f t="shared" si="38"/>
        <v xml:space="preserve"> </v>
      </c>
      <c r="AA80" s="1" t="str">
        <f t="shared" si="39"/>
        <v xml:space="preserve"> </v>
      </c>
      <c r="AB80" s="1" t="str">
        <f t="shared" si="40"/>
        <v xml:space="preserve"> </v>
      </c>
      <c r="AC80" s="1" t="str">
        <f t="shared" si="41"/>
        <v xml:space="preserve"> </v>
      </c>
      <c r="AD80" s="1" t="str">
        <f t="shared" si="42"/>
        <v xml:space="preserve"> </v>
      </c>
      <c r="AE80" s="1" t="str">
        <f t="shared" si="43"/>
        <v xml:space="preserve"> </v>
      </c>
      <c r="AF80" s="1" t="str">
        <f t="shared" si="44"/>
        <v xml:space="preserve"> </v>
      </c>
      <c r="AG80" s="38" t="str">
        <f t="shared" si="45"/>
        <v xml:space="preserve"> </v>
      </c>
      <c r="AH80" s="38" t="str">
        <f t="shared" si="46"/>
        <v xml:space="preserve"> </v>
      </c>
      <c r="AI80" s="1" t="str">
        <f t="shared" si="47"/>
        <v xml:space="preserve"> </v>
      </c>
      <c r="AJ80" s="1" t="str">
        <f t="shared" si="48"/>
        <v xml:space="preserve"> </v>
      </c>
      <c r="AK80" s="25" t="str">
        <f t="shared" si="49"/>
        <v xml:space="preserve"> </v>
      </c>
      <c r="AL80" s="25">
        <f t="shared" si="50"/>
        <v>-53.524804176715683</v>
      </c>
      <c r="AM80" s="1" t="str">
        <f t="shared" si="51"/>
        <v xml:space="preserve"> </v>
      </c>
      <c r="AN80" s="1">
        <f t="shared" si="52"/>
        <v>2</v>
      </c>
      <c r="AO80" t="s">
        <v>1149</v>
      </c>
      <c r="AP80" t="s">
        <v>1250</v>
      </c>
      <c r="AQ80" s="22">
        <v>25.257843768115464</v>
      </c>
      <c r="AR80" s="21">
        <v>26.030341110020117</v>
      </c>
      <c r="AS80">
        <v>-0.26714158504006491</v>
      </c>
      <c r="AT80">
        <v>-25.257843768115464</v>
      </c>
      <c r="AU80">
        <v>-26.030341110020117</v>
      </c>
      <c r="AV80" t="s">
        <v>2094</v>
      </c>
    </row>
    <row r="81" spans="1:48" x14ac:dyDescent="0.25">
      <c r="A81" s="14">
        <v>8.3999999999999896E-10</v>
      </c>
      <c r="B81" t="s">
        <v>1088</v>
      </c>
      <c r="C81" s="4">
        <v>1</v>
      </c>
      <c r="D81" s="4">
        <v>0</v>
      </c>
      <c r="E81" s="4">
        <v>0</v>
      </c>
      <c r="F81" s="4">
        <v>1</v>
      </c>
      <c r="G81" s="4">
        <v>16.5</v>
      </c>
      <c r="H81" s="4" t="s">
        <v>132</v>
      </c>
      <c r="I81" s="34" t="s">
        <v>132</v>
      </c>
      <c r="J81" s="35" t="s">
        <v>1240</v>
      </c>
      <c r="K81" s="35" t="s">
        <v>1240</v>
      </c>
      <c r="L81" s="35" t="s">
        <v>1240</v>
      </c>
      <c r="M81" s="35" t="s">
        <v>1240</v>
      </c>
      <c r="N81" s="4">
        <v>0.94700000000000006</v>
      </c>
      <c r="O81" s="4">
        <v>132.6781326781327</v>
      </c>
      <c r="P81" s="35" t="s">
        <v>137</v>
      </c>
      <c r="Q81" s="36">
        <f t="shared" si="29"/>
        <v>100.00000000084</v>
      </c>
      <c r="R81" s="36" t="str">
        <f t="shared" si="30"/>
        <v xml:space="preserve"> </v>
      </c>
      <c r="S81" s="37" t="str">
        <f t="shared" si="31"/>
        <v xml:space="preserve"> </v>
      </c>
      <c r="T81" s="37" t="str">
        <f t="shared" si="32"/>
        <v xml:space="preserve"> </v>
      </c>
      <c r="U81" s="37" t="str">
        <f t="shared" si="33"/>
        <v xml:space="preserve"> </v>
      </c>
      <c r="V81" s="37" t="str">
        <f t="shared" si="34"/>
        <v xml:space="preserve"> </v>
      </c>
      <c r="W81" s="37" t="str">
        <f t="shared" si="35"/>
        <v xml:space="preserve"> </v>
      </c>
      <c r="X81" s="37" t="str">
        <f t="shared" si="36"/>
        <v xml:space="preserve"> </v>
      </c>
      <c r="Y81" s="1" t="str">
        <f t="shared" si="37"/>
        <v xml:space="preserve"> </v>
      </c>
      <c r="Z81" s="1" t="str">
        <f t="shared" si="38"/>
        <v xml:space="preserve"> </v>
      </c>
      <c r="AA81" s="1" t="str">
        <f t="shared" si="39"/>
        <v xml:space="preserve"> </v>
      </c>
      <c r="AB81" s="1" t="str">
        <f t="shared" si="40"/>
        <v xml:space="preserve"> </v>
      </c>
      <c r="AC81" s="1" t="str">
        <f t="shared" si="41"/>
        <v xml:space="preserve"> </v>
      </c>
      <c r="AD81" s="1" t="str">
        <f t="shared" si="42"/>
        <v xml:space="preserve"> </v>
      </c>
      <c r="AE81" s="1">
        <f t="shared" si="43"/>
        <v>8</v>
      </c>
      <c r="AF81" s="1" t="str">
        <f t="shared" si="44"/>
        <v xml:space="preserve"> </v>
      </c>
      <c r="AG81" s="38" t="str">
        <f t="shared" si="45"/>
        <v xml:space="preserve"> </v>
      </c>
      <c r="AH81" s="38" t="str">
        <f t="shared" si="46"/>
        <v xml:space="preserve"> </v>
      </c>
      <c r="AI81" s="1" t="str">
        <f t="shared" si="47"/>
        <v xml:space="preserve"> </v>
      </c>
      <c r="AJ81" s="1" t="str">
        <f t="shared" si="48"/>
        <v xml:space="preserve"> </v>
      </c>
      <c r="AK81" s="25" t="str">
        <f t="shared" si="49"/>
        <v xml:space="preserve"> </v>
      </c>
      <c r="AL81" s="25" t="str">
        <f t="shared" si="50"/>
        <v xml:space="preserve"> </v>
      </c>
      <c r="AM81" s="1" t="str">
        <f t="shared" si="51"/>
        <v xml:space="preserve"> </v>
      </c>
      <c r="AN81" s="1" t="str">
        <f t="shared" si="52"/>
        <v xml:space="preserve"> </v>
      </c>
      <c r="AO81" t="s">
        <v>1088</v>
      </c>
      <c r="AP81" t="s">
        <v>1256</v>
      </c>
      <c r="AQ81" s="22" t="e">
        <v>#VALUE!</v>
      </c>
      <c r="AR81" s="21" t="e">
        <v>#VALUE!</v>
      </c>
      <c r="AS81" t="s">
        <v>137</v>
      </c>
      <c r="AT81" t="e">
        <v>#VALUE!</v>
      </c>
      <c r="AU81" t="e">
        <v>#VALUE!</v>
      </c>
      <c r="AV81" t="s">
        <v>2095</v>
      </c>
    </row>
    <row r="82" spans="1:48" x14ac:dyDescent="0.25">
      <c r="A82" s="14">
        <v>8.4999999999999893E-10</v>
      </c>
      <c r="B82" t="s">
        <v>963</v>
      </c>
      <c r="C82" s="4">
        <v>8</v>
      </c>
      <c r="D82" s="4">
        <v>2</v>
      </c>
      <c r="E82" s="4">
        <v>6</v>
      </c>
      <c r="F82" s="4">
        <v>16</v>
      </c>
      <c r="G82" s="4">
        <v>63.899448394775391</v>
      </c>
      <c r="H82" s="4">
        <v>71.25</v>
      </c>
      <c r="I82" s="34">
        <v>4406.7716729690792</v>
      </c>
      <c r="J82" s="35" t="s">
        <v>1240</v>
      </c>
      <c r="K82" s="35">
        <v>36.2372000218406</v>
      </c>
      <c r="L82" s="35" t="s">
        <v>1240</v>
      </c>
      <c r="M82" s="35">
        <v>35.636171203936023</v>
      </c>
      <c r="N82" s="4">
        <v>1.0529999999999999</v>
      </c>
      <c r="O82" s="4">
        <v>119.37499999999999</v>
      </c>
      <c r="P82" s="35" t="s">
        <v>137</v>
      </c>
      <c r="Q82" s="36" t="str">
        <f t="shared" si="29"/>
        <v xml:space="preserve"> </v>
      </c>
      <c r="R82" s="36" t="str">
        <f t="shared" si="30"/>
        <v xml:space="preserve"> </v>
      </c>
      <c r="S82" s="37" t="str">
        <f t="shared" si="31"/>
        <v/>
      </c>
      <c r="T82" s="37" t="str">
        <f t="shared" si="32"/>
        <v/>
      </c>
      <c r="U82" s="37" t="str">
        <f t="shared" si="33"/>
        <v xml:space="preserve"> </v>
      </c>
      <c r="V82" s="37" t="str">
        <f t="shared" si="34"/>
        <v xml:space="preserve"> </v>
      </c>
      <c r="W82" s="37" t="str">
        <f t="shared" si="35"/>
        <v xml:space="preserve"> </v>
      </c>
      <c r="X82" s="37" t="str">
        <f t="shared" si="36"/>
        <v xml:space="preserve"> </v>
      </c>
      <c r="Y82" s="1" t="str">
        <f t="shared" si="37"/>
        <v xml:space="preserve"> </v>
      </c>
      <c r="Z82" s="1" t="str">
        <f t="shared" si="38"/>
        <v xml:space="preserve"> </v>
      </c>
      <c r="AA82" s="1" t="str">
        <f t="shared" si="39"/>
        <v xml:space="preserve"> </v>
      </c>
      <c r="AB82" s="1" t="str">
        <f t="shared" si="40"/>
        <v xml:space="preserve"> </v>
      </c>
      <c r="AC82" s="1" t="str">
        <f t="shared" si="41"/>
        <v xml:space="preserve"> </v>
      </c>
      <c r="AD82" s="1" t="str">
        <f t="shared" si="42"/>
        <v xml:space="preserve"> </v>
      </c>
      <c r="AE82" s="1" t="str">
        <f t="shared" si="43"/>
        <v xml:space="preserve"> </v>
      </c>
      <c r="AF82" s="1" t="str">
        <f t="shared" si="44"/>
        <v xml:space="preserve"> </v>
      </c>
      <c r="AG82" s="38" t="str">
        <f t="shared" si="45"/>
        <v xml:space="preserve"> </v>
      </c>
      <c r="AH82" s="38" t="str">
        <f t="shared" si="46"/>
        <v xml:space="preserve"> </v>
      </c>
      <c r="AI82" s="1" t="str">
        <f t="shared" si="47"/>
        <v xml:space="preserve"> </v>
      </c>
      <c r="AJ82" s="1" t="str">
        <f t="shared" si="48"/>
        <v xml:space="preserve"> </v>
      </c>
      <c r="AK82" s="25" t="str">
        <f t="shared" si="49"/>
        <v xml:space="preserve"> </v>
      </c>
      <c r="AL82" s="25" t="str">
        <f t="shared" si="50"/>
        <v xml:space="preserve"> </v>
      </c>
      <c r="AM82" s="1" t="str">
        <f t="shared" si="51"/>
        <v xml:space="preserve"> </v>
      </c>
      <c r="AN82" s="1" t="str">
        <f t="shared" si="52"/>
        <v xml:space="preserve"> </v>
      </c>
      <c r="AO82" t="s">
        <v>963</v>
      </c>
      <c r="AP82" t="s">
        <v>1295</v>
      </c>
      <c r="AQ82" s="22" t="e">
        <v>#VALUE!</v>
      </c>
      <c r="AR82" s="21" t="e">
        <v>#VALUE!</v>
      </c>
      <c r="AS82">
        <v>-10.316563656455591</v>
      </c>
      <c r="AT82" t="e">
        <v>#VALUE!</v>
      </c>
      <c r="AU82" t="e">
        <v>#VALUE!</v>
      </c>
      <c r="AV82" t="s">
        <v>2096</v>
      </c>
    </row>
    <row r="83" spans="1:48" x14ac:dyDescent="0.25">
      <c r="A83" s="14">
        <v>8.5999999999999889E-10</v>
      </c>
      <c r="B83" t="s">
        <v>1076</v>
      </c>
      <c r="C83" s="4">
        <v>5</v>
      </c>
      <c r="D83" s="4">
        <v>0</v>
      </c>
      <c r="E83" s="4">
        <v>3</v>
      </c>
      <c r="F83" s="4">
        <v>8</v>
      </c>
      <c r="G83" s="4">
        <v>26.5</v>
      </c>
      <c r="H83" s="4">
        <v>20.22</v>
      </c>
      <c r="I83" s="34">
        <v>836.24413678948054</v>
      </c>
      <c r="J83" s="35">
        <v>25.92307692307692</v>
      </c>
      <c r="K83" s="35" t="s">
        <v>1240</v>
      </c>
      <c r="L83" s="35">
        <v>16.586691282112362</v>
      </c>
      <c r="M83" s="35">
        <v>20.504292931616774</v>
      </c>
      <c r="N83" s="4" t="s">
        <v>132</v>
      </c>
      <c r="O83" s="4" t="s">
        <v>132</v>
      </c>
      <c r="P83" s="35">
        <v>4.9455984174085064</v>
      </c>
      <c r="Q83" s="36" t="str">
        <f t="shared" si="29"/>
        <v xml:space="preserve"> </v>
      </c>
      <c r="R83" s="36" t="str">
        <f t="shared" si="30"/>
        <v xml:space="preserve"> </v>
      </c>
      <c r="S83" s="37">
        <f t="shared" si="31"/>
        <v>0.31058358147325421</v>
      </c>
      <c r="T83" s="37" t="str">
        <f t="shared" si="32"/>
        <v/>
      </c>
      <c r="U83" s="37" t="str">
        <f t="shared" si="33"/>
        <v/>
      </c>
      <c r="V83" s="37" t="str">
        <f t="shared" si="34"/>
        <v/>
      </c>
      <c r="W83" s="37" t="str">
        <f t="shared" si="35"/>
        <v/>
      </c>
      <c r="X83" s="37" t="str">
        <f t="shared" si="36"/>
        <v/>
      </c>
      <c r="Y83" s="1" t="str">
        <f t="shared" si="37"/>
        <v xml:space="preserve"> </v>
      </c>
      <c r="Z83" s="1" t="str">
        <f t="shared" si="38"/>
        <v xml:space="preserve"> </v>
      </c>
      <c r="AA83" s="1" t="str">
        <f t="shared" si="39"/>
        <v xml:space="preserve"> </v>
      </c>
      <c r="AB83" s="1" t="str">
        <f t="shared" si="40"/>
        <v xml:space="preserve"> </v>
      </c>
      <c r="AC83" s="1">
        <f t="shared" si="41"/>
        <v>34</v>
      </c>
      <c r="AD83" s="1" t="str">
        <f t="shared" si="42"/>
        <v xml:space="preserve"> </v>
      </c>
      <c r="AE83" s="1" t="str">
        <f t="shared" si="43"/>
        <v xml:space="preserve"> </v>
      </c>
      <c r="AF83" s="1" t="str">
        <f t="shared" si="44"/>
        <v xml:space="preserve"> </v>
      </c>
      <c r="AG83" s="38">
        <f t="shared" si="45"/>
        <v>4.9455984182685064</v>
      </c>
      <c r="AH83" s="38" t="str">
        <f t="shared" si="46"/>
        <v xml:space="preserve"> </v>
      </c>
      <c r="AI83" s="1">
        <f t="shared" si="47"/>
        <v>47</v>
      </c>
      <c r="AJ83" s="1" t="str">
        <f t="shared" si="48"/>
        <v xml:space="preserve"> </v>
      </c>
      <c r="AK83" s="25" t="str">
        <f t="shared" si="49"/>
        <v xml:space="preserve"> </v>
      </c>
      <c r="AL83" s="25" t="str">
        <f t="shared" si="50"/>
        <v xml:space="preserve"> </v>
      </c>
      <c r="AM83" s="1" t="str">
        <f t="shared" si="51"/>
        <v xml:space="preserve"> </v>
      </c>
      <c r="AN83" s="1" t="str">
        <f t="shared" si="52"/>
        <v xml:space="preserve"> </v>
      </c>
      <c r="AO83" t="s">
        <v>1076</v>
      </c>
      <c r="AP83" t="s">
        <v>1256</v>
      </c>
      <c r="AQ83" s="22">
        <v>-5.348708271652769</v>
      </c>
      <c r="AR83" s="21">
        <v>-18.22414685668392</v>
      </c>
      <c r="AS83">
        <v>31.058358061325421</v>
      </c>
      <c r="AT83">
        <v>5.348708271652769</v>
      </c>
      <c r="AU83">
        <v>18.22414685668392</v>
      </c>
      <c r="AV83" t="s">
        <v>2097</v>
      </c>
    </row>
    <row r="84" spans="1:48" x14ac:dyDescent="0.25">
      <c r="A84" s="14">
        <v>8.6999999999999886E-10</v>
      </c>
      <c r="B84" t="s">
        <v>1081</v>
      </c>
      <c r="C84" s="4">
        <v>4</v>
      </c>
      <c r="D84" s="4">
        <v>0</v>
      </c>
      <c r="E84" s="4">
        <v>1</v>
      </c>
      <c r="F84" s="4">
        <v>5</v>
      </c>
      <c r="G84" s="4" t="s">
        <v>132</v>
      </c>
      <c r="H84" s="4" t="s">
        <v>132</v>
      </c>
      <c r="I84" s="34" t="s">
        <v>132</v>
      </c>
      <c r="J84" s="35" t="s">
        <v>1240</v>
      </c>
      <c r="K84" s="35" t="s">
        <v>1240</v>
      </c>
      <c r="L84" s="35" t="s">
        <v>1240</v>
      </c>
      <c r="M84" s="35" t="s">
        <v>1240</v>
      </c>
      <c r="N84" s="4" t="s">
        <v>132</v>
      </c>
      <c r="O84" s="4" t="s">
        <v>132</v>
      </c>
      <c r="P84" s="35" t="s">
        <v>137</v>
      </c>
      <c r="Q84" s="36">
        <f t="shared" si="29"/>
        <v>80.000000000870003</v>
      </c>
      <c r="R84" s="36" t="str">
        <f t="shared" si="30"/>
        <v xml:space="preserve"> </v>
      </c>
      <c r="S84" s="37" t="str">
        <f t="shared" si="31"/>
        <v xml:space="preserve"> </v>
      </c>
      <c r="T84" s="37" t="str">
        <f t="shared" si="32"/>
        <v xml:space="preserve"> </v>
      </c>
      <c r="U84" s="37" t="str">
        <f t="shared" si="33"/>
        <v xml:space="preserve"> </v>
      </c>
      <c r="V84" s="37" t="str">
        <f t="shared" si="34"/>
        <v xml:space="preserve"> </v>
      </c>
      <c r="W84" s="37" t="str">
        <f t="shared" si="35"/>
        <v xml:space="preserve"> </v>
      </c>
      <c r="X84" s="37" t="str">
        <f t="shared" si="36"/>
        <v xml:space="preserve"> </v>
      </c>
      <c r="Y84" s="1" t="str">
        <f t="shared" si="37"/>
        <v xml:space="preserve"> </v>
      </c>
      <c r="Z84" s="1" t="str">
        <f t="shared" si="38"/>
        <v xml:space="preserve"> </v>
      </c>
      <c r="AA84" s="1" t="str">
        <f t="shared" si="39"/>
        <v xml:space="preserve"> </v>
      </c>
      <c r="AB84" s="1" t="str">
        <f t="shared" si="40"/>
        <v xml:space="preserve"> </v>
      </c>
      <c r="AC84" s="1" t="str">
        <f t="shared" si="41"/>
        <v xml:space="preserve"> </v>
      </c>
      <c r="AD84" s="1" t="str">
        <f t="shared" si="42"/>
        <v xml:space="preserve"> </v>
      </c>
      <c r="AE84" s="1">
        <f t="shared" si="43"/>
        <v>43</v>
      </c>
      <c r="AF84" s="1" t="str">
        <f t="shared" si="44"/>
        <v xml:space="preserve"> </v>
      </c>
      <c r="AG84" s="38" t="str">
        <f t="shared" si="45"/>
        <v xml:space="preserve"> </v>
      </c>
      <c r="AH84" s="38" t="str">
        <f t="shared" si="46"/>
        <v xml:space="preserve"> </v>
      </c>
      <c r="AI84" s="1" t="str">
        <f t="shared" si="47"/>
        <v xml:space="preserve"> </v>
      </c>
      <c r="AJ84" s="1" t="str">
        <f t="shared" si="48"/>
        <v xml:space="preserve"> </v>
      </c>
      <c r="AK84" s="25" t="str">
        <f t="shared" si="49"/>
        <v xml:space="preserve"> </v>
      </c>
      <c r="AL84" s="25" t="str">
        <f t="shared" si="50"/>
        <v xml:space="preserve"> </v>
      </c>
      <c r="AM84" s="1" t="str">
        <f t="shared" si="51"/>
        <v xml:space="preserve"> </v>
      </c>
      <c r="AN84" s="1" t="str">
        <f t="shared" si="52"/>
        <v xml:space="preserve"> </v>
      </c>
      <c r="AO84" t="s">
        <v>1081</v>
      </c>
      <c r="AP84" t="s">
        <v>1297</v>
      </c>
      <c r="AQ84" s="22" t="e">
        <v>#VALUE!</v>
      </c>
      <c r="AR84" s="21" t="e">
        <v>#VALUE!</v>
      </c>
      <c r="AS84" t="s">
        <v>137</v>
      </c>
      <c r="AT84" t="e">
        <v>#VALUE!</v>
      </c>
      <c r="AU84" t="e">
        <v>#VALUE!</v>
      </c>
      <c r="AV84" t="s">
        <v>2098</v>
      </c>
    </row>
    <row r="85" spans="1:48" x14ac:dyDescent="0.25">
      <c r="A85" s="14">
        <v>8.7999999999999882E-10</v>
      </c>
      <c r="B85" t="s">
        <v>1028</v>
      </c>
      <c r="C85" s="4">
        <v>5</v>
      </c>
      <c r="D85" s="4">
        <v>0</v>
      </c>
      <c r="E85" s="4">
        <v>3</v>
      </c>
      <c r="F85" s="4">
        <v>8</v>
      </c>
      <c r="G85" s="4">
        <v>5</v>
      </c>
      <c r="H85" s="4">
        <v>4.43</v>
      </c>
      <c r="I85" s="34">
        <v>797.64228090236384</v>
      </c>
      <c r="J85" s="35">
        <v>12.238488387372962</v>
      </c>
      <c r="K85" s="35">
        <v>10.852257326774705</v>
      </c>
      <c r="L85" s="35">
        <v>11.153808764940241</v>
      </c>
      <c r="M85" s="35" t="s">
        <v>1240</v>
      </c>
      <c r="N85" s="4">
        <v>0.3</v>
      </c>
      <c r="O85" s="4">
        <v>11.1111111111111</v>
      </c>
      <c r="P85" s="35">
        <v>3.0715575874793615</v>
      </c>
      <c r="Q85" s="36" t="str">
        <f t="shared" si="29"/>
        <v xml:space="preserve"> </v>
      </c>
      <c r="R85" s="36" t="str">
        <f t="shared" si="30"/>
        <v xml:space="preserve"> </v>
      </c>
      <c r="S85" s="37" t="str">
        <f t="shared" si="31"/>
        <v/>
      </c>
      <c r="T85" s="37" t="str">
        <f t="shared" si="32"/>
        <v/>
      </c>
      <c r="U85" s="37" t="str">
        <f t="shared" si="33"/>
        <v/>
      </c>
      <c r="V85" s="37">
        <f t="shared" si="34"/>
        <v>-0.50264046716629851</v>
      </c>
      <c r="W85" s="37" t="str">
        <f t="shared" si="35"/>
        <v/>
      </c>
      <c r="X85" s="37" t="str">
        <f t="shared" si="36"/>
        <v/>
      </c>
      <c r="Y85" s="1" t="str">
        <f t="shared" si="37"/>
        <v xml:space="preserve"> </v>
      </c>
      <c r="Z85" s="1">
        <f t="shared" si="38"/>
        <v>55</v>
      </c>
      <c r="AA85" s="1" t="str">
        <f t="shared" si="39"/>
        <v xml:space="preserve"> </v>
      </c>
      <c r="AB85" s="1" t="str">
        <f t="shared" si="40"/>
        <v xml:space="preserve"> </v>
      </c>
      <c r="AC85" s="1" t="str">
        <f t="shared" si="41"/>
        <v xml:space="preserve"> </v>
      </c>
      <c r="AD85" s="1" t="str">
        <f t="shared" si="42"/>
        <v xml:space="preserve"> </v>
      </c>
      <c r="AE85" s="1" t="str">
        <f t="shared" si="43"/>
        <v xml:space="preserve"> </v>
      </c>
      <c r="AF85" s="1" t="str">
        <f t="shared" si="44"/>
        <v xml:space="preserve"> </v>
      </c>
      <c r="AG85" s="38">
        <f t="shared" si="45"/>
        <v>3.0715575883593615</v>
      </c>
      <c r="AH85" s="38" t="str">
        <f t="shared" si="46"/>
        <v xml:space="preserve"> </v>
      </c>
      <c r="AI85" s="1">
        <f t="shared" si="47"/>
        <v>79</v>
      </c>
      <c r="AJ85" s="1" t="str">
        <f t="shared" si="48"/>
        <v xml:space="preserve"> </v>
      </c>
      <c r="AK85" s="25" t="str">
        <f t="shared" si="49"/>
        <v xml:space="preserve"> </v>
      </c>
      <c r="AL85" s="25" t="str">
        <f t="shared" si="50"/>
        <v xml:space="preserve"> </v>
      </c>
      <c r="AM85" s="1" t="str">
        <f t="shared" si="51"/>
        <v xml:space="preserve"> </v>
      </c>
      <c r="AN85" s="1" t="str">
        <f t="shared" si="52"/>
        <v xml:space="preserve"> </v>
      </c>
      <c r="AO85" t="s">
        <v>1028</v>
      </c>
      <c r="AP85" t="s">
        <v>1248</v>
      </c>
      <c r="AQ85" s="22">
        <v>50.264046716629849</v>
      </c>
      <c r="AR85" s="21">
        <v>20.499543699849365</v>
      </c>
      <c r="AS85">
        <v>12.866817155756216</v>
      </c>
      <c r="AT85">
        <v>-50.264046716629849</v>
      </c>
      <c r="AU85">
        <v>-20.499543699849365</v>
      </c>
      <c r="AV85" t="s">
        <v>2099</v>
      </c>
    </row>
    <row r="86" spans="1:48" x14ac:dyDescent="0.25">
      <c r="A86" s="14">
        <v>8.8999999999999879E-10</v>
      </c>
      <c r="B86" t="s">
        <v>1127</v>
      </c>
      <c r="C86" s="4">
        <v>14</v>
      </c>
      <c r="D86" s="4">
        <v>0</v>
      </c>
      <c r="E86" s="4">
        <v>0</v>
      </c>
      <c r="F86" s="4">
        <v>14</v>
      </c>
      <c r="G86" s="4">
        <v>41</v>
      </c>
      <c r="H86" s="4">
        <v>32.44</v>
      </c>
      <c r="I86" s="34">
        <v>3887.511272765817</v>
      </c>
      <c r="J86" s="35" t="s">
        <v>1240</v>
      </c>
      <c r="K86" s="35">
        <v>12.620788801529041</v>
      </c>
      <c r="L86" s="35">
        <v>11.950411787655456</v>
      </c>
      <c r="M86" s="35">
        <v>6.2292293184645153</v>
      </c>
      <c r="N86" s="4">
        <v>1.889</v>
      </c>
      <c r="O86" s="4">
        <v>181.94029850746264</v>
      </c>
      <c r="P86" s="35">
        <v>0</v>
      </c>
      <c r="Q86" s="36">
        <f t="shared" si="29"/>
        <v>100.00000000089</v>
      </c>
      <c r="R86" s="36" t="str">
        <f t="shared" si="30"/>
        <v xml:space="preserve"> </v>
      </c>
      <c r="S86" s="37">
        <f t="shared" si="31"/>
        <v>0.26387176414524055</v>
      </c>
      <c r="T86" s="37" t="str">
        <f t="shared" si="32"/>
        <v/>
      </c>
      <c r="U86" s="37" t="str">
        <f t="shared" si="33"/>
        <v xml:space="preserve"> </v>
      </c>
      <c r="V86" s="37" t="str">
        <f t="shared" si="34"/>
        <v xml:space="preserve"> </v>
      </c>
      <c r="W86" s="37" t="str">
        <f t="shared" si="35"/>
        <v/>
      </c>
      <c r="X86" s="37" t="str">
        <f t="shared" si="36"/>
        <v/>
      </c>
      <c r="Y86" s="1" t="str">
        <f t="shared" si="37"/>
        <v xml:space="preserve"> </v>
      </c>
      <c r="Z86" s="1" t="str">
        <f t="shared" si="38"/>
        <v xml:space="preserve"> </v>
      </c>
      <c r="AA86" s="1" t="str">
        <f t="shared" si="39"/>
        <v xml:space="preserve"> </v>
      </c>
      <c r="AB86" s="1" t="str">
        <f t="shared" si="40"/>
        <v xml:space="preserve"> </v>
      </c>
      <c r="AC86" s="1">
        <f t="shared" si="41"/>
        <v>44</v>
      </c>
      <c r="AD86" s="1" t="str">
        <f t="shared" si="42"/>
        <v xml:space="preserve"> </v>
      </c>
      <c r="AE86" s="1">
        <f t="shared" si="43"/>
        <v>7</v>
      </c>
      <c r="AF86" s="1" t="str">
        <f t="shared" si="44"/>
        <v xml:space="preserve"> </v>
      </c>
      <c r="AG86" s="38" t="str">
        <f t="shared" si="45"/>
        <v xml:space="preserve"> </v>
      </c>
      <c r="AH86" s="38" t="str">
        <f t="shared" si="46"/>
        <v xml:space="preserve"> </v>
      </c>
      <c r="AI86" s="1" t="str">
        <f t="shared" si="47"/>
        <v xml:space="preserve"> </v>
      </c>
      <c r="AJ86" s="1" t="str">
        <f t="shared" si="48"/>
        <v xml:space="preserve"> </v>
      </c>
      <c r="AK86" s="25" t="str">
        <f t="shared" si="49"/>
        <v xml:space="preserve"> </v>
      </c>
      <c r="AL86" s="25" t="str">
        <f t="shared" si="50"/>
        <v xml:space="preserve"> </v>
      </c>
      <c r="AM86" s="1" t="str">
        <f t="shared" si="51"/>
        <v xml:space="preserve"> </v>
      </c>
      <c r="AN86" s="1" t="str">
        <f t="shared" si="52"/>
        <v xml:space="preserve"> </v>
      </c>
      <c r="AO86" t="s">
        <v>1127</v>
      </c>
      <c r="AP86" t="s">
        <v>1244</v>
      </c>
      <c r="AQ86" s="22" t="e">
        <v>#VALUE!</v>
      </c>
      <c r="AR86" s="21">
        <v>14.82163536104002</v>
      </c>
      <c r="AS86">
        <v>26.387176325524052</v>
      </c>
      <c r="AT86" t="e">
        <v>#VALUE!</v>
      </c>
      <c r="AU86">
        <v>-14.82163536104002</v>
      </c>
      <c r="AV86" t="s">
        <v>2100</v>
      </c>
    </row>
    <row r="87" spans="1:48" x14ac:dyDescent="0.25">
      <c r="A87" s="14">
        <v>8.9999999999999875E-10</v>
      </c>
      <c r="B87" t="s">
        <v>967</v>
      </c>
      <c r="C87" s="4">
        <v>7</v>
      </c>
      <c r="D87" s="4">
        <v>0</v>
      </c>
      <c r="E87" s="4">
        <v>2</v>
      </c>
      <c r="F87" s="4">
        <v>9</v>
      </c>
      <c r="G87" s="4">
        <v>11.5</v>
      </c>
      <c r="H87" s="4">
        <v>9.6199999999999992</v>
      </c>
      <c r="I87" s="34">
        <v>3094.3665938987197</v>
      </c>
      <c r="J87" s="35">
        <v>11.199068684516879</v>
      </c>
      <c r="K87" s="35">
        <v>12.674571805006586</v>
      </c>
      <c r="L87" s="35" t="s">
        <v>1240</v>
      </c>
      <c r="M87" s="35" t="s">
        <v>1240</v>
      </c>
      <c r="N87" s="4">
        <v>0.75900000000000001</v>
      </c>
      <c r="O87" s="4">
        <v>-13.749999999999998</v>
      </c>
      <c r="P87" s="35">
        <v>1.8711018711018712</v>
      </c>
      <c r="Q87" s="36">
        <f t="shared" si="29"/>
        <v>77.777777778677773</v>
      </c>
      <c r="R87" s="36" t="str">
        <f t="shared" si="30"/>
        <v xml:space="preserve"> </v>
      </c>
      <c r="S87" s="37">
        <f t="shared" si="31"/>
        <v>0.19542619632619554</v>
      </c>
      <c r="T87" s="37" t="str">
        <f t="shared" si="32"/>
        <v/>
      </c>
      <c r="U87" s="37" t="str">
        <f t="shared" si="33"/>
        <v/>
      </c>
      <c r="V87" s="37">
        <f t="shared" si="34"/>
        <v>-0.54488141077531682</v>
      </c>
      <c r="W87" s="37" t="str">
        <f t="shared" si="35"/>
        <v xml:space="preserve"> </v>
      </c>
      <c r="X87" s="37" t="str">
        <f t="shared" si="36"/>
        <v xml:space="preserve"> </v>
      </c>
      <c r="Y87" s="1" t="str">
        <f t="shared" si="37"/>
        <v xml:space="preserve"> </v>
      </c>
      <c r="Z87" s="1">
        <f t="shared" si="38"/>
        <v>53</v>
      </c>
      <c r="AA87" s="1" t="str">
        <f t="shared" si="39"/>
        <v xml:space="preserve"> </v>
      </c>
      <c r="AB87" s="1" t="str">
        <f t="shared" si="40"/>
        <v xml:space="preserve"> </v>
      </c>
      <c r="AC87" s="1">
        <f t="shared" si="41"/>
        <v>61</v>
      </c>
      <c r="AD87" s="1" t="str">
        <f t="shared" si="42"/>
        <v xml:space="preserve"> </v>
      </c>
      <c r="AE87" s="1">
        <f t="shared" si="43"/>
        <v>52</v>
      </c>
      <c r="AF87" s="1" t="str">
        <f t="shared" si="44"/>
        <v xml:space="preserve"> </v>
      </c>
      <c r="AG87" s="38" t="str">
        <f t="shared" si="45"/>
        <v xml:space="preserve"> </v>
      </c>
      <c r="AH87" s="38" t="str">
        <f t="shared" si="46"/>
        <v xml:space="preserve"> </v>
      </c>
      <c r="AI87" s="1" t="str">
        <f t="shared" si="47"/>
        <v xml:space="preserve"> </v>
      </c>
      <c r="AJ87" s="1" t="str">
        <f t="shared" si="48"/>
        <v xml:space="preserve"> </v>
      </c>
      <c r="AK87" s="25" t="str">
        <f t="shared" si="49"/>
        <v xml:space="preserve"> </v>
      </c>
      <c r="AL87" s="25" t="str">
        <f t="shared" si="50"/>
        <v xml:space="preserve"> </v>
      </c>
      <c r="AM87" s="1" t="str">
        <f t="shared" si="51"/>
        <v xml:space="preserve"> </v>
      </c>
      <c r="AN87" s="1" t="str">
        <f t="shared" si="52"/>
        <v xml:space="preserve"> </v>
      </c>
      <c r="AO87" t="s">
        <v>967</v>
      </c>
      <c r="AP87" t="s">
        <v>1248</v>
      </c>
      <c r="AQ87" s="22">
        <v>54.488141077531679</v>
      </c>
      <c r="AR87" s="21" t="e">
        <v>#VALUE!</v>
      </c>
      <c r="AS87">
        <v>19.542619542619555</v>
      </c>
      <c r="AT87">
        <v>-54.488141077531679</v>
      </c>
      <c r="AU87" t="e">
        <v>#VALUE!</v>
      </c>
      <c r="AV87" t="s">
        <v>2101</v>
      </c>
    </row>
    <row r="88" spans="1:48" x14ac:dyDescent="0.25">
      <c r="A88" s="14">
        <v>9.0999999999999872E-10</v>
      </c>
      <c r="B88" t="s">
        <v>1116</v>
      </c>
      <c r="C88" s="4">
        <v>8</v>
      </c>
      <c r="D88" s="4">
        <v>0</v>
      </c>
      <c r="E88" s="4">
        <v>1</v>
      </c>
      <c r="F88" s="4">
        <v>9</v>
      </c>
      <c r="G88" s="4">
        <v>9</v>
      </c>
      <c r="H88" s="4">
        <v>5.12</v>
      </c>
      <c r="I88" s="34">
        <v>337.44078974252835</v>
      </c>
      <c r="J88" s="35">
        <v>2.7263045793397231</v>
      </c>
      <c r="K88" s="35">
        <v>9.1756272401433687</v>
      </c>
      <c r="L88" s="35">
        <v>2.6800353453511363</v>
      </c>
      <c r="M88" s="35">
        <v>5.3995615968082387</v>
      </c>
      <c r="N88" s="4">
        <v>0.55800000000000005</v>
      </c>
      <c r="O88" s="4">
        <v>-69.391113549094896</v>
      </c>
      <c r="P88" s="35">
        <v>2.79296875</v>
      </c>
      <c r="Q88" s="36">
        <f t="shared" si="29"/>
        <v>88.888888889798892</v>
      </c>
      <c r="R88" s="36" t="str">
        <f t="shared" si="30"/>
        <v xml:space="preserve"> </v>
      </c>
      <c r="S88" s="37">
        <f t="shared" si="31"/>
        <v>0.75781250090999996</v>
      </c>
      <c r="T88" s="37" t="str">
        <f t="shared" si="32"/>
        <v/>
      </c>
      <c r="U88" s="37" t="str">
        <f t="shared" si="33"/>
        <v/>
      </c>
      <c r="V88" s="37">
        <f t="shared" si="34"/>
        <v>-0.88920579658009169</v>
      </c>
      <c r="W88" s="37" t="str">
        <f t="shared" si="35"/>
        <v/>
      </c>
      <c r="X88" s="37">
        <f t="shared" si="36"/>
        <v>-0.80897643365944094</v>
      </c>
      <c r="Y88" s="1" t="str">
        <f t="shared" si="37"/>
        <v xml:space="preserve"> </v>
      </c>
      <c r="Z88" s="1">
        <f t="shared" si="38"/>
        <v>3</v>
      </c>
      <c r="AA88" s="1" t="str">
        <f t="shared" si="39"/>
        <v xml:space="preserve"> </v>
      </c>
      <c r="AB88" s="1">
        <f t="shared" si="40"/>
        <v>7</v>
      </c>
      <c r="AC88" s="1">
        <f t="shared" si="41"/>
        <v>6</v>
      </c>
      <c r="AD88" s="1" t="str">
        <f t="shared" si="42"/>
        <v xml:space="preserve"> </v>
      </c>
      <c r="AE88" s="1">
        <f t="shared" si="43"/>
        <v>23</v>
      </c>
      <c r="AF88" s="1" t="str">
        <f t="shared" si="44"/>
        <v xml:space="preserve"> </v>
      </c>
      <c r="AG88" s="38">
        <f t="shared" si="45"/>
        <v>2.7929687509100001</v>
      </c>
      <c r="AH88" s="38" t="str">
        <f t="shared" si="46"/>
        <v xml:space="preserve"> </v>
      </c>
      <c r="AI88" s="1">
        <f t="shared" si="47"/>
        <v>81</v>
      </c>
      <c r="AJ88" s="1" t="str">
        <f t="shared" si="48"/>
        <v xml:space="preserve"> </v>
      </c>
      <c r="AK88" s="25" t="str">
        <f t="shared" si="49"/>
        <v xml:space="preserve"> </v>
      </c>
      <c r="AL88" s="25">
        <f t="shared" si="50"/>
        <v>-69.39111354818489</v>
      </c>
      <c r="AM88" s="1" t="str">
        <f t="shared" si="51"/>
        <v xml:space="preserve"> </v>
      </c>
      <c r="AN88" s="1">
        <f t="shared" si="52"/>
        <v>10</v>
      </c>
      <c r="AO88" t="s">
        <v>1116</v>
      </c>
      <c r="AP88" t="s">
        <v>1297</v>
      </c>
      <c r="AQ88" s="22">
        <v>88.920579658009174</v>
      </c>
      <c r="AR88" s="21">
        <v>80.897643365944091</v>
      </c>
      <c r="AS88">
        <v>75.78125</v>
      </c>
      <c r="AT88">
        <v>-88.920579658009174</v>
      </c>
      <c r="AU88">
        <v>-80.897643365944091</v>
      </c>
      <c r="AV88" t="s">
        <v>2102</v>
      </c>
    </row>
    <row r="89" spans="1:48" x14ac:dyDescent="0.25">
      <c r="A89" s="14">
        <v>9.1999999999999868E-10</v>
      </c>
      <c r="B89" t="s">
        <v>1128</v>
      </c>
      <c r="C89" s="4">
        <v>7</v>
      </c>
      <c r="D89" s="4">
        <v>0</v>
      </c>
      <c r="E89" s="4">
        <v>2</v>
      </c>
      <c r="F89" s="4">
        <v>9</v>
      </c>
      <c r="G89" s="4">
        <v>35</v>
      </c>
      <c r="H89" s="4">
        <v>26.17</v>
      </c>
      <c r="I89" s="34">
        <v>661.48977780261589</v>
      </c>
      <c r="J89" s="35">
        <v>8.8352464550979075</v>
      </c>
      <c r="K89" s="35" t="s">
        <v>1240</v>
      </c>
      <c r="L89" s="35">
        <v>6.4153488258496258</v>
      </c>
      <c r="M89" s="35">
        <v>8.9930798957490783</v>
      </c>
      <c r="N89" s="4">
        <v>0.379</v>
      </c>
      <c r="O89" s="4">
        <v>-87.968253968253975</v>
      </c>
      <c r="P89" s="35">
        <v>8.7199082919373314</v>
      </c>
      <c r="Q89" s="36">
        <f t="shared" ref="Q89:Q152" si="53">IF(ISERROR((IF(R89&lt;&gt;" ","",(IF((AND(C89&lt;&gt;0,F89&lt;&gt;0,(C89*100/F89)&gt;$Q$5))=TRUE,(IF(ISERROR(((C89*100/F89)+A89))=TRUE," ",(((C89*100/F89)+A89))))," ")))))=TRUE," ",((IF(R89&lt;&gt;" ","",(IF((AND(C89&lt;&gt;0,F89&lt;&gt;0,(C89*100/F89)&gt;$Q$5))=TRUE,(IF(ISERROR(((C89*100/F89)+A89))=TRUE," ",(((C89*100/F89)+A89))))," "))))))</f>
        <v>77.777777778697768</v>
      </c>
      <c r="R89" s="36" t="str">
        <f t="shared" ref="R89:R152" si="54">IF(ISERROR(IF((AND(D89&lt;&gt;0,F89&lt;&gt;0,(D89*100/F89)&gt;$R$5))=TRUE,(IF(ISERROR(((D89*100/F89)+A89))=TRUE," ",(((D89*100/F89)+A89))))," "))=TRUE," ",(IF((AND(D89&lt;&gt;0,F89&lt;&gt;0,(D89*100/F89)&gt;$R$5))=TRUE,(IF(ISERROR(((D89*100/F89)+A89))=TRUE," ",(((D89*100/F89)+A89))))," ")))</f>
        <v xml:space="preserve"> </v>
      </c>
      <c r="S89" s="37">
        <f t="shared" ref="S89:S152" si="55">IF(ISERROR((IF((G89/H89-1)&gt;($S$5/100),(G89/H89-1)+A89,"")))=TRUE," ",((IF((G89/H89-1)&gt;($S$5/100),(G89/H89-1)+A89,""))))</f>
        <v>0.33740924814965217</v>
      </c>
      <c r="T89" s="37" t="str">
        <f t="shared" ref="T89:T152" si="56">IF(ISERROR((IF((G89/H89-1)&lt;($T$5/100),(G89/H89-1)+A89,"")))=TRUE," ",((IF((G89/H89-1)&lt;($T$5/100),(G89/H89-1)+A89,""))))</f>
        <v/>
      </c>
      <c r="U89" s="37" t="str">
        <f t="shared" ref="U89:U152" si="57">IF(ISERROR((IF(((J89/$J$6-1))&gt;($U$5/100),((J89/$J$6-1)),"")))=TRUE," ",((IF(((J89/$J$6-1))&gt;($U$5/100),((J89/$J$6-1)),""))))</f>
        <v/>
      </c>
      <c r="V89" s="37">
        <f t="shared" ref="V89:V152" si="58">IF(ISERROR((IF(((J89/$J$6-1))&lt;($V$5/100),((J89/$J$6-1)),"")))=TRUE," ",((IF(((J89/$J$6-1))&lt;($V$5/100),((J89/$J$6-1)),""))))</f>
        <v>-0.64094470572755402</v>
      </c>
      <c r="W89" s="37" t="str">
        <f t="shared" ref="W89:W152" si="59">IF(ISERROR((IF(((L89/$L$6-1))&gt;($W$5/100),((L89/$L$6-1)),"")))=TRUE," ",((IF(((L89/$L$6-1))&gt;($W$5/100),((L89/$L$6-1)),""))))</f>
        <v/>
      </c>
      <c r="X89" s="37">
        <f t="shared" ref="X89:X152" si="60">IF(ISERROR((IF(((L89/$L$6-1))&lt;($X$5/100),((L89/$L$6-1)),"")))=TRUE," ",((IF(((L89/$L$6-1))&lt;($X$5/100),((L89/$L$6-1)),""))))</f>
        <v>-0.54273632466890032</v>
      </c>
      <c r="Y89" s="1" t="str">
        <f t="shared" ref="Y89:Y152" si="61">IF(ISERROR((RANK(U89,U$7:U$184,0)))=TRUE," ",((RANK(U89,U$7:U$184,0))))</f>
        <v xml:space="preserve"> </v>
      </c>
      <c r="Z89" s="1">
        <f t="shared" ref="Z89:Z152" si="62">IF(ISERROR((RANK(V89,V$7:V$184,1)))=TRUE," ",((RANK(V89,V$7:V$184,1))))</f>
        <v>38</v>
      </c>
      <c r="AA89" s="1" t="str">
        <f t="shared" ref="AA89:AA152" si="63">IF(ISERROR((RANK(W89,W$7:W$184,0)))=TRUE," ",((RANK(W89,W$7:W$184,0))))</f>
        <v xml:space="preserve"> </v>
      </c>
      <c r="AB89" s="1">
        <f t="shared" ref="AB89:AB152" si="64">IF(ISERROR((RANK(X89,X$7:X$184,1)))=TRUE," ",((RANK(X89,X$7:X$184,1))))</f>
        <v>30</v>
      </c>
      <c r="AC89" s="1">
        <f t="shared" ref="AC89:AC152" si="65">IF(ISERROR((RANK(S89,S$7:S$184,0)))=TRUE," ",((RANK(S89,S$7:S$184,0))))</f>
        <v>28</v>
      </c>
      <c r="AD89" s="1" t="str">
        <f t="shared" ref="AD89:AD152" si="66">IF(ISERROR((RANK(T89,T$7:T$184,1)))=TRUE," ",((RANK(T89,T$7:T$184,1))))</f>
        <v xml:space="preserve"> </v>
      </c>
      <c r="AE89" s="1">
        <f t="shared" ref="AE89:AE152" si="67">IF(ISERROR((RANK(Q89,Q$7:Q$184,0)))=TRUE," ",((RANK(Q89,Q$7:Q$184,0))))</f>
        <v>51</v>
      </c>
      <c r="AF89" s="1" t="str">
        <f t="shared" ref="AF89:AF152" si="68">IF(ISERROR((RANK(R89,R$7:R$184,0)))=TRUE," ",((RANK(R89,R$7:R$184,0))))</f>
        <v xml:space="preserve"> </v>
      </c>
      <c r="AG89" s="38">
        <f t="shared" ref="AG89:AG152" si="69">IF(ISERROR((IF((AND(P89&gt;$AG$6,P89&lt;$AG$5))=TRUE,P89+A89," ")))=TRUE," ",((IF((AND(P89&gt;$AG$6,P89&lt;$AG$5))=TRUE,P89+A89," "))))</f>
        <v>8.7199082928573315</v>
      </c>
      <c r="AH89" s="38" t="str">
        <f t="shared" ref="AH89:AH152" si="70">IF(ISERROR(((IF(P89&lt;$AH$5,P89+A89," "))))=TRUE," ",((IF(P89&lt;$AH$5,P89+A89," "))))</f>
        <v xml:space="preserve"> </v>
      </c>
      <c r="AI89" s="1">
        <f t="shared" ref="AI89:AI152" si="71">IF(ISERROR((RANK(AG89,AG$7:AG$184,0)))=TRUE," ",((RANK(AG89,AG$7:AG$184,0))))</f>
        <v>12</v>
      </c>
      <c r="AJ89" s="1" t="str">
        <f t="shared" ref="AJ89:AJ152" si="72">IF(ISERROR((RANK(AH89,AH$7:AH$184,0)))=TRUE," ",((RANK(AH89,AH$7:AH$184,0))))</f>
        <v xml:space="preserve"> </v>
      </c>
      <c r="AK89" s="25" t="str">
        <f t="shared" ref="AK89:AK152" si="73">IF(ISERROR((IF((AND(O89&lt;$AK$5,O89&gt;$AK$6))=TRUE,O89+A89," ")))=TRUE," ",((IF((AND(O89&lt;$AK$5,O89&gt;$AK$6))=TRUE,O89+A89," "))))</f>
        <v xml:space="preserve"> </v>
      </c>
      <c r="AL89" s="25">
        <f t="shared" ref="AL89:AL152" si="74">IF(ISERROR((IF(O89&lt;$AL$5,O89+A89," ")))=TRUE," ",((IF(O89&lt;$AL$5,O89+A89," "))))</f>
        <v>-87.968253967333979</v>
      </c>
      <c r="AM89" s="1" t="str">
        <f t="shared" ref="AM89:AM152" si="75">IF(ISERROR((RANK(AK89,AK$7:AK$184,0)))=TRUE," ",((RANK(AK89,AK$7:AK$184,0))))</f>
        <v xml:space="preserve"> </v>
      </c>
      <c r="AN89" s="1">
        <f t="shared" ref="AN89:AN152" si="76">IF(ISERROR((RANK(AL89,AL$7:AL$184,0)))=TRUE," ",((RANK(AL89,AL$7:AL$184,0))))</f>
        <v>21</v>
      </c>
      <c r="AO89" t="s">
        <v>1128</v>
      </c>
      <c r="AP89" t="s">
        <v>1246</v>
      </c>
      <c r="AQ89" s="22">
        <v>64.094470572755398</v>
      </c>
      <c r="AR89" s="21">
        <v>54.273632466890035</v>
      </c>
      <c r="AS89">
        <v>33.740924722965218</v>
      </c>
      <c r="AT89">
        <v>-64.094470572755398</v>
      </c>
      <c r="AU89">
        <v>-54.273632466890035</v>
      </c>
      <c r="AV89" t="s">
        <v>2103</v>
      </c>
    </row>
    <row r="90" spans="1:48" x14ac:dyDescent="0.25">
      <c r="A90" s="14">
        <v>9.2999999999999865E-10</v>
      </c>
      <c r="B90" t="s">
        <v>1121</v>
      </c>
      <c r="C90" s="4">
        <v>7</v>
      </c>
      <c r="D90" s="4">
        <v>2</v>
      </c>
      <c r="E90" s="4">
        <v>4</v>
      </c>
      <c r="F90" s="4">
        <v>13</v>
      </c>
      <c r="G90" s="4">
        <v>16</v>
      </c>
      <c r="H90" s="4">
        <v>14.67</v>
      </c>
      <c r="I90" s="34">
        <v>1807.3354678925621</v>
      </c>
      <c r="J90" s="35" t="s">
        <v>1240</v>
      </c>
      <c r="K90" s="35">
        <v>11.939330522321001</v>
      </c>
      <c r="L90" s="35">
        <v>9.3572122600178709</v>
      </c>
      <c r="M90" s="35">
        <v>4.453173608688382</v>
      </c>
      <c r="N90" s="4">
        <v>0.90300000000000002</v>
      </c>
      <c r="O90" s="4">
        <v>2157.5</v>
      </c>
      <c r="P90" s="35">
        <v>0</v>
      </c>
      <c r="Q90" s="36" t="str">
        <f t="shared" si="53"/>
        <v xml:space="preserve"> </v>
      </c>
      <c r="R90" s="36" t="str">
        <f t="shared" si="54"/>
        <v xml:space="preserve"> </v>
      </c>
      <c r="S90" s="37" t="str">
        <f t="shared" si="55"/>
        <v/>
      </c>
      <c r="T90" s="37" t="str">
        <f t="shared" si="56"/>
        <v/>
      </c>
      <c r="U90" s="37" t="str">
        <f t="shared" si="57"/>
        <v xml:space="preserve"> </v>
      </c>
      <c r="V90" s="37" t="str">
        <f t="shared" si="58"/>
        <v xml:space="preserve"> </v>
      </c>
      <c r="W90" s="37" t="str">
        <f t="shared" si="59"/>
        <v/>
      </c>
      <c r="X90" s="37">
        <f t="shared" si="60"/>
        <v>-0.33305056591332893</v>
      </c>
      <c r="Y90" s="1" t="str">
        <f t="shared" si="61"/>
        <v xml:space="preserve"> </v>
      </c>
      <c r="Z90" s="1" t="str">
        <f t="shared" si="62"/>
        <v xml:space="preserve"> </v>
      </c>
      <c r="AA90" s="1" t="str">
        <f t="shared" si="63"/>
        <v xml:space="preserve"> </v>
      </c>
      <c r="AB90" s="1">
        <f t="shared" si="64"/>
        <v>64</v>
      </c>
      <c r="AC90" s="1" t="str">
        <f t="shared" si="65"/>
        <v xml:space="preserve"> </v>
      </c>
      <c r="AD90" s="1" t="str">
        <f t="shared" si="66"/>
        <v xml:space="preserve"> </v>
      </c>
      <c r="AE90" s="1" t="str">
        <f t="shared" si="67"/>
        <v xml:space="preserve"> </v>
      </c>
      <c r="AF90" s="1" t="str">
        <f t="shared" si="68"/>
        <v xml:space="preserve"> </v>
      </c>
      <c r="AG90" s="38" t="str">
        <f t="shared" si="69"/>
        <v xml:space="preserve"> </v>
      </c>
      <c r="AH90" s="38" t="str">
        <f t="shared" si="70"/>
        <v xml:space="preserve"> </v>
      </c>
      <c r="AI90" s="1" t="str">
        <f t="shared" si="71"/>
        <v xml:space="preserve"> </v>
      </c>
      <c r="AJ90" s="1" t="str">
        <f t="shared" si="72"/>
        <v xml:space="preserve"> </v>
      </c>
      <c r="AK90" s="25" t="str">
        <f t="shared" si="73"/>
        <v xml:space="preserve"> </v>
      </c>
      <c r="AL90" s="25" t="str">
        <f t="shared" si="74"/>
        <v xml:space="preserve"> </v>
      </c>
      <c r="AM90" s="1" t="str">
        <f t="shared" si="75"/>
        <v xml:space="preserve"> </v>
      </c>
      <c r="AN90" s="1" t="str">
        <f t="shared" si="76"/>
        <v xml:space="preserve"> </v>
      </c>
      <c r="AO90" t="s">
        <v>1121</v>
      </c>
      <c r="AP90" t="s">
        <v>1244</v>
      </c>
      <c r="AQ90" s="22" t="e">
        <v>#VALUE!</v>
      </c>
      <c r="AR90" s="21">
        <v>33.305056591332892</v>
      </c>
      <c r="AS90">
        <v>9.0661213360599966</v>
      </c>
      <c r="AT90" t="e">
        <v>#VALUE!</v>
      </c>
      <c r="AU90">
        <v>-33.305056591332892</v>
      </c>
      <c r="AV90" t="s">
        <v>2104</v>
      </c>
    </row>
    <row r="91" spans="1:48" x14ac:dyDescent="0.25">
      <c r="A91" s="14">
        <v>9.3999999999999862E-10</v>
      </c>
      <c r="B91" t="s">
        <v>1096</v>
      </c>
      <c r="C91" s="4">
        <v>9</v>
      </c>
      <c r="D91" s="4">
        <v>1</v>
      </c>
      <c r="E91" s="4">
        <v>6</v>
      </c>
      <c r="F91" s="4">
        <v>16</v>
      </c>
      <c r="G91" s="4">
        <v>60</v>
      </c>
      <c r="H91" s="4">
        <v>54.56</v>
      </c>
      <c r="I91" s="34">
        <v>9812.6626719589949</v>
      </c>
      <c r="J91" s="35">
        <v>20.912226906860866</v>
      </c>
      <c r="K91" s="35">
        <v>19.661261261261263</v>
      </c>
      <c r="L91" s="35">
        <v>12.284213513294231</v>
      </c>
      <c r="M91" s="35">
        <v>12.135597509661007</v>
      </c>
      <c r="N91" s="4">
        <v>2.7749999999999999</v>
      </c>
      <c r="O91" s="4">
        <v>7.142857142857145</v>
      </c>
      <c r="P91" s="35">
        <v>4.536290322580645</v>
      </c>
      <c r="Q91" s="36" t="str">
        <f t="shared" si="53"/>
        <v xml:space="preserve"> </v>
      </c>
      <c r="R91" s="36" t="str">
        <f t="shared" si="54"/>
        <v xml:space="preserve"> </v>
      </c>
      <c r="S91" s="37" t="str">
        <f t="shared" si="55"/>
        <v/>
      </c>
      <c r="T91" s="37" t="str">
        <f t="shared" si="56"/>
        <v/>
      </c>
      <c r="U91" s="37" t="str">
        <f t="shared" si="57"/>
        <v/>
      </c>
      <c r="V91" s="37" t="str">
        <f t="shared" si="58"/>
        <v/>
      </c>
      <c r="W91" s="37" t="str">
        <f t="shared" si="59"/>
        <v/>
      </c>
      <c r="X91" s="37" t="str">
        <f t="shared" si="60"/>
        <v/>
      </c>
      <c r="Y91" s="1" t="str">
        <f t="shared" si="61"/>
        <v xml:space="preserve"> </v>
      </c>
      <c r="Z91" s="1" t="str">
        <f t="shared" si="62"/>
        <v xml:space="preserve"> </v>
      </c>
      <c r="AA91" s="1" t="str">
        <f t="shared" si="63"/>
        <v xml:space="preserve"> </v>
      </c>
      <c r="AB91" s="1" t="str">
        <f t="shared" si="64"/>
        <v xml:space="preserve"> </v>
      </c>
      <c r="AC91" s="1" t="str">
        <f t="shared" si="65"/>
        <v xml:space="preserve"> </v>
      </c>
      <c r="AD91" s="1" t="str">
        <f t="shared" si="66"/>
        <v xml:space="preserve"> </v>
      </c>
      <c r="AE91" s="1" t="str">
        <f t="shared" si="67"/>
        <v xml:space="preserve"> </v>
      </c>
      <c r="AF91" s="1" t="str">
        <f t="shared" si="68"/>
        <v xml:space="preserve"> </v>
      </c>
      <c r="AG91" s="38">
        <f t="shared" si="69"/>
        <v>4.5362903235206451</v>
      </c>
      <c r="AH91" s="38" t="str">
        <f t="shared" si="70"/>
        <v xml:space="preserve"> </v>
      </c>
      <c r="AI91" s="1">
        <f t="shared" si="71"/>
        <v>52</v>
      </c>
      <c r="AJ91" s="1" t="str">
        <f t="shared" si="72"/>
        <v xml:space="preserve"> </v>
      </c>
      <c r="AK91" s="25" t="str">
        <f t="shared" si="73"/>
        <v xml:space="preserve"> </v>
      </c>
      <c r="AL91" s="25" t="str">
        <f t="shared" si="74"/>
        <v xml:space="preserve"> </v>
      </c>
      <c r="AM91" s="1" t="str">
        <f t="shared" si="75"/>
        <v xml:space="preserve"> </v>
      </c>
      <c r="AN91" s="1" t="str">
        <f t="shared" si="76"/>
        <v xml:space="preserve"> </v>
      </c>
      <c r="AO91" t="s">
        <v>1096</v>
      </c>
      <c r="AP91" t="s">
        <v>1252</v>
      </c>
      <c r="AQ91" s="22">
        <v>15.01486886534299</v>
      </c>
      <c r="AR91" s="21">
        <v>12.442413154409104</v>
      </c>
      <c r="AS91">
        <v>9.9706744868035102</v>
      </c>
      <c r="AT91">
        <v>-15.01486886534299</v>
      </c>
      <c r="AU91">
        <v>-12.442413154409104</v>
      </c>
      <c r="AV91" t="s">
        <v>2105</v>
      </c>
    </row>
    <row r="92" spans="1:48" x14ac:dyDescent="0.25">
      <c r="A92" s="14">
        <v>9.4999999999999858E-10</v>
      </c>
      <c r="B92" t="s">
        <v>1000</v>
      </c>
      <c r="C92" s="4">
        <v>7</v>
      </c>
      <c r="D92" s="4">
        <v>0</v>
      </c>
      <c r="E92" s="4">
        <v>2</v>
      </c>
      <c r="F92" s="4">
        <v>9</v>
      </c>
      <c r="G92" s="4">
        <v>38</v>
      </c>
      <c r="H92" s="4">
        <v>32.5</v>
      </c>
      <c r="I92" s="34">
        <v>6456.5778017504408</v>
      </c>
      <c r="J92" s="35">
        <v>21.480502313284862</v>
      </c>
      <c r="K92" s="35">
        <v>15.186915887850466</v>
      </c>
      <c r="L92" s="35">
        <v>13.540744039481662</v>
      </c>
      <c r="M92" s="35">
        <v>8.0091456505289482</v>
      </c>
      <c r="N92" s="4">
        <v>2.2610000000000001</v>
      </c>
      <c r="O92" s="4">
        <v>2.7727272727272698</v>
      </c>
      <c r="P92" s="35">
        <v>1.476923076923077</v>
      </c>
      <c r="Q92" s="36">
        <f t="shared" si="53"/>
        <v>77.777777778727767</v>
      </c>
      <c r="R92" s="36" t="str">
        <f t="shared" si="54"/>
        <v xml:space="preserve"> </v>
      </c>
      <c r="S92" s="37">
        <f t="shared" si="55"/>
        <v>0.16923077018076929</v>
      </c>
      <c r="T92" s="37" t="str">
        <f t="shared" si="56"/>
        <v/>
      </c>
      <c r="U92" s="37" t="str">
        <f t="shared" si="57"/>
        <v/>
      </c>
      <c r="V92" s="37" t="str">
        <f t="shared" si="58"/>
        <v/>
      </c>
      <c r="W92" s="37" t="str">
        <f t="shared" si="59"/>
        <v/>
      </c>
      <c r="X92" s="37" t="str">
        <f t="shared" si="60"/>
        <v/>
      </c>
      <c r="Y92" s="1" t="str">
        <f t="shared" si="61"/>
        <v xml:space="preserve"> </v>
      </c>
      <c r="Z92" s="1" t="str">
        <f t="shared" si="62"/>
        <v xml:space="preserve"> </v>
      </c>
      <c r="AA92" s="1" t="str">
        <f t="shared" si="63"/>
        <v xml:space="preserve"> </v>
      </c>
      <c r="AB92" s="1" t="str">
        <f t="shared" si="64"/>
        <v xml:space="preserve"> </v>
      </c>
      <c r="AC92" s="1">
        <f t="shared" si="65"/>
        <v>76</v>
      </c>
      <c r="AD92" s="1" t="str">
        <f t="shared" si="66"/>
        <v xml:space="preserve"> </v>
      </c>
      <c r="AE92" s="1">
        <f t="shared" si="67"/>
        <v>50</v>
      </c>
      <c r="AF92" s="1" t="str">
        <f t="shared" si="68"/>
        <v xml:space="preserve"> </v>
      </c>
      <c r="AG92" s="38" t="str">
        <f t="shared" si="69"/>
        <v xml:space="preserve"> </v>
      </c>
      <c r="AH92" s="38" t="str">
        <f t="shared" si="70"/>
        <v xml:space="preserve"> </v>
      </c>
      <c r="AI92" s="1" t="str">
        <f t="shared" si="71"/>
        <v xml:space="preserve"> </v>
      </c>
      <c r="AJ92" s="1" t="str">
        <f t="shared" si="72"/>
        <v xml:space="preserve"> </v>
      </c>
      <c r="AK92" s="25" t="str">
        <f t="shared" si="73"/>
        <v xml:space="preserve"> </v>
      </c>
      <c r="AL92" s="25" t="str">
        <f t="shared" si="74"/>
        <v xml:space="preserve"> </v>
      </c>
      <c r="AM92" s="1" t="str">
        <f t="shared" si="75"/>
        <v xml:space="preserve"> </v>
      </c>
      <c r="AN92" s="1" t="str">
        <f t="shared" si="76"/>
        <v xml:space="preserve"> </v>
      </c>
      <c r="AO92" t="s">
        <v>1000</v>
      </c>
      <c r="AP92" t="s">
        <v>1241</v>
      </c>
      <c r="AQ92" s="22">
        <v>12.705456283381222</v>
      </c>
      <c r="AR92" s="21">
        <v>3.486302081304804</v>
      </c>
      <c r="AS92">
        <v>16.92307692307693</v>
      </c>
      <c r="AT92">
        <v>-12.705456283381222</v>
      </c>
      <c r="AU92">
        <v>-3.486302081304804</v>
      </c>
      <c r="AV92" t="s">
        <v>2106</v>
      </c>
    </row>
    <row r="93" spans="1:48" x14ac:dyDescent="0.25">
      <c r="A93" s="14">
        <v>9.5999999999999855E-10</v>
      </c>
      <c r="B93" t="s">
        <v>1150</v>
      </c>
      <c r="C93" s="4">
        <v>21</v>
      </c>
      <c r="D93" s="4">
        <v>1</v>
      </c>
      <c r="E93" s="4">
        <v>5</v>
      </c>
      <c r="F93" s="4">
        <v>27</v>
      </c>
      <c r="G93" s="4">
        <v>52</v>
      </c>
      <c r="H93" s="4">
        <v>40.39</v>
      </c>
      <c r="I93" s="34">
        <v>60111.589313186472</v>
      </c>
      <c r="J93" s="35">
        <v>15.076521089958939</v>
      </c>
      <c r="K93" s="35">
        <v>17.020648967551622</v>
      </c>
      <c r="L93" s="35">
        <v>12.03444123908838</v>
      </c>
      <c r="M93" s="35">
        <v>12.06923714498169</v>
      </c>
      <c r="N93" s="4">
        <v>2.3730000000000002</v>
      </c>
      <c r="O93" s="4">
        <v>-10.452830188679235</v>
      </c>
      <c r="P93" s="35">
        <v>8.0267392919039366</v>
      </c>
      <c r="Q93" s="36">
        <f t="shared" si="53"/>
        <v>77.777777778737772</v>
      </c>
      <c r="R93" s="36" t="str">
        <f t="shared" si="54"/>
        <v xml:space="preserve"> </v>
      </c>
      <c r="S93" s="37">
        <f t="shared" si="55"/>
        <v>0.28744738892731875</v>
      </c>
      <c r="T93" s="37" t="str">
        <f t="shared" si="56"/>
        <v/>
      </c>
      <c r="U93" s="37" t="str">
        <f t="shared" si="57"/>
        <v/>
      </c>
      <c r="V93" s="37">
        <f t="shared" si="58"/>
        <v>-0.387305748167728</v>
      </c>
      <c r="W93" s="37" t="str">
        <f t="shared" si="59"/>
        <v/>
      </c>
      <c r="X93" s="37" t="str">
        <f t="shared" si="60"/>
        <v/>
      </c>
      <c r="Y93" s="1" t="str">
        <f t="shared" si="61"/>
        <v xml:space="preserve"> </v>
      </c>
      <c r="Z93" s="1">
        <f t="shared" si="62"/>
        <v>64</v>
      </c>
      <c r="AA93" s="1" t="str">
        <f t="shared" si="63"/>
        <v xml:space="preserve"> </v>
      </c>
      <c r="AB93" s="1" t="str">
        <f t="shared" si="64"/>
        <v xml:space="preserve"> </v>
      </c>
      <c r="AC93" s="1">
        <f t="shared" si="65"/>
        <v>37</v>
      </c>
      <c r="AD93" s="1" t="str">
        <f t="shared" si="66"/>
        <v xml:space="preserve"> </v>
      </c>
      <c r="AE93" s="1">
        <f t="shared" si="67"/>
        <v>49</v>
      </c>
      <c r="AF93" s="1" t="str">
        <f t="shared" si="68"/>
        <v xml:space="preserve"> </v>
      </c>
      <c r="AG93" s="38">
        <f t="shared" si="69"/>
        <v>8.0267392928639367</v>
      </c>
      <c r="AH93" s="38" t="str">
        <f t="shared" si="70"/>
        <v xml:space="preserve"> </v>
      </c>
      <c r="AI93" s="1">
        <f t="shared" si="71"/>
        <v>13</v>
      </c>
      <c r="AJ93" s="1" t="str">
        <f t="shared" si="72"/>
        <v xml:space="preserve"> </v>
      </c>
      <c r="AK93" s="25" t="str">
        <f t="shared" si="73"/>
        <v xml:space="preserve"> </v>
      </c>
      <c r="AL93" s="25" t="str">
        <f t="shared" si="74"/>
        <v xml:space="preserve"> </v>
      </c>
      <c r="AM93" s="1" t="str">
        <f t="shared" si="75"/>
        <v xml:space="preserve"> </v>
      </c>
      <c r="AN93" s="1" t="str">
        <f t="shared" si="76"/>
        <v xml:space="preserve"> </v>
      </c>
      <c r="AO93" t="s">
        <v>1150</v>
      </c>
      <c r="AP93" t="s">
        <v>1297</v>
      </c>
      <c r="AQ93" s="22">
        <v>38.730574816772801</v>
      </c>
      <c r="AR93" s="21">
        <v>14.222702756729355</v>
      </c>
      <c r="AS93">
        <v>28.744738796731873</v>
      </c>
      <c r="AT93">
        <v>-38.730574816772801</v>
      </c>
      <c r="AU93">
        <v>-14.222702756729355</v>
      </c>
      <c r="AV93" t="s">
        <v>2107</v>
      </c>
    </row>
    <row r="94" spans="1:48" x14ac:dyDescent="0.25">
      <c r="A94" s="14">
        <v>9.6999999999999851E-10</v>
      </c>
      <c r="B94" t="s">
        <v>951</v>
      </c>
      <c r="C94" s="4">
        <v>4</v>
      </c>
      <c r="D94" s="4">
        <v>0</v>
      </c>
      <c r="E94" s="4">
        <v>1</v>
      </c>
      <c r="F94" s="4">
        <v>5</v>
      </c>
      <c r="G94" s="4">
        <v>75</v>
      </c>
      <c r="H94" s="4">
        <v>75.75</v>
      </c>
      <c r="I94" s="34">
        <v>3061.6719030983418</v>
      </c>
      <c r="J94" s="35" t="s">
        <v>1240</v>
      </c>
      <c r="K94" s="35" t="s">
        <v>1240</v>
      </c>
      <c r="L94" s="35">
        <v>35.9139590747331</v>
      </c>
      <c r="M94" s="35">
        <v>23.745464705882355</v>
      </c>
      <c r="N94" s="4">
        <v>1.6540000000000001</v>
      </c>
      <c r="O94" s="4">
        <v>28.217054263565899</v>
      </c>
      <c r="P94" s="35">
        <v>0.66666666666666663</v>
      </c>
      <c r="Q94" s="36">
        <f t="shared" si="53"/>
        <v>80.000000000970005</v>
      </c>
      <c r="R94" s="36" t="str">
        <f t="shared" si="54"/>
        <v xml:space="preserve"> </v>
      </c>
      <c r="S94" s="37" t="str">
        <f t="shared" si="55"/>
        <v/>
      </c>
      <c r="T94" s="37" t="str">
        <f t="shared" si="56"/>
        <v/>
      </c>
      <c r="U94" s="37" t="str">
        <f t="shared" si="57"/>
        <v xml:space="preserve"> </v>
      </c>
      <c r="V94" s="37" t="str">
        <f t="shared" si="58"/>
        <v xml:space="preserve"> </v>
      </c>
      <c r="W94" s="37" t="str">
        <f t="shared" si="59"/>
        <v/>
      </c>
      <c r="X94" s="37" t="str">
        <f t="shared" si="60"/>
        <v/>
      </c>
      <c r="Y94" s="1" t="str">
        <f t="shared" si="61"/>
        <v xml:space="preserve"> </v>
      </c>
      <c r="Z94" s="1" t="str">
        <f t="shared" si="62"/>
        <v xml:space="preserve"> </v>
      </c>
      <c r="AA94" s="1" t="str">
        <f t="shared" si="63"/>
        <v xml:space="preserve"> </v>
      </c>
      <c r="AB94" s="1" t="str">
        <f t="shared" si="64"/>
        <v xml:space="preserve"> </v>
      </c>
      <c r="AC94" s="1" t="str">
        <f t="shared" si="65"/>
        <v xml:space="preserve"> </v>
      </c>
      <c r="AD94" s="1" t="str">
        <f t="shared" si="66"/>
        <v xml:space="preserve"> </v>
      </c>
      <c r="AE94" s="1">
        <f t="shared" si="67"/>
        <v>42</v>
      </c>
      <c r="AF94" s="1" t="str">
        <f t="shared" si="68"/>
        <v xml:space="preserve"> </v>
      </c>
      <c r="AG94" s="38" t="str">
        <f t="shared" si="69"/>
        <v xml:space="preserve"> </v>
      </c>
      <c r="AH94" s="38" t="str">
        <f t="shared" si="70"/>
        <v xml:space="preserve"> </v>
      </c>
      <c r="AI94" s="1" t="str">
        <f t="shared" si="71"/>
        <v xml:space="preserve"> </v>
      </c>
      <c r="AJ94" s="1" t="str">
        <f t="shared" si="72"/>
        <v xml:space="preserve"> </v>
      </c>
      <c r="AK94" s="25" t="str">
        <f t="shared" si="73"/>
        <v xml:space="preserve"> </v>
      </c>
      <c r="AL94" s="25" t="str">
        <f t="shared" si="74"/>
        <v xml:space="preserve"> </v>
      </c>
      <c r="AM94" s="1" t="str">
        <f t="shared" si="75"/>
        <v xml:space="preserve"> </v>
      </c>
      <c r="AN94" s="1" t="str">
        <f t="shared" si="76"/>
        <v xml:space="preserve"> </v>
      </c>
      <c r="AO94" t="s">
        <v>951</v>
      </c>
      <c r="AP94" t="s">
        <v>1295</v>
      </c>
      <c r="AQ94" s="22" t="e">
        <v>#VALUE!</v>
      </c>
      <c r="AR94" s="21">
        <v>-155.98216664435657</v>
      </c>
      <c r="AS94">
        <v>-0.99009900990099098</v>
      </c>
      <c r="AT94" t="e">
        <v>#VALUE!</v>
      </c>
      <c r="AU94">
        <v>155.98216664435657</v>
      </c>
      <c r="AV94" t="s">
        <v>2108</v>
      </c>
    </row>
    <row r="95" spans="1:48" x14ac:dyDescent="0.25">
      <c r="A95" s="14">
        <v>9.7999999999999848E-10</v>
      </c>
      <c r="B95" t="s">
        <v>1187</v>
      </c>
      <c r="C95" s="4">
        <v>14</v>
      </c>
      <c r="D95" s="4">
        <v>1</v>
      </c>
      <c r="E95" s="4">
        <v>2</v>
      </c>
      <c r="F95" s="4">
        <v>17</v>
      </c>
      <c r="G95" s="4">
        <v>4.625</v>
      </c>
      <c r="H95" s="4">
        <v>3.3</v>
      </c>
      <c r="I95" s="34">
        <v>539.7274005484345</v>
      </c>
      <c r="J95" s="35">
        <v>3.2352941176470584</v>
      </c>
      <c r="K95" s="35" t="s">
        <v>1240</v>
      </c>
      <c r="L95" s="35">
        <v>1.8319562488641696</v>
      </c>
      <c r="M95" s="35">
        <v>4.0114601424574365</v>
      </c>
      <c r="N95" s="4">
        <v>-0.23700000000000002</v>
      </c>
      <c r="O95" s="4" t="s">
        <v>132</v>
      </c>
      <c r="P95" s="35">
        <v>3.6363636363636367</v>
      </c>
      <c r="Q95" s="36">
        <f t="shared" si="53"/>
        <v>82.352941177450589</v>
      </c>
      <c r="R95" s="36" t="str">
        <f t="shared" si="54"/>
        <v xml:space="preserve"> </v>
      </c>
      <c r="S95" s="37">
        <f t="shared" si="55"/>
        <v>0.40151515249515163</v>
      </c>
      <c r="T95" s="37" t="str">
        <f t="shared" si="56"/>
        <v/>
      </c>
      <c r="U95" s="37" t="str">
        <f t="shared" si="57"/>
        <v/>
      </c>
      <c r="V95" s="37">
        <f t="shared" si="58"/>
        <v>-0.86852098723296955</v>
      </c>
      <c r="W95" s="37" t="str">
        <f t="shared" si="59"/>
        <v/>
      </c>
      <c r="X95" s="37">
        <f t="shared" si="60"/>
        <v>-0.86942455193923696</v>
      </c>
      <c r="Y95" s="1" t="str">
        <f t="shared" si="61"/>
        <v xml:space="preserve"> </v>
      </c>
      <c r="Z95" s="1">
        <f t="shared" si="62"/>
        <v>6</v>
      </c>
      <c r="AA95" s="1" t="str">
        <f t="shared" si="63"/>
        <v xml:space="preserve"> </v>
      </c>
      <c r="AB95" s="1">
        <f t="shared" si="64"/>
        <v>2</v>
      </c>
      <c r="AC95" s="1">
        <f t="shared" si="65"/>
        <v>20</v>
      </c>
      <c r="AD95" s="1" t="str">
        <f t="shared" si="66"/>
        <v xml:space="preserve"> </v>
      </c>
      <c r="AE95" s="1">
        <f t="shared" si="67"/>
        <v>40</v>
      </c>
      <c r="AF95" s="1" t="str">
        <f t="shared" si="68"/>
        <v xml:space="preserve"> </v>
      </c>
      <c r="AG95" s="38">
        <f t="shared" si="69"/>
        <v>3.6363636373436368</v>
      </c>
      <c r="AH95" s="38" t="str">
        <f t="shared" si="70"/>
        <v xml:space="preserve"> </v>
      </c>
      <c r="AI95" s="1">
        <f t="shared" si="71"/>
        <v>72</v>
      </c>
      <c r="AJ95" s="1" t="str">
        <f t="shared" si="72"/>
        <v xml:space="preserve"> </v>
      </c>
      <c r="AK95" s="25" t="str">
        <f t="shared" si="73"/>
        <v xml:space="preserve"> </v>
      </c>
      <c r="AL95" s="25" t="str">
        <f t="shared" si="74"/>
        <v xml:space="preserve"> </v>
      </c>
      <c r="AM95" s="1" t="str">
        <f t="shared" si="75"/>
        <v xml:space="preserve"> </v>
      </c>
      <c r="AN95" s="1" t="str">
        <f t="shared" si="76"/>
        <v xml:space="preserve"> </v>
      </c>
      <c r="AO95" t="s">
        <v>1187</v>
      </c>
      <c r="AP95" t="s">
        <v>1297</v>
      </c>
      <c r="AQ95" s="22">
        <v>86.852098723296962</v>
      </c>
      <c r="AR95" s="21">
        <v>86.942455193923692</v>
      </c>
      <c r="AS95">
        <v>40.151515151515163</v>
      </c>
      <c r="AT95">
        <v>-86.852098723296962</v>
      </c>
      <c r="AU95">
        <v>-86.942455193923692</v>
      </c>
      <c r="AV95" t="s">
        <v>2109</v>
      </c>
    </row>
    <row r="96" spans="1:48" x14ac:dyDescent="0.25">
      <c r="A96" s="14">
        <v>9.8999999999999844E-10</v>
      </c>
      <c r="B96" t="s">
        <v>1019</v>
      </c>
      <c r="C96" s="4">
        <v>7</v>
      </c>
      <c r="D96" s="4">
        <v>1</v>
      </c>
      <c r="E96" s="4">
        <v>4</v>
      </c>
      <c r="F96" s="4">
        <v>12</v>
      </c>
      <c r="G96" s="4">
        <v>20</v>
      </c>
      <c r="H96" s="4">
        <v>17.86</v>
      </c>
      <c r="I96" s="34">
        <v>1126.1584251980137</v>
      </c>
      <c r="J96" s="35">
        <v>20.098977489273668</v>
      </c>
      <c r="K96" s="35">
        <v>19.022604363155974</v>
      </c>
      <c r="L96" s="35">
        <v>9.4449663681296219</v>
      </c>
      <c r="M96" s="35">
        <v>8.156437740693196</v>
      </c>
      <c r="N96" s="4">
        <v>0.69000000000000006</v>
      </c>
      <c r="O96" s="4">
        <v>-26.595744680851062</v>
      </c>
      <c r="P96" s="35">
        <v>0</v>
      </c>
      <c r="Q96" s="36" t="str">
        <f t="shared" si="53"/>
        <v xml:space="preserve"> </v>
      </c>
      <c r="R96" s="36" t="str">
        <f t="shared" si="54"/>
        <v xml:space="preserve"> </v>
      </c>
      <c r="S96" s="37" t="str">
        <f t="shared" si="55"/>
        <v/>
      </c>
      <c r="T96" s="37" t="str">
        <f t="shared" si="56"/>
        <v/>
      </c>
      <c r="U96" s="37" t="str">
        <f t="shared" si="57"/>
        <v/>
      </c>
      <c r="V96" s="37" t="str">
        <f t="shared" si="58"/>
        <v/>
      </c>
      <c r="W96" s="37" t="str">
        <f t="shared" si="59"/>
        <v/>
      </c>
      <c r="X96" s="37">
        <f t="shared" si="60"/>
        <v>-0.32679575934086358</v>
      </c>
      <c r="Y96" s="1" t="str">
        <f t="shared" si="61"/>
        <v xml:space="preserve"> </v>
      </c>
      <c r="Z96" s="1" t="str">
        <f t="shared" si="62"/>
        <v xml:space="preserve"> </v>
      </c>
      <c r="AA96" s="1" t="str">
        <f t="shared" si="63"/>
        <v xml:space="preserve"> </v>
      </c>
      <c r="AB96" s="1">
        <f t="shared" si="64"/>
        <v>66</v>
      </c>
      <c r="AC96" s="1" t="str">
        <f t="shared" si="65"/>
        <v xml:space="preserve"> </v>
      </c>
      <c r="AD96" s="1" t="str">
        <f t="shared" si="66"/>
        <v xml:space="preserve"> </v>
      </c>
      <c r="AE96" s="1" t="str">
        <f t="shared" si="67"/>
        <v xml:space="preserve"> </v>
      </c>
      <c r="AF96" s="1" t="str">
        <f t="shared" si="68"/>
        <v xml:space="preserve"> </v>
      </c>
      <c r="AG96" s="38" t="str">
        <f t="shared" si="69"/>
        <v xml:space="preserve"> </v>
      </c>
      <c r="AH96" s="38" t="str">
        <f t="shared" si="70"/>
        <v xml:space="preserve"> </v>
      </c>
      <c r="AI96" s="1" t="str">
        <f t="shared" si="71"/>
        <v xml:space="preserve"> </v>
      </c>
      <c r="AJ96" s="1" t="str">
        <f t="shared" si="72"/>
        <v xml:space="preserve"> </v>
      </c>
      <c r="AK96" s="25" t="str">
        <f t="shared" si="73"/>
        <v xml:space="preserve"> </v>
      </c>
      <c r="AL96" s="25" t="str">
        <f t="shared" si="74"/>
        <v xml:space="preserve"> </v>
      </c>
      <c r="AM96" s="1" t="str">
        <f t="shared" si="75"/>
        <v xml:space="preserve"> </v>
      </c>
      <c r="AN96" s="1" t="str">
        <f t="shared" si="76"/>
        <v xml:space="preserve"> </v>
      </c>
      <c r="AO96" t="s">
        <v>1019</v>
      </c>
      <c r="AP96" t="s">
        <v>1244</v>
      </c>
      <c r="AQ96" s="22">
        <v>18.319830537127292</v>
      </c>
      <c r="AR96" s="21">
        <v>32.679575934086358</v>
      </c>
      <c r="AS96">
        <v>11.982082866741317</v>
      </c>
      <c r="AT96">
        <v>-18.319830537127292</v>
      </c>
      <c r="AU96">
        <v>-32.679575934086358</v>
      </c>
      <c r="AV96" t="s">
        <v>2110</v>
      </c>
    </row>
    <row r="97" spans="1:48" x14ac:dyDescent="0.25">
      <c r="A97" s="14">
        <v>9.9999999999999841E-10</v>
      </c>
      <c r="B97" t="s">
        <v>1017</v>
      </c>
      <c r="C97" s="4">
        <v>1</v>
      </c>
      <c r="D97" s="4">
        <v>3</v>
      </c>
      <c r="E97" s="4">
        <v>7</v>
      </c>
      <c r="F97" s="4">
        <v>11</v>
      </c>
      <c r="G97" s="4">
        <v>0.75</v>
      </c>
      <c r="H97" s="4">
        <v>0.71</v>
      </c>
      <c r="I97" s="34">
        <v>85.11377763076672</v>
      </c>
      <c r="J97" s="35" t="s">
        <v>1240</v>
      </c>
      <c r="K97" s="35" t="s">
        <v>1240</v>
      </c>
      <c r="L97" s="35">
        <v>4.2902506203473942</v>
      </c>
      <c r="M97" s="35">
        <v>7.7842655248952095</v>
      </c>
      <c r="N97" s="4">
        <v>-1.3580000000000001</v>
      </c>
      <c r="O97" s="4">
        <v>-60.710059171597649</v>
      </c>
      <c r="P97" s="35">
        <v>5.0704225352112688</v>
      </c>
      <c r="Q97" s="36" t="str">
        <f t="shared" si="53"/>
        <v xml:space="preserve"> </v>
      </c>
      <c r="R97" s="36" t="str">
        <f t="shared" si="54"/>
        <v xml:space="preserve"> </v>
      </c>
      <c r="S97" s="37" t="str">
        <f t="shared" si="55"/>
        <v/>
      </c>
      <c r="T97" s="37" t="str">
        <f t="shared" si="56"/>
        <v/>
      </c>
      <c r="U97" s="37" t="str">
        <f t="shared" si="57"/>
        <v xml:space="preserve"> </v>
      </c>
      <c r="V97" s="37" t="str">
        <f t="shared" si="58"/>
        <v xml:space="preserve"> </v>
      </c>
      <c r="W97" s="37" t="str">
        <f t="shared" si="59"/>
        <v/>
      </c>
      <c r="X97" s="37">
        <f t="shared" si="60"/>
        <v>-0.69420590836044371</v>
      </c>
      <c r="Y97" s="1" t="str">
        <f t="shared" si="61"/>
        <v xml:space="preserve"> </v>
      </c>
      <c r="Z97" s="1" t="str">
        <f t="shared" si="62"/>
        <v xml:space="preserve"> </v>
      </c>
      <c r="AA97" s="1" t="str">
        <f t="shared" si="63"/>
        <v xml:space="preserve"> </v>
      </c>
      <c r="AB97" s="1">
        <f t="shared" si="64"/>
        <v>19</v>
      </c>
      <c r="AC97" s="1" t="str">
        <f t="shared" si="65"/>
        <v xml:space="preserve"> </v>
      </c>
      <c r="AD97" s="1" t="str">
        <f t="shared" si="66"/>
        <v xml:space="preserve"> </v>
      </c>
      <c r="AE97" s="1" t="str">
        <f t="shared" si="67"/>
        <v xml:space="preserve"> </v>
      </c>
      <c r="AF97" s="1" t="str">
        <f t="shared" si="68"/>
        <v xml:space="preserve"> </v>
      </c>
      <c r="AG97" s="38">
        <f t="shared" si="69"/>
        <v>5.0704225362112689</v>
      </c>
      <c r="AH97" s="38" t="str">
        <f t="shared" si="70"/>
        <v xml:space="preserve"> </v>
      </c>
      <c r="AI97" s="1">
        <f t="shared" si="71"/>
        <v>45</v>
      </c>
      <c r="AJ97" s="1" t="str">
        <f t="shared" si="72"/>
        <v xml:space="preserve"> </v>
      </c>
      <c r="AK97" s="25" t="str">
        <f t="shared" si="73"/>
        <v xml:space="preserve"> </v>
      </c>
      <c r="AL97" s="25">
        <f t="shared" si="74"/>
        <v>-60.710059170597653</v>
      </c>
      <c r="AM97" s="1" t="str">
        <f t="shared" si="75"/>
        <v xml:space="preserve"> </v>
      </c>
      <c r="AN97" s="1">
        <f t="shared" si="76"/>
        <v>5</v>
      </c>
      <c r="AO97" t="s">
        <v>1017</v>
      </c>
      <c r="AP97" t="s">
        <v>1297</v>
      </c>
      <c r="AQ97" s="22" t="e">
        <v>#VALUE!</v>
      </c>
      <c r="AR97" s="21">
        <v>69.420590836044369</v>
      </c>
      <c r="AS97">
        <v>5.6338028169014231</v>
      </c>
      <c r="AT97" t="e">
        <v>#VALUE!</v>
      </c>
      <c r="AU97">
        <v>-69.420590836044369</v>
      </c>
      <c r="AV97" t="s">
        <v>2111</v>
      </c>
    </row>
    <row r="98" spans="1:48" x14ac:dyDescent="0.25">
      <c r="A98" s="14">
        <v>1.0099999999999984E-9</v>
      </c>
      <c r="B98" t="s">
        <v>1078</v>
      </c>
      <c r="C98" s="4">
        <v>1</v>
      </c>
      <c r="D98" s="4">
        <v>0</v>
      </c>
      <c r="E98" s="4">
        <v>5</v>
      </c>
      <c r="F98" s="4">
        <v>6</v>
      </c>
      <c r="G98" s="4">
        <v>7.75</v>
      </c>
      <c r="H98" s="4">
        <v>5.47</v>
      </c>
      <c r="I98" s="34">
        <v>359.65359448275865</v>
      </c>
      <c r="J98" s="35">
        <v>21.038461538461537</v>
      </c>
      <c r="K98" s="35">
        <v>26.047619047619047</v>
      </c>
      <c r="L98" s="35">
        <v>10.052786709539122</v>
      </c>
      <c r="M98" s="35">
        <v>10.654243295127964</v>
      </c>
      <c r="N98" s="4">
        <v>0.21</v>
      </c>
      <c r="O98" s="4">
        <v>10.52631578947368</v>
      </c>
      <c r="P98" s="35">
        <v>8.7751371115173686</v>
      </c>
      <c r="Q98" s="36" t="str">
        <f t="shared" si="53"/>
        <v xml:space="preserve"> </v>
      </c>
      <c r="R98" s="36" t="str">
        <f t="shared" si="54"/>
        <v xml:space="preserve"> </v>
      </c>
      <c r="S98" s="37">
        <f t="shared" si="55"/>
        <v>0.41681901380707498</v>
      </c>
      <c r="T98" s="37" t="str">
        <f t="shared" si="56"/>
        <v/>
      </c>
      <c r="U98" s="37" t="str">
        <f t="shared" si="57"/>
        <v/>
      </c>
      <c r="V98" s="37" t="str">
        <f t="shared" si="58"/>
        <v/>
      </c>
      <c r="W98" s="37" t="str">
        <f t="shared" si="59"/>
        <v/>
      </c>
      <c r="X98" s="37" t="str">
        <f t="shared" si="60"/>
        <v/>
      </c>
      <c r="Y98" s="1" t="str">
        <f t="shared" si="61"/>
        <v xml:space="preserve"> </v>
      </c>
      <c r="Z98" s="1" t="str">
        <f t="shared" si="62"/>
        <v xml:space="preserve"> </v>
      </c>
      <c r="AA98" s="1" t="str">
        <f t="shared" si="63"/>
        <v xml:space="preserve"> </v>
      </c>
      <c r="AB98" s="1" t="str">
        <f t="shared" si="64"/>
        <v xml:space="preserve"> </v>
      </c>
      <c r="AC98" s="1">
        <f t="shared" si="65"/>
        <v>17</v>
      </c>
      <c r="AD98" s="1" t="str">
        <f t="shared" si="66"/>
        <v xml:space="preserve"> </v>
      </c>
      <c r="AE98" s="1" t="str">
        <f t="shared" si="67"/>
        <v xml:space="preserve"> </v>
      </c>
      <c r="AF98" s="1" t="str">
        <f t="shared" si="68"/>
        <v xml:space="preserve"> </v>
      </c>
      <c r="AG98" s="38">
        <f t="shared" si="69"/>
        <v>8.7751371125273678</v>
      </c>
      <c r="AH98" s="38" t="str">
        <f t="shared" si="70"/>
        <v xml:space="preserve"> </v>
      </c>
      <c r="AI98" s="1">
        <f t="shared" si="71"/>
        <v>11</v>
      </c>
      <c r="AJ98" s="1" t="str">
        <f t="shared" si="72"/>
        <v xml:space="preserve"> </v>
      </c>
      <c r="AK98" s="25" t="str">
        <f t="shared" si="73"/>
        <v xml:space="preserve"> </v>
      </c>
      <c r="AL98" s="25" t="str">
        <f t="shared" si="74"/>
        <v xml:space="preserve"> </v>
      </c>
      <c r="AM98" s="1" t="str">
        <f t="shared" si="75"/>
        <v xml:space="preserve"> </v>
      </c>
      <c r="AN98" s="1" t="str">
        <f t="shared" si="76"/>
        <v xml:space="preserve"> </v>
      </c>
      <c r="AO98" t="s">
        <v>1078</v>
      </c>
      <c r="AP98" t="s">
        <v>1315</v>
      </c>
      <c r="AQ98" s="22">
        <v>14.501864355201677</v>
      </c>
      <c r="AR98" s="21">
        <v>28.347244664210269</v>
      </c>
      <c r="AS98">
        <v>41.681901279707503</v>
      </c>
      <c r="AT98">
        <v>-14.501864355201677</v>
      </c>
      <c r="AU98">
        <v>-28.347244664210269</v>
      </c>
      <c r="AV98" t="s">
        <v>2112</v>
      </c>
    </row>
    <row r="99" spans="1:48" x14ac:dyDescent="0.25">
      <c r="A99" s="14">
        <v>1.0199999999999983E-9</v>
      </c>
      <c r="B99" t="s">
        <v>1066</v>
      </c>
      <c r="C99" s="4">
        <v>4</v>
      </c>
      <c r="D99" s="4">
        <v>0</v>
      </c>
      <c r="E99" s="4">
        <v>3</v>
      </c>
      <c r="F99" s="4">
        <v>7</v>
      </c>
      <c r="G99" s="4">
        <v>18</v>
      </c>
      <c r="H99" s="4" t="s">
        <v>132</v>
      </c>
      <c r="I99" s="34" t="s">
        <v>132</v>
      </c>
      <c r="J99" s="35" t="s">
        <v>1240</v>
      </c>
      <c r="K99" s="35" t="s">
        <v>1240</v>
      </c>
      <c r="L99" s="35" t="s">
        <v>1240</v>
      </c>
      <c r="M99" s="35" t="s">
        <v>1240</v>
      </c>
      <c r="N99" s="4">
        <v>0.49</v>
      </c>
      <c r="O99" s="4">
        <v>-66.779661016949149</v>
      </c>
      <c r="P99" s="35" t="s">
        <v>137</v>
      </c>
      <c r="Q99" s="36" t="str">
        <f t="shared" si="53"/>
        <v xml:space="preserve"> </v>
      </c>
      <c r="R99" s="36" t="str">
        <f t="shared" si="54"/>
        <v xml:space="preserve"> </v>
      </c>
      <c r="S99" s="37" t="str">
        <f t="shared" si="55"/>
        <v xml:space="preserve"> </v>
      </c>
      <c r="T99" s="37" t="str">
        <f t="shared" si="56"/>
        <v xml:space="preserve"> </v>
      </c>
      <c r="U99" s="37" t="str">
        <f t="shared" si="57"/>
        <v xml:space="preserve"> </v>
      </c>
      <c r="V99" s="37" t="str">
        <f t="shared" si="58"/>
        <v xml:space="preserve"> </v>
      </c>
      <c r="W99" s="37" t="str">
        <f t="shared" si="59"/>
        <v xml:space="preserve"> </v>
      </c>
      <c r="X99" s="37" t="str">
        <f t="shared" si="60"/>
        <v xml:space="preserve"> </v>
      </c>
      <c r="Y99" s="1" t="str">
        <f t="shared" si="61"/>
        <v xml:space="preserve"> </v>
      </c>
      <c r="Z99" s="1" t="str">
        <f t="shared" si="62"/>
        <v xml:space="preserve"> </v>
      </c>
      <c r="AA99" s="1" t="str">
        <f t="shared" si="63"/>
        <v xml:space="preserve"> </v>
      </c>
      <c r="AB99" s="1" t="str">
        <f t="shared" si="64"/>
        <v xml:space="preserve"> </v>
      </c>
      <c r="AC99" s="1" t="str">
        <f t="shared" si="65"/>
        <v xml:space="preserve"> </v>
      </c>
      <c r="AD99" s="1" t="str">
        <f t="shared" si="66"/>
        <v xml:space="preserve"> </v>
      </c>
      <c r="AE99" s="1" t="str">
        <f t="shared" si="67"/>
        <v xml:space="preserve"> </v>
      </c>
      <c r="AF99" s="1" t="str">
        <f t="shared" si="68"/>
        <v xml:space="preserve"> </v>
      </c>
      <c r="AG99" s="38" t="str">
        <f t="shared" si="69"/>
        <v xml:space="preserve"> </v>
      </c>
      <c r="AH99" s="38" t="str">
        <f t="shared" si="70"/>
        <v xml:space="preserve"> </v>
      </c>
      <c r="AI99" s="1" t="str">
        <f t="shared" si="71"/>
        <v xml:space="preserve"> </v>
      </c>
      <c r="AJ99" s="1" t="str">
        <f t="shared" si="72"/>
        <v xml:space="preserve"> </v>
      </c>
      <c r="AK99" s="25" t="str">
        <f t="shared" si="73"/>
        <v xml:space="preserve"> </v>
      </c>
      <c r="AL99" s="25">
        <f t="shared" si="74"/>
        <v>-66.77966101592915</v>
      </c>
      <c r="AM99" s="1" t="str">
        <f t="shared" si="75"/>
        <v xml:space="preserve"> </v>
      </c>
      <c r="AN99" s="1">
        <f t="shared" si="76"/>
        <v>9</v>
      </c>
      <c r="AO99" t="s">
        <v>1066</v>
      </c>
      <c r="AP99" t="s">
        <v>1256</v>
      </c>
      <c r="AQ99" s="22" t="e">
        <v>#VALUE!</v>
      </c>
      <c r="AR99" s="21" t="e">
        <v>#VALUE!</v>
      </c>
      <c r="AS99" t="s">
        <v>137</v>
      </c>
      <c r="AT99" t="e">
        <v>#VALUE!</v>
      </c>
      <c r="AU99" t="e">
        <v>#VALUE!</v>
      </c>
      <c r="AV99" t="s">
        <v>2113</v>
      </c>
    </row>
    <row r="100" spans="1:48" x14ac:dyDescent="0.25">
      <c r="A100" s="14">
        <v>1.0299999999999983E-9</v>
      </c>
      <c r="B100" t="s">
        <v>1231</v>
      </c>
      <c r="C100" s="4">
        <v>0</v>
      </c>
      <c r="D100" s="4">
        <v>0</v>
      </c>
      <c r="E100" s="4">
        <v>5</v>
      </c>
      <c r="F100" s="4">
        <v>5</v>
      </c>
      <c r="G100" s="4">
        <v>5</v>
      </c>
      <c r="H100" s="4">
        <v>3.35</v>
      </c>
      <c r="I100" s="34">
        <v>239.28994407818391</v>
      </c>
      <c r="J100" s="35">
        <v>0.94502385168200131</v>
      </c>
      <c r="K100" s="35" t="s">
        <v>1240</v>
      </c>
      <c r="L100" s="35">
        <v>0.70812013536379026</v>
      </c>
      <c r="M100" s="35">
        <v>2.6999935483870967</v>
      </c>
      <c r="N100" s="4">
        <v>-3.31</v>
      </c>
      <c r="O100" s="4" t="s">
        <v>132</v>
      </c>
      <c r="P100" s="35">
        <v>5.971271763986616</v>
      </c>
      <c r="Q100" s="36" t="str">
        <f t="shared" si="53"/>
        <v xml:space="preserve"> </v>
      </c>
      <c r="R100" s="36" t="str">
        <f t="shared" si="54"/>
        <v xml:space="preserve"> </v>
      </c>
      <c r="S100" s="37">
        <f t="shared" si="55"/>
        <v>0.49253731446283566</v>
      </c>
      <c r="T100" s="37" t="str">
        <f t="shared" si="56"/>
        <v/>
      </c>
      <c r="U100" s="37" t="str">
        <f t="shared" si="57"/>
        <v/>
      </c>
      <c r="V100" s="37">
        <f t="shared" si="58"/>
        <v>-0.9615952063267712</v>
      </c>
      <c r="W100" s="37" t="str">
        <f t="shared" si="59"/>
        <v/>
      </c>
      <c r="X100" s="37">
        <f t="shared" si="60"/>
        <v>-0.94952766802520361</v>
      </c>
      <c r="Y100" s="1" t="str">
        <f t="shared" si="61"/>
        <v xml:space="preserve"> </v>
      </c>
      <c r="Z100" s="1">
        <f t="shared" si="62"/>
        <v>1</v>
      </c>
      <c r="AA100" s="1" t="str">
        <f t="shared" si="63"/>
        <v xml:space="preserve"> </v>
      </c>
      <c r="AB100" s="1">
        <f t="shared" si="64"/>
        <v>1</v>
      </c>
      <c r="AC100" s="1">
        <f t="shared" si="65"/>
        <v>13</v>
      </c>
      <c r="AD100" s="1" t="str">
        <f t="shared" si="66"/>
        <v xml:space="preserve"> </v>
      </c>
      <c r="AE100" s="1" t="str">
        <f t="shared" si="67"/>
        <v xml:space="preserve"> </v>
      </c>
      <c r="AF100" s="1" t="str">
        <f t="shared" si="68"/>
        <v xml:space="preserve"> </v>
      </c>
      <c r="AG100" s="38">
        <f t="shared" si="69"/>
        <v>5.9712717650166161</v>
      </c>
      <c r="AH100" s="38" t="str">
        <f t="shared" si="70"/>
        <v xml:space="preserve"> </v>
      </c>
      <c r="AI100" s="1">
        <f t="shared" si="71"/>
        <v>35</v>
      </c>
      <c r="AJ100" s="1" t="str">
        <f t="shared" si="72"/>
        <v xml:space="preserve"> </v>
      </c>
      <c r="AK100" s="25" t="str">
        <f t="shared" si="73"/>
        <v xml:space="preserve"> </v>
      </c>
      <c r="AL100" s="25" t="str">
        <f t="shared" si="74"/>
        <v xml:space="preserve"> </v>
      </c>
      <c r="AM100" s="1" t="str">
        <f t="shared" si="75"/>
        <v xml:space="preserve"> </v>
      </c>
      <c r="AN100" s="1" t="str">
        <f t="shared" si="76"/>
        <v xml:space="preserve"> </v>
      </c>
      <c r="AO100" t="s">
        <v>1231</v>
      </c>
      <c r="AP100" t="s">
        <v>1297</v>
      </c>
      <c r="AQ100" s="22">
        <v>96.159520632677115</v>
      </c>
      <c r="AR100" s="21">
        <v>94.952766802520358</v>
      </c>
      <c r="AS100">
        <v>49.253731343283569</v>
      </c>
      <c r="AT100">
        <v>-96.159520632677115</v>
      </c>
      <c r="AU100">
        <v>-94.952766802520358</v>
      </c>
      <c r="AV100" t="s">
        <v>2114</v>
      </c>
    </row>
    <row r="101" spans="1:48" x14ac:dyDescent="0.25">
      <c r="A101" s="14">
        <v>1.0399999999999983E-9</v>
      </c>
      <c r="B101" t="s">
        <v>1144</v>
      </c>
      <c r="C101" s="4">
        <v>4</v>
      </c>
      <c r="D101" s="4">
        <v>0</v>
      </c>
      <c r="E101" s="4">
        <v>2</v>
      </c>
      <c r="F101" s="4">
        <v>6</v>
      </c>
      <c r="G101" s="4">
        <v>569.5</v>
      </c>
      <c r="H101" s="4">
        <v>401.99</v>
      </c>
      <c r="I101" s="34">
        <v>8558.5126756287227</v>
      </c>
      <c r="J101" s="35">
        <v>4.6081038813447153</v>
      </c>
      <c r="K101" s="35" t="s">
        <v>1240</v>
      </c>
      <c r="L101" s="35" t="s">
        <v>1240</v>
      </c>
      <c r="M101" s="35" t="s">
        <v>1240</v>
      </c>
      <c r="N101" s="4">
        <v>-15.24</v>
      </c>
      <c r="O101" s="4" t="s">
        <v>132</v>
      </c>
      <c r="P101" s="35">
        <v>3.2937596136605718</v>
      </c>
      <c r="Q101" s="36" t="str">
        <f t="shared" si="53"/>
        <v xml:space="preserve"> </v>
      </c>
      <c r="R101" s="36" t="str">
        <f t="shared" si="54"/>
        <v xml:space="preserve"> </v>
      </c>
      <c r="S101" s="37">
        <f t="shared" si="55"/>
        <v>0.41670190904766191</v>
      </c>
      <c r="T101" s="37" t="str">
        <f t="shared" si="56"/>
        <v/>
      </c>
      <c r="U101" s="37" t="str">
        <f t="shared" si="57"/>
        <v/>
      </c>
      <c r="V101" s="37">
        <f t="shared" si="58"/>
        <v>-0.8127314157490706</v>
      </c>
      <c r="W101" s="37" t="str">
        <f t="shared" si="59"/>
        <v xml:space="preserve"> </v>
      </c>
      <c r="X101" s="37" t="str">
        <f t="shared" si="60"/>
        <v xml:space="preserve"> </v>
      </c>
      <c r="Y101" s="1" t="str">
        <f t="shared" si="61"/>
        <v xml:space="preserve"> </v>
      </c>
      <c r="Z101" s="1">
        <f t="shared" si="62"/>
        <v>11</v>
      </c>
      <c r="AA101" s="1" t="str">
        <f t="shared" si="63"/>
        <v xml:space="preserve"> </v>
      </c>
      <c r="AB101" s="1" t="str">
        <f t="shared" si="64"/>
        <v xml:space="preserve"> </v>
      </c>
      <c r="AC101" s="1">
        <f t="shared" si="65"/>
        <v>18</v>
      </c>
      <c r="AD101" s="1" t="str">
        <f t="shared" si="66"/>
        <v xml:space="preserve"> </v>
      </c>
      <c r="AE101" s="1" t="str">
        <f t="shared" si="67"/>
        <v xml:space="preserve"> </v>
      </c>
      <c r="AF101" s="1" t="str">
        <f t="shared" si="68"/>
        <v xml:space="preserve"> </v>
      </c>
      <c r="AG101" s="38">
        <f t="shared" si="69"/>
        <v>3.2937596147005719</v>
      </c>
      <c r="AH101" s="38" t="str">
        <f t="shared" si="70"/>
        <v xml:space="preserve"> </v>
      </c>
      <c r="AI101" s="1">
        <f t="shared" si="71"/>
        <v>77</v>
      </c>
      <c r="AJ101" s="1" t="str">
        <f t="shared" si="72"/>
        <v xml:space="preserve"> </v>
      </c>
      <c r="AK101" s="25" t="str">
        <f t="shared" si="73"/>
        <v xml:space="preserve"> </v>
      </c>
      <c r="AL101" s="25" t="str">
        <f t="shared" si="74"/>
        <v xml:space="preserve"> </v>
      </c>
      <c r="AM101" s="1" t="str">
        <f t="shared" si="75"/>
        <v xml:space="preserve"> </v>
      </c>
      <c r="AN101" s="1" t="str">
        <f t="shared" si="76"/>
        <v xml:space="preserve"> </v>
      </c>
      <c r="AO101" t="s">
        <v>1144</v>
      </c>
      <c r="AP101" t="s">
        <v>1248</v>
      </c>
      <c r="AQ101" s="22">
        <v>81.273141574907058</v>
      </c>
      <c r="AR101" s="21" t="e">
        <v>#VALUE!</v>
      </c>
      <c r="AS101">
        <v>41.670190800766193</v>
      </c>
      <c r="AT101">
        <v>-81.273141574907058</v>
      </c>
      <c r="AU101" t="e">
        <v>#VALUE!</v>
      </c>
      <c r="AV101" t="s">
        <v>2115</v>
      </c>
    </row>
    <row r="102" spans="1:48" x14ac:dyDescent="0.25">
      <c r="A102" s="14">
        <v>1.0499999999999982E-9</v>
      </c>
      <c r="B102" t="s">
        <v>1067</v>
      </c>
      <c r="C102" s="4">
        <v>19</v>
      </c>
      <c r="D102" s="4">
        <v>0</v>
      </c>
      <c r="E102" s="4">
        <v>4</v>
      </c>
      <c r="F102" s="4">
        <v>23</v>
      </c>
      <c r="G102" s="4">
        <v>12.475000381469727</v>
      </c>
      <c r="H102" s="4">
        <v>13.63</v>
      </c>
      <c r="I102" s="34">
        <v>6905.663002644309</v>
      </c>
      <c r="J102" s="35" t="s">
        <v>1240</v>
      </c>
      <c r="K102" s="35" t="s">
        <v>1240</v>
      </c>
      <c r="L102" s="35">
        <v>9.9615978671462635</v>
      </c>
      <c r="M102" s="35">
        <v>8.8530150683065791</v>
      </c>
      <c r="N102" s="4">
        <v>-0.45600000000000002</v>
      </c>
      <c r="O102" s="4" t="s">
        <v>132</v>
      </c>
      <c r="P102" s="35">
        <v>8.9854734047143156E-2</v>
      </c>
      <c r="Q102" s="36">
        <f t="shared" si="53"/>
        <v>82.608695653223904</v>
      </c>
      <c r="R102" s="36" t="str">
        <f t="shared" si="54"/>
        <v xml:space="preserve"> </v>
      </c>
      <c r="S102" s="37" t="str">
        <f t="shared" si="55"/>
        <v/>
      </c>
      <c r="T102" s="37" t="str">
        <f t="shared" si="56"/>
        <v/>
      </c>
      <c r="U102" s="37" t="str">
        <f t="shared" si="57"/>
        <v xml:space="preserve"> </v>
      </c>
      <c r="V102" s="37" t="str">
        <f t="shared" si="58"/>
        <v xml:space="preserve"> </v>
      </c>
      <c r="W102" s="37" t="str">
        <f t="shared" si="59"/>
        <v/>
      </c>
      <c r="X102" s="37" t="str">
        <f t="shared" si="60"/>
        <v/>
      </c>
      <c r="Y102" s="1" t="str">
        <f t="shared" si="61"/>
        <v xml:space="preserve"> </v>
      </c>
      <c r="Z102" s="1" t="str">
        <f t="shared" si="62"/>
        <v xml:space="preserve"> </v>
      </c>
      <c r="AA102" s="1" t="str">
        <f t="shared" si="63"/>
        <v xml:space="preserve"> </v>
      </c>
      <c r="AB102" s="1" t="str">
        <f t="shared" si="64"/>
        <v xml:space="preserve"> </v>
      </c>
      <c r="AC102" s="1" t="str">
        <f t="shared" si="65"/>
        <v xml:space="preserve"> </v>
      </c>
      <c r="AD102" s="1" t="str">
        <f t="shared" si="66"/>
        <v xml:space="preserve"> </v>
      </c>
      <c r="AE102" s="1">
        <f t="shared" si="67"/>
        <v>38</v>
      </c>
      <c r="AF102" s="1" t="str">
        <f t="shared" si="68"/>
        <v xml:space="preserve"> </v>
      </c>
      <c r="AG102" s="38" t="str">
        <f t="shared" si="69"/>
        <v xml:space="preserve"> </v>
      </c>
      <c r="AH102" s="38" t="str">
        <f t="shared" si="70"/>
        <v xml:space="preserve"> </v>
      </c>
      <c r="AI102" s="1" t="str">
        <f t="shared" si="71"/>
        <v xml:space="preserve"> </v>
      </c>
      <c r="AJ102" s="1" t="str">
        <f t="shared" si="72"/>
        <v xml:space="preserve"> </v>
      </c>
      <c r="AK102" s="25" t="str">
        <f t="shared" si="73"/>
        <v xml:space="preserve"> </v>
      </c>
      <c r="AL102" s="25" t="str">
        <f t="shared" si="74"/>
        <v xml:space="preserve"> </v>
      </c>
      <c r="AM102" s="1" t="str">
        <f t="shared" si="75"/>
        <v xml:space="preserve"> </v>
      </c>
      <c r="AN102" s="1" t="str">
        <f t="shared" si="76"/>
        <v xml:space="preserve"> </v>
      </c>
      <c r="AO102" t="s">
        <v>1067</v>
      </c>
      <c r="AP102" t="s">
        <v>1244</v>
      </c>
      <c r="AQ102" s="22" t="e">
        <v>#VALUE!</v>
      </c>
      <c r="AR102" s="21">
        <v>28.997206908721964</v>
      </c>
      <c r="AS102">
        <v>-8.4739517133549107</v>
      </c>
      <c r="AT102" t="e">
        <v>#VALUE!</v>
      </c>
      <c r="AU102">
        <v>-28.997206908721964</v>
      </c>
      <c r="AV102" t="s">
        <v>2116</v>
      </c>
    </row>
    <row r="103" spans="1:48" x14ac:dyDescent="0.25">
      <c r="A103" s="14">
        <v>1.0599999999999982E-9</v>
      </c>
      <c r="B103" t="s">
        <v>995</v>
      </c>
      <c r="C103" s="4">
        <v>7</v>
      </c>
      <c r="D103" s="4">
        <v>1</v>
      </c>
      <c r="E103" s="4">
        <v>10</v>
      </c>
      <c r="F103" s="4">
        <v>18</v>
      </c>
      <c r="G103" s="4">
        <v>190.20150756835937</v>
      </c>
      <c r="H103" s="4">
        <v>192.75</v>
      </c>
      <c r="I103" s="34">
        <v>26906.733106642852</v>
      </c>
      <c r="J103" s="35" t="s">
        <v>1240</v>
      </c>
      <c r="K103" s="35" t="s">
        <v>1240</v>
      </c>
      <c r="L103" s="35" t="s">
        <v>1240</v>
      </c>
      <c r="M103" s="35">
        <v>34.490885012919897</v>
      </c>
      <c r="N103" s="4">
        <v>2.238</v>
      </c>
      <c r="O103" s="4">
        <v>22.967032967032964</v>
      </c>
      <c r="P103" s="35">
        <v>0.72576001485188801</v>
      </c>
      <c r="Q103" s="36" t="str">
        <f t="shared" si="53"/>
        <v xml:space="preserve"> </v>
      </c>
      <c r="R103" s="36" t="str">
        <f t="shared" si="54"/>
        <v xml:space="preserve"> </v>
      </c>
      <c r="S103" s="37" t="str">
        <f t="shared" si="55"/>
        <v/>
      </c>
      <c r="T103" s="37" t="str">
        <f t="shared" si="56"/>
        <v/>
      </c>
      <c r="U103" s="37" t="str">
        <f t="shared" si="57"/>
        <v xml:space="preserve"> </v>
      </c>
      <c r="V103" s="37" t="str">
        <f t="shared" si="58"/>
        <v xml:space="preserve"> </v>
      </c>
      <c r="W103" s="37" t="str">
        <f t="shared" si="59"/>
        <v xml:space="preserve"> </v>
      </c>
      <c r="X103" s="37" t="str">
        <f t="shared" si="60"/>
        <v xml:space="preserve"> </v>
      </c>
      <c r="Y103" s="1" t="str">
        <f t="shared" si="61"/>
        <v xml:space="preserve"> </v>
      </c>
      <c r="Z103" s="1" t="str">
        <f t="shared" si="62"/>
        <v xml:space="preserve"> </v>
      </c>
      <c r="AA103" s="1" t="str">
        <f t="shared" si="63"/>
        <v xml:space="preserve"> </v>
      </c>
      <c r="AB103" s="1" t="str">
        <f t="shared" si="64"/>
        <v xml:space="preserve"> </v>
      </c>
      <c r="AC103" s="1" t="str">
        <f t="shared" si="65"/>
        <v xml:space="preserve"> </v>
      </c>
      <c r="AD103" s="1" t="str">
        <f t="shared" si="66"/>
        <v xml:space="preserve"> </v>
      </c>
      <c r="AE103" s="1" t="str">
        <f t="shared" si="67"/>
        <v xml:space="preserve"> </v>
      </c>
      <c r="AF103" s="1" t="str">
        <f t="shared" si="68"/>
        <v xml:space="preserve"> </v>
      </c>
      <c r="AG103" s="38" t="str">
        <f t="shared" si="69"/>
        <v xml:space="preserve"> </v>
      </c>
      <c r="AH103" s="38" t="str">
        <f t="shared" si="70"/>
        <v xml:space="preserve"> </v>
      </c>
      <c r="AI103" s="1" t="str">
        <f t="shared" si="71"/>
        <v xml:space="preserve"> </v>
      </c>
      <c r="AJ103" s="1" t="str">
        <f t="shared" si="72"/>
        <v xml:space="preserve"> </v>
      </c>
      <c r="AK103" s="25" t="str">
        <f t="shared" si="73"/>
        <v xml:space="preserve"> </v>
      </c>
      <c r="AL103" s="25" t="str">
        <f t="shared" si="74"/>
        <v xml:space="preserve"> </v>
      </c>
      <c r="AM103" s="1" t="str">
        <f t="shared" si="75"/>
        <v xml:space="preserve"> </v>
      </c>
      <c r="AN103" s="1" t="str">
        <f t="shared" si="76"/>
        <v xml:space="preserve"> </v>
      </c>
      <c r="AO103" t="s">
        <v>995</v>
      </c>
      <c r="AP103" t="s">
        <v>1244</v>
      </c>
      <c r="AQ103" s="22" t="e">
        <v>#VALUE!</v>
      </c>
      <c r="AR103" s="21" t="e">
        <v>#VALUE!</v>
      </c>
      <c r="AS103">
        <v>-1.3221750618109596</v>
      </c>
      <c r="AT103" t="e">
        <v>#VALUE!</v>
      </c>
      <c r="AU103" t="e">
        <v>#VALUE!</v>
      </c>
      <c r="AV103" t="s">
        <v>2117</v>
      </c>
    </row>
    <row r="104" spans="1:48" x14ac:dyDescent="0.25">
      <c r="A104" s="14">
        <v>1.0699999999999982E-9</v>
      </c>
      <c r="B104" t="s">
        <v>1063</v>
      </c>
      <c r="C104" s="4">
        <v>4</v>
      </c>
      <c r="D104" s="4">
        <v>0</v>
      </c>
      <c r="E104" s="4">
        <v>4</v>
      </c>
      <c r="F104" s="4">
        <v>8</v>
      </c>
      <c r="G104" s="4">
        <v>15.143674850463867</v>
      </c>
      <c r="H104" s="4">
        <v>13.88</v>
      </c>
      <c r="I104" s="34">
        <v>2146.2032600632092</v>
      </c>
      <c r="J104" s="35" t="s">
        <v>1240</v>
      </c>
      <c r="K104" s="35" t="s">
        <v>1240</v>
      </c>
      <c r="L104" s="35">
        <v>20.47472037914692</v>
      </c>
      <c r="M104" s="35">
        <v>25.817622240548843</v>
      </c>
      <c r="N104" s="4">
        <v>1.8000000000000002E-2</v>
      </c>
      <c r="O104" s="4">
        <v>-54.999999999999993</v>
      </c>
      <c r="P104" s="35" t="s">
        <v>137</v>
      </c>
      <c r="Q104" s="36" t="str">
        <f t="shared" si="53"/>
        <v xml:space="preserve"> </v>
      </c>
      <c r="R104" s="36" t="str">
        <f t="shared" si="54"/>
        <v xml:space="preserve"> </v>
      </c>
      <c r="S104" s="37" t="str">
        <f t="shared" si="55"/>
        <v/>
      </c>
      <c r="T104" s="37" t="str">
        <f t="shared" si="56"/>
        <v/>
      </c>
      <c r="U104" s="37" t="str">
        <f t="shared" si="57"/>
        <v xml:space="preserve"> </v>
      </c>
      <c r="V104" s="37" t="str">
        <f t="shared" si="58"/>
        <v xml:space="preserve"> </v>
      </c>
      <c r="W104" s="37" t="str">
        <f t="shared" si="59"/>
        <v/>
      </c>
      <c r="X104" s="37" t="str">
        <f t="shared" si="60"/>
        <v/>
      </c>
      <c r="Y104" s="1" t="str">
        <f t="shared" si="61"/>
        <v xml:space="preserve"> </v>
      </c>
      <c r="Z104" s="1" t="str">
        <f t="shared" si="62"/>
        <v xml:space="preserve"> </v>
      </c>
      <c r="AA104" s="1" t="str">
        <f t="shared" si="63"/>
        <v xml:space="preserve"> </v>
      </c>
      <c r="AB104" s="1" t="str">
        <f t="shared" si="64"/>
        <v xml:space="preserve"> </v>
      </c>
      <c r="AC104" s="1" t="str">
        <f t="shared" si="65"/>
        <v xml:space="preserve"> </v>
      </c>
      <c r="AD104" s="1" t="str">
        <f t="shared" si="66"/>
        <v xml:space="preserve"> </v>
      </c>
      <c r="AE104" s="1" t="str">
        <f t="shared" si="67"/>
        <v xml:space="preserve"> </v>
      </c>
      <c r="AF104" s="1" t="str">
        <f t="shared" si="68"/>
        <v xml:space="preserve"> </v>
      </c>
      <c r="AG104" s="38" t="str">
        <f t="shared" si="69"/>
        <v xml:space="preserve"> </v>
      </c>
      <c r="AH104" s="38" t="str">
        <f t="shared" si="70"/>
        <v xml:space="preserve"> </v>
      </c>
      <c r="AI104" s="1" t="str">
        <f t="shared" si="71"/>
        <v xml:space="preserve"> </v>
      </c>
      <c r="AJ104" s="1" t="str">
        <f t="shared" si="72"/>
        <v xml:space="preserve"> </v>
      </c>
      <c r="AK104" s="25" t="str">
        <f t="shared" si="73"/>
        <v xml:space="preserve"> </v>
      </c>
      <c r="AL104" s="25">
        <f t="shared" si="74"/>
        <v>-54.999999998929994</v>
      </c>
      <c r="AM104" s="1" t="str">
        <f t="shared" si="75"/>
        <v xml:space="preserve"> </v>
      </c>
      <c r="AN104" s="1">
        <f t="shared" si="76"/>
        <v>3</v>
      </c>
      <c r="AO104" t="s">
        <v>1063</v>
      </c>
      <c r="AP104" t="s">
        <v>1244</v>
      </c>
      <c r="AQ104" s="22" t="e">
        <v>#VALUE!</v>
      </c>
      <c r="AR104" s="21">
        <v>-45.93666137406602</v>
      </c>
      <c r="AS104">
        <v>9.1042856661661897</v>
      </c>
      <c r="AT104" t="e">
        <v>#VALUE!</v>
      </c>
      <c r="AU104">
        <v>45.93666137406602</v>
      </c>
      <c r="AV104" t="s">
        <v>2118</v>
      </c>
    </row>
    <row r="105" spans="1:48" x14ac:dyDescent="0.25">
      <c r="A105" s="14">
        <v>1.0799999999999981E-9</v>
      </c>
      <c r="B105" t="s">
        <v>1080</v>
      </c>
      <c r="C105" s="4">
        <v>11</v>
      </c>
      <c r="D105" s="4">
        <v>0</v>
      </c>
      <c r="E105" s="4">
        <v>3</v>
      </c>
      <c r="F105" s="4">
        <v>14</v>
      </c>
      <c r="G105" s="4">
        <v>5.75</v>
      </c>
      <c r="H105" s="4">
        <v>3.56</v>
      </c>
      <c r="I105" s="34">
        <v>309.48915340428317</v>
      </c>
      <c r="J105" s="35">
        <v>16.330275229357799</v>
      </c>
      <c r="K105" s="35" t="s">
        <v>1240</v>
      </c>
      <c r="L105" s="35">
        <v>4.4318393234672309</v>
      </c>
      <c r="M105" s="35">
        <v>8.8824576271186455</v>
      </c>
      <c r="N105" s="4">
        <v>-0.14000000000000001</v>
      </c>
      <c r="O105" s="4" t="s">
        <v>132</v>
      </c>
      <c r="P105" s="35">
        <v>9.0449438202247201</v>
      </c>
      <c r="Q105" s="36">
        <f t="shared" si="53"/>
        <v>78.571428572508566</v>
      </c>
      <c r="R105" s="36" t="str">
        <f t="shared" si="54"/>
        <v xml:space="preserve"> </v>
      </c>
      <c r="S105" s="37">
        <f t="shared" si="55"/>
        <v>0.61516854040584257</v>
      </c>
      <c r="T105" s="37" t="str">
        <f t="shared" si="56"/>
        <v/>
      </c>
      <c r="U105" s="37" t="str">
        <f t="shared" si="57"/>
        <v/>
      </c>
      <c r="V105" s="37">
        <f t="shared" si="58"/>
        <v>-0.33635447434022658</v>
      </c>
      <c r="W105" s="37" t="str">
        <f t="shared" si="59"/>
        <v/>
      </c>
      <c r="X105" s="37">
        <f t="shared" si="60"/>
        <v>-0.68411395973357136</v>
      </c>
      <c r="Y105" s="1" t="str">
        <f t="shared" si="61"/>
        <v xml:space="preserve"> </v>
      </c>
      <c r="Z105" s="1">
        <f t="shared" si="62"/>
        <v>72</v>
      </c>
      <c r="AA105" s="1" t="str">
        <f t="shared" si="63"/>
        <v xml:space="preserve"> </v>
      </c>
      <c r="AB105" s="1">
        <f t="shared" si="64"/>
        <v>22</v>
      </c>
      <c r="AC105" s="1">
        <f t="shared" si="65"/>
        <v>7</v>
      </c>
      <c r="AD105" s="1" t="str">
        <f t="shared" si="66"/>
        <v xml:space="preserve"> </v>
      </c>
      <c r="AE105" s="1">
        <f t="shared" si="67"/>
        <v>47</v>
      </c>
      <c r="AF105" s="1" t="str">
        <f t="shared" si="68"/>
        <v xml:space="preserve"> </v>
      </c>
      <c r="AG105" s="38">
        <f t="shared" si="69"/>
        <v>9.0449438213047202</v>
      </c>
      <c r="AH105" s="38" t="str">
        <f t="shared" si="70"/>
        <v xml:space="preserve"> </v>
      </c>
      <c r="AI105" s="1">
        <f t="shared" si="71"/>
        <v>9</v>
      </c>
      <c r="AJ105" s="1" t="str">
        <f t="shared" si="72"/>
        <v xml:space="preserve"> </v>
      </c>
      <c r="AK105" s="25" t="str">
        <f t="shared" si="73"/>
        <v xml:space="preserve"> </v>
      </c>
      <c r="AL105" s="25" t="str">
        <f t="shared" si="74"/>
        <v xml:space="preserve"> </v>
      </c>
      <c r="AM105" s="1" t="str">
        <f t="shared" si="75"/>
        <v xml:space="preserve"> </v>
      </c>
      <c r="AN105" s="1" t="str">
        <f t="shared" si="76"/>
        <v xml:space="preserve"> </v>
      </c>
      <c r="AO105" t="s">
        <v>1080</v>
      </c>
      <c r="AP105" t="s">
        <v>1297</v>
      </c>
      <c r="AQ105" s="22">
        <v>33.635447434022659</v>
      </c>
      <c r="AR105" s="21">
        <v>68.411395973357131</v>
      </c>
      <c r="AS105">
        <v>61.516853932584262</v>
      </c>
      <c r="AT105">
        <v>-33.635447434022659</v>
      </c>
      <c r="AU105">
        <v>-68.411395973357131</v>
      </c>
      <c r="AV105" t="s">
        <v>2119</v>
      </c>
    </row>
    <row r="106" spans="1:48" x14ac:dyDescent="0.25">
      <c r="A106" s="14">
        <v>1.0899999999999981E-9</v>
      </c>
      <c r="B106" t="s">
        <v>968</v>
      </c>
      <c r="C106" s="4">
        <v>4</v>
      </c>
      <c r="D106" s="4">
        <v>0</v>
      </c>
      <c r="E106" s="4">
        <v>4</v>
      </c>
      <c r="F106" s="4">
        <v>8</v>
      </c>
      <c r="G106" s="4">
        <v>144.08580017089844</v>
      </c>
      <c r="H106" s="4">
        <v>137.5</v>
      </c>
      <c r="I106" s="34">
        <v>4520.9185155614696</v>
      </c>
      <c r="J106" s="35">
        <v>33.380740585905642</v>
      </c>
      <c r="K106" s="35" t="s">
        <v>1240</v>
      </c>
      <c r="L106" s="35">
        <v>22.815045450064929</v>
      </c>
      <c r="M106" s="35">
        <v>25.14478494572867</v>
      </c>
      <c r="N106" s="4">
        <v>2.1579999999999999</v>
      </c>
      <c r="O106" s="4">
        <v>-28.066666666666666</v>
      </c>
      <c r="P106" s="35">
        <v>27.211052193208175</v>
      </c>
      <c r="Q106" s="36" t="str">
        <f t="shared" si="53"/>
        <v xml:space="preserve"> </v>
      </c>
      <c r="R106" s="36" t="str">
        <f t="shared" si="54"/>
        <v xml:space="preserve"> </v>
      </c>
      <c r="S106" s="37" t="str">
        <f t="shared" si="55"/>
        <v/>
      </c>
      <c r="T106" s="37" t="str">
        <f t="shared" si="56"/>
        <v/>
      </c>
      <c r="U106" s="37" t="str">
        <f t="shared" si="57"/>
        <v/>
      </c>
      <c r="V106" s="37" t="str">
        <f t="shared" si="58"/>
        <v/>
      </c>
      <c r="W106" s="37" t="str">
        <f t="shared" si="59"/>
        <v/>
      </c>
      <c r="X106" s="37" t="str">
        <f t="shared" si="60"/>
        <v/>
      </c>
      <c r="Y106" s="1" t="str">
        <f t="shared" si="61"/>
        <v xml:space="preserve"> </v>
      </c>
      <c r="Z106" s="1" t="str">
        <f t="shared" si="62"/>
        <v xml:space="preserve"> </v>
      </c>
      <c r="AA106" s="1" t="str">
        <f t="shared" si="63"/>
        <v xml:space="preserve"> </v>
      </c>
      <c r="AB106" s="1" t="str">
        <f t="shared" si="64"/>
        <v xml:space="preserve"> </v>
      </c>
      <c r="AC106" s="1" t="str">
        <f t="shared" si="65"/>
        <v xml:space="preserve"> </v>
      </c>
      <c r="AD106" s="1" t="str">
        <f t="shared" si="66"/>
        <v xml:space="preserve"> </v>
      </c>
      <c r="AE106" s="1" t="str">
        <f t="shared" si="67"/>
        <v xml:space="preserve"> </v>
      </c>
      <c r="AF106" s="1" t="str">
        <f t="shared" si="68"/>
        <v xml:space="preserve"> </v>
      </c>
      <c r="AG106" s="38">
        <f t="shared" si="69"/>
        <v>27.211052194298176</v>
      </c>
      <c r="AH106" s="38" t="str">
        <f t="shared" si="70"/>
        <v xml:space="preserve"> </v>
      </c>
      <c r="AI106" s="1">
        <f t="shared" si="71"/>
        <v>1</v>
      </c>
      <c r="AJ106" s="1" t="str">
        <f t="shared" si="72"/>
        <v xml:space="preserve"> </v>
      </c>
      <c r="AK106" s="25" t="str">
        <f t="shared" si="73"/>
        <v xml:space="preserve"> </v>
      </c>
      <c r="AL106" s="25" t="str">
        <f t="shared" si="74"/>
        <v xml:space="preserve"> </v>
      </c>
      <c r="AM106" s="1" t="str">
        <f t="shared" si="75"/>
        <v xml:space="preserve"> </v>
      </c>
      <c r="AN106" s="1" t="str">
        <f t="shared" si="76"/>
        <v xml:space="preserve"> </v>
      </c>
      <c r="AO106" t="s">
        <v>968</v>
      </c>
      <c r="AP106" t="s">
        <v>1256</v>
      </c>
      <c r="AQ106" s="22">
        <v>-35.655883455168592</v>
      </c>
      <c r="AR106" s="21">
        <v>-62.617681727713894</v>
      </c>
      <c r="AS106">
        <v>4.7896728515625098</v>
      </c>
      <c r="AT106">
        <v>35.655883455168592</v>
      </c>
      <c r="AU106">
        <v>62.617681727713894</v>
      </c>
      <c r="AV106" t="s">
        <v>2120</v>
      </c>
    </row>
    <row r="107" spans="1:48" x14ac:dyDescent="0.25">
      <c r="A107" s="14">
        <v>1.0999999999999981E-9</v>
      </c>
      <c r="B107" t="s">
        <v>1146</v>
      </c>
      <c r="C107" s="4">
        <v>10</v>
      </c>
      <c r="D107" s="4">
        <v>2</v>
      </c>
      <c r="E107" s="4">
        <v>5</v>
      </c>
      <c r="F107" s="4">
        <v>17</v>
      </c>
      <c r="G107" s="4">
        <v>58</v>
      </c>
      <c r="H107" s="4">
        <v>52.55</v>
      </c>
      <c r="I107" s="34">
        <v>17931.177161949043</v>
      </c>
      <c r="J107" s="35">
        <v>20.820126782884309</v>
      </c>
      <c r="K107" s="35">
        <v>20.219315121200459</v>
      </c>
      <c r="L107" s="35">
        <v>13.02608314688775</v>
      </c>
      <c r="M107" s="35">
        <v>12.712561753758401</v>
      </c>
      <c r="N107" s="4">
        <v>2.5990000000000002</v>
      </c>
      <c r="O107" s="4">
        <v>1.9215686274509776</v>
      </c>
      <c r="P107" s="35">
        <v>3.691722169362512</v>
      </c>
      <c r="Q107" s="36" t="str">
        <f t="shared" si="53"/>
        <v xml:space="preserve"> </v>
      </c>
      <c r="R107" s="36" t="str">
        <f t="shared" si="54"/>
        <v xml:space="preserve"> </v>
      </c>
      <c r="S107" s="37" t="str">
        <f t="shared" si="55"/>
        <v/>
      </c>
      <c r="T107" s="37" t="str">
        <f t="shared" si="56"/>
        <v/>
      </c>
      <c r="U107" s="37" t="str">
        <f t="shared" si="57"/>
        <v/>
      </c>
      <c r="V107" s="37" t="str">
        <f t="shared" si="58"/>
        <v/>
      </c>
      <c r="W107" s="37" t="str">
        <f t="shared" si="59"/>
        <v/>
      </c>
      <c r="X107" s="37" t="str">
        <f t="shared" si="60"/>
        <v/>
      </c>
      <c r="Y107" s="1" t="str">
        <f t="shared" si="61"/>
        <v xml:space="preserve"> </v>
      </c>
      <c r="Z107" s="1" t="str">
        <f t="shared" si="62"/>
        <v xml:space="preserve"> </v>
      </c>
      <c r="AA107" s="1" t="str">
        <f t="shared" si="63"/>
        <v xml:space="preserve"> </v>
      </c>
      <c r="AB107" s="1" t="str">
        <f t="shared" si="64"/>
        <v xml:space="preserve"> </v>
      </c>
      <c r="AC107" s="1" t="str">
        <f t="shared" si="65"/>
        <v xml:space="preserve"> </v>
      </c>
      <c r="AD107" s="1" t="str">
        <f t="shared" si="66"/>
        <v xml:space="preserve"> </v>
      </c>
      <c r="AE107" s="1" t="str">
        <f t="shared" si="67"/>
        <v xml:space="preserve"> </v>
      </c>
      <c r="AF107" s="1" t="str">
        <f t="shared" si="68"/>
        <v xml:space="preserve"> </v>
      </c>
      <c r="AG107" s="38">
        <f t="shared" si="69"/>
        <v>3.6917221704625121</v>
      </c>
      <c r="AH107" s="38" t="str">
        <f t="shared" si="70"/>
        <v xml:space="preserve"> </v>
      </c>
      <c r="AI107" s="1">
        <f t="shared" si="71"/>
        <v>71</v>
      </c>
      <c r="AJ107" s="1" t="str">
        <f t="shared" si="72"/>
        <v xml:space="preserve"> </v>
      </c>
      <c r="AK107" s="25" t="str">
        <f t="shared" si="73"/>
        <v xml:space="preserve"> </v>
      </c>
      <c r="AL107" s="25" t="str">
        <f t="shared" si="74"/>
        <v xml:space="preserve"> </v>
      </c>
      <c r="AM107" s="1" t="str">
        <f t="shared" si="75"/>
        <v xml:space="preserve"> </v>
      </c>
      <c r="AN107" s="1" t="str">
        <f t="shared" si="76"/>
        <v xml:space="preserve"> </v>
      </c>
      <c r="AO107" t="s">
        <v>1146</v>
      </c>
      <c r="AP107" t="s">
        <v>1252</v>
      </c>
      <c r="AQ107" s="22">
        <v>15.389154260606086</v>
      </c>
      <c r="AR107" s="21">
        <v>7.1546253118114471</v>
      </c>
      <c r="AS107">
        <v>10.371075166508103</v>
      </c>
      <c r="AT107">
        <v>-15.389154260606086</v>
      </c>
      <c r="AU107">
        <v>-7.1546253118114471</v>
      </c>
      <c r="AV107" t="s">
        <v>2121</v>
      </c>
    </row>
    <row r="108" spans="1:48" x14ac:dyDescent="0.25">
      <c r="A108" s="14">
        <v>1.109999999999998E-9</v>
      </c>
      <c r="B108" t="s">
        <v>1145</v>
      </c>
      <c r="C108" s="4">
        <v>5</v>
      </c>
      <c r="D108" s="4">
        <v>0</v>
      </c>
      <c r="E108" s="4">
        <v>3</v>
      </c>
      <c r="F108" s="4">
        <v>8</v>
      </c>
      <c r="G108" s="4">
        <v>21</v>
      </c>
      <c r="H108" s="4">
        <v>18.899999999999999</v>
      </c>
      <c r="I108" s="34">
        <v>2251.6029847592472</v>
      </c>
      <c r="J108" s="35">
        <v>10.47671840354767</v>
      </c>
      <c r="K108" s="35">
        <v>17.244525547445253</v>
      </c>
      <c r="L108" s="35">
        <v>6.4465374534864912</v>
      </c>
      <c r="M108" s="35">
        <v>7.7911232218443702</v>
      </c>
      <c r="N108" s="4">
        <v>1.0960000000000001</v>
      </c>
      <c r="O108" s="4">
        <v>-33.575757575757578</v>
      </c>
      <c r="P108" s="35">
        <v>4.4444444444444446</v>
      </c>
      <c r="Q108" s="36" t="str">
        <f t="shared" si="53"/>
        <v xml:space="preserve"> </v>
      </c>
      <c r="R108" s="36" t="str">
        <f t="shared" si="54"/>
        <v xml:space="preserve"> </v>
      </c>
      <c r="S108" s="37" t="str">
        <f t="shared" si="55"/>
        <v/>
      </c>
      <c r="T108" s="37" t="str">
        <f t="shared" si="56"/>
        <v/>
      </c>
      <c r="U108" s="37" t="str">
        <f t="shared" si="57"/>
        <v/>
      </c>
      <c r="V108" s="37">
        <f t="shared" si="58"/>
        <v>-0.57423698042686078</v>
      </c>
      <c r="W108" s="37" t="str">
        <f t="shared" si="59"/>
        <v/>
      </c>
      <c r="X108" s="37">
        <f t="shared" si="60"/>
        <v>-0.5405133081363771</v>
      </c>
      <c r="Y108" s="1" t="str">
        <f t="shared" si="61"/>
        <v xml:space="preserve"> </v>
      </c>
      <c r="Z108" s="1">
        <f t="shared" si="62"/>
        <v>51</v>
      </c>
      <c r="AA108" s="1" t="str">
        <f t="shared" si="63"/>
        <v xml:space="preserve"> </v>
      </c>
      <c r="AB108" s="1">
        <f t="shared" si="64"/>
        <v>32</v>
      </c>
      <c r="AC108" s="1" t="str">
        <f t="shared" si="65"/>
        <v xml:space="preserve"> </v>
      </c>
      <c r="AD108" s="1" t="str">
        <f t="shared" si="66"/>
        <v xml:space="preserve"> </v>
      </c>
      <c r="AE108" s="1" t="str">
        <f t="shared" si="67"/>
        <v xml:space="preserve"> </v>
      </c>
      <c r="AF108" s="1" t="str">
        <f t="shared" si="68"/>
        <v xml:space="preserve"> </v>
      </c>
      <c r="AG108" s="38">
        <f t="shared" si="69"/>
        <v>4.4444444455544447</v>
      </c>
      <c r="AH108" s="38" t="str">
        <f t="shared" si="70"/>
        <v xml:space="preserve"> </v>
      </c>
      <c r="AI108" s="1">
        <f t="shared" si="71"/>
        <v>56</v>
      </c>
      <c r="AJ108" s="1" t="str">
        <f t="shared" si="72"/>
        <v xml:space="preserve"> </v>
      </c>
      <c r="AK108" s="25" t="str">
        <f t="shared" si="73"/>
        <v xml:space="preserve"> </v>
      </c>
      <c r="AL108" s="25" t="str">
        <f t="shared" si="74"/>
        <v xml:space="preserve"> </v>
      </c>
      <c r="AM108" s="1" t="str">
        <f t="shared" si="75"/>
        <v xml:space="preserve"> </v>
      </c>
      <c r="AN108" s="1" t="str">
        <f t="shared" si="76"/>
        <v xml:space="preserve"> </v>
      </c>
      <c r="AO108" t="s">
        <v>1145</v>
      </c>
      <c r="AP108" t="s">
        <v>1246</v>
      </c>
      <c r="AQ108" s="22">
        <v>57.423698042686077</v>
      </c>
      <c r="AR108" s="21">
        <v>54.051330813637712</v>
      </c>
      <c r="AS108">
        <v>11.111111111111116</v>
      </c>
      <c r="AT108">
        <v>-57.423698042686077</v>
      </c>
      <c r="AU108">
        <v>-54.051330813637712</v>
      </c>
      <c r="AV108" t="s">
        <v>2122</v>
      </c>
    </row>
    <row r="109" spans="1:48" x14ac:dyDescent="0.25">
      <c r="A109" s="14">
        <v>1.119999999999998E-9</v>
      </c>
      <c r="B109" t="s">
        <v>1154</v>
      </c>
      <c r="C109" s="4">
        <v>3</v>
      </c>
      <c r="D109" s="4">
        <v>0</v>
      </c>
      <c r="E109" s="4">
        <v>1</v>
      </c>
      <c r="F109" s="4">
        <v>4</v>
      </c>
      <c r="G109" s="4">
        <v>33.5</v>
      </c>
      <c r="H109" s="4">
        <v>27.58</v>
      </c>
      <c r="I109" s="34">
        <v>1121.4904540600189</v>
      </c>
      <c r="J109" s="35">
        <v>9.7010200492437555</v>
      </c>
      <c r="K109" s="35" t="s">
        <v>1240</v>
      </c>
      <c r="L109" s="35">
        <v>8.4676553524804188</v>
      </c>
      <c r="M109" s="35">
        <v>14.741418181818181</v>
      </c>
      <c r="N109" s="4">
        <v>-0.66</v>
      </c>
      <c r="O109" s="4" t="s">
        <v>132</v>
      </c>
      <c r="P109" s="35" t="s">
        <v>137</v>
      </c>
      <c r="Q109" s="36">
        <f t="shared" si="53"/>
        <v>75.00000000112</v>
      </c>
      <c r="R109" s="36" t="str">
        <f t="shared" si="54"/>
        <v xml:space="preserve"> </v>
      </c>
      <c r="S109" s="37">
        <f t="shared" si="55"/>
        <v>0.21464829698657009</v>
      </c>
      <c r="T109" s="37" t="str">
        <f t="shared" si="56"/>
        <v/>
      </c>
      <c r="U109" s="37" t="str">
        <f t="shared" si="57"/>
        <v/>
      </c>
      <c r="V109" s="37">
        <f t="shared" si="58"/>
        <v>-0.60576056070124462</v>
      </c>
      <c r="W109" s="37" t="str">
        <f t="shared" si="59"/>
        <v/>
      </c>
      <c r="X109" s="37">
        <f t="shared" si="60"/>
        <v>-0.39645507781107014</v>
      </c>
      <c r="Y109" s="1" t="str">
        <f t="shared" si="61"/>
        <v xml:space="preserve"> </v>
      </c>
      <c r="Z109" s="1">
        <f t="shared" si="62"/>
        <v>44</v>
      </c>
      <c r="AA109" s="1" t="str">
        <f t="shared" si="63"/>
        <v xml:space="preserve"> </v>
      </c>
      <c r="AB109" s="1">
        <f t="shared" si="64"/>
        <v>61</v>
      </c>
      <c r="AC109" s="1">
        <f t="shared" si="65"/>
        <v>55</v>
      </c>
      <c r="AD109" s="1" t="str">
        <f t="shared" si="66"/>
        <v xml:space="preserve"> </v>
      </c>
      <c r="AE109" s="1">
        <f t="shared" si="67"/>
        <v>57</v>
      </c>
      <c r="AF109" s="1" t="str">
        <f t="shared" si="68"/>
        <v xml:space="preserve"> </v>
      </c>
      <c r="AG109" s="38" t="str">
        <f t="shared" si="69"/>
        <v xml:space="preserve"> </v>
      </c>
      <c r="AH109" s="38" t="str">
        <f t="shared" si="70"/>
        <v xml:space="preserve"> </v>
      </c>
      <c r="AI109" s="1" t="str">
        <f t="shared" si="71"/>
        <v xml:space="preserve"> </v>
      </c>
      <c r="AJ109" s="1" t="str">
        <f t="shared" si="72"/>
        <v xml:space="preserve"> </v>
      </c>
      <c r="AK109" s="25" t="str">
        <f t="shared" si="73"/>
        <v xml:space="preserve"> </v>
      </c>
      <c r="AL109" s="25" t="str">
        <f t="shared" si="74"/>
        <v xml:space="preserve"> </v>
      </c>
      <c r="AM109" s="1" t="str">
        <f t="shared" si="75"/>
        <v xml:space="preserve"> </v>
      </c>
      <c r="AN109" s="1" t="str">
        <f t="shared" si="76"/>
        <v xml:space="preserve"> </v>
      </c>
      <c r="AO109" t="s">
        <v>1154</v>
      </c>
      <c r="AP109" t="s">
        <v>1250</v>
      </c>
      <c r="AQ109" s="22">
        <v>60.576056070124466</v>
      </c>
      <c r="AR109" s="21">
        <v>39.645507781107014</v>
      </c>
      <c r="AS109">
        <v>21.464829586657007</v>
      </c>
      <c r="AT109">
        <v>-60.576056070124466</v>
      </c>
      <c r="AU109">
        <v>-39.645507781107014</v>
      </c>
      <c r="AV109" t="s">
        <v>2123</v>
      </c>
    </row>
    <row r="110" spans="1:48" x14ac:dyDescent="0.25">
      <c r="A110" s="14">
        <v>1.129999999999998E-9</v>
      </c>
      <c r="B110" t="s">
        <v>1168</v>
      </c>
      <c r="C110" s="4">
        <v>12</v>
      </c>
      <c r="D110" s="4">
        <v>0</v>
      </c>
      <c r="E110" s="4">
        <v>5</v>
      </c>
      <c r="F110" s="4">
        <v>17</v>
      </c>
      <c r="G110" s="4">
        <v>24</v>
      </c>
      <c r="H110" s="4">
        <v>20.89</v>
      </c>
      <c r="I110" s="34">
        <v>2244.6535100243354</v>
      </c>
      <c r="J110" s="35">
        <v>16.345852895148671</v>
      </c>
      <c r="K110" s="35">
        <v>21.208121827411169</v>
      </c>
      <c r="L110" s="35">
        <v>9.5178576094056169</v>
      </c>
      <c r="M110" s="35">
        <v>10.205965919039624</v>
      </c>
      <c r="N110" s="4">
        <v>0.98499999999999999</v>
      </c>
      <c r="O110" s="4">
        <v>-17.226890756302517</v>
      </c>
      <c r="P110" s="35">
        <v>6.4911440880804223</v>
      </c>
      <c r="Q110" s="36">
        <f t="shared" si="53"/>
        <v>70.588235295247657</v>
      </c>
      <c r="R110" s="36" t="str">
        <f t="shared" si="54"/>
        <v xml:space="preserve"> </v>
      </c>
      <c r="S110" s="37" t="str">
        <f t="shared" si="55"/>
        <v/>
      </c>
      <c r="T110" s="37" t="str">
        <f t="shared" si="56"/>
        <v/>
      </c>
      <c r="U110" s="37" t="str">
        <f t="shared" si="57"/>
        <v/>
      </c>
      <c r="V110" s="37">
        <f t="shared" si="58"/>
        <v>-0.33572141408513978</v>
      </c>
      <c r="W110" s="37" t="str">
        <f t="shared" si="59"/>
        <v/>
      </c>
      <c r="X110" s="37">
        <f t="shared" si="60"/>
        <v>-0.32160032604641708</v>
      </c>
      <c r="Y110" s="1" t="str">
        <f t="shared" si="61"/>
        <v xml:space="preserve"> </v>
      </c>
      <c r="Z110" s="1">
        <f t="shared" si="62"/>
        <v>73</v>
      </c>
      <c r="AA110" s="1" t="str">
        <f t="shared" si="63"/>
        <v xml:space="preserve"> </v>
      </c>
      <c r="AB110" s="1">
        <f t="shared" si="64"/>
        <v>68</v>
      </c>
      <c r="AC110" s="1" t="str">
        <f t="shared" si="65"/>
        <v xml:space="preserve"> </v>
      </c>
      <c r="AD110" s="1" t="str">
        <f t="shared" si="66"/>
        <v xml:space="preserve"> </v>
      </c>
      <c r="AE110" s="1">
        <f t="shared" si="67"/>
        <v>70</v>
      </c>
      <c r="AF110" s="1" t="str">
        <f t="shared" si="68"/>
        <v xml:space="preserve"> </v>
      </c>
      <c r="AG110" s="38">
        <f t="shared" si="69"/>
        <v>6.4911440892104224</v>
      </c>
      <c r="AH110" s="38" t="str">
        <f t="shared" si="70"/>
        <v xml:space="preserve"> </v>
      </c>
      <c r="AI110" s="1">
        <f t="shared" si="71"/>
        <v>29</v>
      </c>
      <c r="AJ110" s="1" t="str">
        <f t="shared" si="72"/>
        <v xml:space="preserve"> </v>
      </c>
      <c r="AK110" s="25" t="str">
        <f t="shared" si="73"/>
        <v xml:space="preserve"> </v>
      </c>
      <c r="AL110" s="25" t="str">
        <f t="shared" si="74"/>
        <v xml:space="preserve"> </v>
      </c>
      <c r="AM110" s="1" t="str">
        <f t="shared" si="75"/>
        <v xml:space="preserve"> </v>
      </c>
      <c r="AN110" s="1" t="str">
        <f t="shared" si="76"/>
        <v xml:space="preserve"> </v>
      </c>
      <c r="AO110" t="s">
        <v>1168</v>
      </c>
      <c r="AP110" t="s">
        <v>1297</v>
      </c>
      <c r="AQ110" s="22">
        <v>33.572141408513978</v>
      </c>
      <c r="AR110" s="21">
        <v>32.160032604641707</v>
      </c>
      <c r="AS110">
        <v>14.887505983724258</v>
      </c>
      <c r="AT110">
        <v>-33.572141408513978</v>
      </c>
      <c r="AU110">
        <v>-32.160032604641707</v>
      </c>
      <c r="AV110" t="s">
        <v>2124</v>
      </c>
    </row>
    <row r="111" spans="1:48" x14ac:dyDescent="0.25">
      <c r="A111" s="14">
        <v>1.1399999999999979E-9</v>
      </c>
      <c r="B111" t="s">
        <v>1141</v>
      </c>
      <c r="C111" s="4">
        <v>13</v>
      </c>
      <c r="D111" s="4">
        <v>1</v>
      </c>
      <c r="E111" s="4">
        <v>5</v>
      </c>
      <c r="F111" s="4">
        <v>19</v>
      </c>
      <c r="G111" s="4">
        <v>100</v>
      </c>
      <c r="H111" s="4">
        <v>87.21</v>
      </c>
      <c r="I111" s="34">
        <v>16612.824974549825</v>
      </c>
      <c r="J111" s="35">
        <v>18.492366412213737</v>
      </c>
      <c r="K111" s="35">
        <v>18.422053231939163</v>
      </c>
      <c r="L111" s="35">
        <v>11.83836766932964</v>
      </c>
      <c r="M111" s="35">
        <v>11.328198813800588</v>
      </c>
      <c r="N111" s="4">
        <v>4.734</v>
      </c>
      <c r="O111" s="4">
        <v>0.72340425531914476</v>
      </c>
      <c r="P111" s="35" t="s">
        <v>137</v>
      </c>
      <c r="Q111" s="36" t="str">
        <f t="shared" si="53"/>
        <v xml:space="preserve"> </v>
      </c>
      <c r="R111" s="36" t="str">
        <f t="shared" si="54"/>
        <v xml:space="preserve"> </v>
      </c>
      <c r="S111" s="37" t="str">
        <f t="shared" si="55"/>
        <v/>
      </c>
      <c r="T111" s="37" t="str">
        <f t="shared" si="56"/>
        <v/>
      </c>
      <c r="U111" s="37" t="str">
        <f t="shared" si="57"/>
        <v/>
      </c>
      <c r="V111" s="37" t="str">
        <f t="shared" si="58"/>
        <v/>
      </c>
      <c r="W111" s="37" t="str">
        <f t="shared" si="59"/>
        <v/>
      </c>
      <c r="X111" s="37" t="str">
        <f t="shared" si="60"/>
        <v/>
      </c>
      <c r="Y111" s="1" t="str">
        <f t="shared" si="61"/>
        <v xml:space="preserve"> </v>
      </c>
      <c r="Z111" s="1" t="str">
        <f t="shared" si="62"/>
        <v xml:space="preserve"> </v>
      </c>
      <c r="AA111" s="1" t="str">
        <f t="shared" si="63"/>
        <v xml:space="preserve"> </v>
      </c>
      <c r="AB111" s="1" t="str">
        <f t="shared" si="64"/>
        <v xml:space="preserve"> </v>
      </c>
      <c r="AC111" s="1" t="str">
        <f t="shared" si="65"/>
        <v xml:space="preserve"> </v>
      </c>
      <c r="AD111" s="1" t="str">
        <f t="shared" si="66"/>
        <v xml:space="preserve"> </v>
      </c>
      <c r="AE111" s="1" t="str">
        <f t="shared" si="67"/>
        <v xml:space="preserve"> </v>
      </c>
      <c r="AF111" s="1" t="str">
        <f t="shared" si="68"/>
        <v xml:space="preserve"> </v>
      </c>
      <c r="AG111" s="38" t="str">
        <f t="shared" si="69"/>
        <v xml:space="preserve"> </v>
      </c>
      <c r="AH111" s="38" t="str">
        <f t="shared" si="70"/>
        <v xml:space="preserve"> </v>
      </c>
      <c r="AI111" s="1" t="str">
        <f t="shared" si="71"/>
        <v xml:space="preserve"> </v>
      </c>
      <c r="AJ111" s="1" t="str">
        <f t="shared" si="72"/>
        <v xml:space="preserve"> </v>
      </c>
      <c r="AK111" s="25" t="str">
        <f t="shared" si="73"/>
        <v xml:space="preserve"> </v>
      </c>
      <c r="AL111" s="25" t="str">
        <f t="shared" si="74"/>
        <v xml:space="preserve"> </v>
      </c>
      <c r="AM111" s="1" t="str">
        <f t="shared" si="75"/>
        <v xml:space="preserve"> </v>
      </c>
      <c r="AN111" s="1" t="str">
        <f t="shared" si="76"/>
        <v xml:space="preserve"> </v>
      </c>
      <c r="AO111" t="s">
        <v>1141</v>
      </c>
      <c r="AP111" t="s">
        <v>1295</v>
      </c>
      <c r="AQ111" s="22">
        <v>24.848932084965568</v>
      </c>
      <c r="AR111" s="21">
        <v>15.62024673410296</v>
      </c>
      <c r="AS111">
        <v>14.665749340671951</v>
      </c>
      <c r="AT111">
        <v>-24.848932084965568</v>
      </c>
      <c r="AU111">
        <v>-15.62024673410296</v>
      </c>
      <c r="AV111" t="s">
        <v>2125</v>
      </c>
    </row>
    <row r="112" spans="1:48" x14ac:dyDescent="0.25">
      <c r="A112" s="14">
        <v>1.1499999999999979E-9</v>
      </c>
      <c r="B112" t="s">
        <v>962</v>
      </c>
      <c r="C112" s="4">
        <v>6</v>
      </c>
      <c r="D112" s="4">
        <v>1</v>
      </c>
      <c r="E112" s="4">
        <v>7</v>
      </c>
      <c r="F112" s="4">
        <v>14</v>
      </c>
      <c r="G112" s="4">
        <v>22.5</v>
      </c>
      <c r="H112" s="4">
        <v>20.64</v>
      </c>
      <c r="I112" s="34">
        <v>3006.6083277765588</v>
      </c>
      <c r="J112" s="35">
        <v>9.1480990292487796</v>
      </c>
      <c r="K112" s="35" t="s">
        <v>1240</v>
      </c>
      <c r="L112" s="35">
        <v>7.5048785791953598</v>
      </c>
      <c r="M112" s="35">
        <v>17.796269875376019</v>
      </c>
      <c r="N112" s="4">
        <v>0.21099999999999999</v>
      </c>
      <c r="O112" s="4">
        <v>-87.289156626506028</v>
      </c>
      <c r="P112" s="35">
        <v>0.38239535666251373</v>
      </c>
      <c r="Q112" s="36" t="str">
        <f t="shared" si="53"/>
        <v xml:space="preserve"> </v>
      </c>
      <c r="R112" s="36" t="str">
        <f t="shared" si="54"/>
        <v xml:space="preserve"> </v>
      </c>
      <c r="S112" s="37" t="str">
        <f t="shared" si="55"/>
        <v/>
      </c>
      <c r="T112" s="37" t="str">
        <f t="shared" si="56"/>
        <v/>
      </c>
      <c r="U112" s="37" t="str">
        <f t="shared" si="57"/>
        <v/>
      </c>
      <c r="V112" s="37">
        <f t="shared" si="58"/>
        <v>-0.62823070010852355</v>
      </c>
      <c r="W112" s="37" t="str">
        <f t="shared" si="59"/>
        <v/>
      </c>
      <c r="X112" s="37">
        <f t="shared" si="60"/>
        <v>-0.46507844620872518</v>
      </c>
      <c r="Y112" s="1" t="str">
        <f t="shared" si="61"/>
        <v xml:space="preserve"> </v>
      </c>
      <c r="Z112" s="1">
        <f t="shared" si="62"/>
        <v>42</v>
      </c>
      <c r="AA112" s="1" t="str">
        <f t="shared" si="63"/>
        <v xml:space="preserve"> </v>
      </c>
      <c r="AB112" s="1">
        <f t="shared" si="64"/>
        <v>47</v>
      </c>
      <c r="AC112" s="1" t="str">
        <f t="shared" si="65"/>
        <v xml:space="preserve"> </v>
      </c>
      <c r="AD112" s="1" t="str">
        <f t="shared" si="66"/>
        <v xml:space="preserve"> </v>
      </c>
      <c r="AE112" s="1" t="str">
        <f t="shared" si="67"/>
        <v xml:space="preserve"> </v>
      </c>
      <c r="AF112" s="1" t="str">
        <f t="shared" si="68"/>
        <v xml:space="preserve"> </v>
      </c>
      <c r="AG112" s="38" t="str">
        <f t="shared" si="69"/>
        <v xml:space="preserve"> </v>
      </c>
      <c r="AH112" s="38" t="str">
        <f t="shared" si="70"/>
        <v xml:space="preserve"> </v>
      </c>
      <c r="AI112" s="1" t="str">
        <f t="shared" si="71"/>
        <v xml:space="preserve"> </v>
      </c>
      <c r="AJ112" s="1" t="str">
        <f t="shared" si="72"/>
        <v xml:space="preserve"> </v>
      </c>
      <c r="AK112" s="25" t="str">
        <f t="shared" si="73"/>
        <v xml:space="preserve"> </v>
      </c>
      <c r="AL112" s="25">
        <f t="shared" si="74"/>
        <v>-87.289156625356028</v>
      </c>
      <c r="AM112" s="1" t="str">
        <f t="shared" si="75"/>
        <v xml:space="preserve"> </v>
      </c>
      <c r="AN112" s="1">
        <f t="shared" si="76"/>
        <v>20</v>
      </c>
      <c r="AO112" t="s">
        <v>962</v>
      </c>
      <c r="AP112" t="s">
        <v>1250</v>
      </c>
      <c r="AQ112" s="22">
        <v>62.823070010852355</v>
      </c>
      <c r="AR112" s="21">
        <v>46.507844620872518</v>
      </c>
      <c r="AS112">
        <v>9.011627906976738</v>
      </c>
      <c r="AT112">
        <v>-62.823070010852355</v>
      </c>
      <c r="AU112">
        <v>-46.507844620872518</v>
      </c>
      <c r="AV112" t="s">
        <v>2126</v>
      </c>
    </row>
    <row r="113" spans="1:48" x14ac:dyDescent="0.25">
      <c r="A113" s="14">
        <v>1.1599999999999979E-9</v>
      </c>
      <c r="B113" t="s">
        <v>1032</v>
      </c>
      <c r="C113" s="4">
        <v>11</v>
      </c>
      <c r="D113" s="4">
        <v>2</v>
      </c>
      <c r="E113" s="4">
        <v>2</v>
      </c>
      <c r="F113" s="4">
        <v>15</v>
      </c>
      <c r="G113" s="4">
        <v>41.5</v>
      </c>
      <c r="H113" s="4">
        <v>30.09</v>
      </c>
      <c r="I113" s="34">
        <v>2435.6257310803512</v>
      </c>
      <c r="J113" s="35">
        <v>23.18181818181818</v>
      </c>
      <c r="K113" s="35">
        <v>22.743764172335602</v>
      </c>
      <c r="L113" s="35">
        <v>16.362426404995539</v>
      </c>
      <c r="M113" s="35">
        <v>14.251024602104755</v>
      </c>
      <c r="N113" s="4">
        <v>0.86099999999999999</v>
      </c>
      <c r="O113" s="4">
        <v>-34.77272727272728</v>
      </c>
      <c r="P113" s="35" t="s">
        <v>137</v>
      </c>
      <c r="Q113" s="36">
        <f t="shared" si="53"/>
        <v>73.333333334493332</v>
      </c>
      <c r="R113" s="36" t="str">
        <f t="shared" si="54"/>
        <v xml:space="preserve"> </v>
      </c>
      <c r="S113" s="37">
        <f t="shared" si="55"/>
        <v>0.37919574725504812</v>
      </c>
      <c r="T113" s="37" t="str">
        <f t="shared" si="56"/>
        <v/>
      </c>
      <c r="U113" s="37" t="str">
        <f t="shared" si="57"/>
        <v/>
      </c>
      <c r="V113" s="37" t="str">
        <f t="shared" si="58"/>
        <v/>
      </c>
      <c r="W113" s="37" t="str">
        <f t="shared" si="59"/>
        <v/>
      </c>
      <c r="X113" s="37" t="str">
        <f t="shared" si="60"/>
        <v/>
      </c>
      <c r="Y113" s="1" t="str">
        <f t="shared" si="61"/>
        <v xml:space="preserve"> </v>
      </c>
      <c r="Z113" s="1" t="str">
        <f t="shared" si="62"/>
        <v xml:space="preserve"> </v>
      </c>
      <c r="AA113" s="1" t="str">
        <f t="shared" si="63"/>
        <v xml:space="preserve"> </v>
      </c>
      <c r="AB113" s="1" t="str">
        <f t="shared" si="64"/>
        <v xml:space="preserve"> </v>
      </c>
      <c r="AC113" s="1">
        <f t="shared" si="65"/>
        <v>24</v>
      </c>
      <c r="AD113" s="1" t="str">
        <f t="shared" si="66"/>
        <v xml:space="preserve"> </v>
      </c>
      <c r="AE113" s="1">
        <f t="shared" si="67"/>
        <v>62</v>
      </c>
      <c r="AF113" s="1" t="str">
        <f t="shared" si="68"/>
        <v xml:space="preserve"> </v>
      </c>
      <c r="AG113" s="38" t="str">
        <f t="shared" si="69"/>
        <v xml:space="preserve"> </v>
      </c>
      <c r="AH113" s="38" t="str">
        <f t="shared" si="70"/>
        <v xml:space="preserve"> </v>
      </c>
      <c r="AI113" s="1" t="str">
        <f t="shared" si="71"/>
        <v xml:space="preserve"> </v>
      </c>
      <c r="AJ113" s="1" t="str">
        <f t="shared" si="72"/>
        <v xml:space="preserve"> </v>
      </c>
      <c r="AK113" s="25" t="str">
        <f t="shared" si="73"/>
        <v xml:space="preserve"> </v>
      </c>
      <c r="AL113" s="25" t="str">
        <f t="shared" si="74"/>
        <v xml:space="preserve"> </v>
      </c>
      <c r="AM113" s="1" t="str">
        <f t="shared" si="75"/>
        <v xml:space="preserve"> </v>
      </c>
      <c r="AN113" s="1" t="str">
        <f t="shared" si="76"/>
        <v xml:space="preserve"> </v>
      </c>
      <c r="AO113" t="s">
        <v>1032</v>
      </c>
      <c r="AP113" t="s">
        <v>1250</v>
      </c>
      <c r="AQ113" s="22">
        <v>5.7914842404831575</v>
      </c>
      <c r="AR113" s="21">
        <v>-16.625665078968055</v>
      </c>
      <c r="AS113">
        <v>37.919574609504814</v>
      </c>
      <c r="AT113">
        <v>-5.7914842404831575</v>
      </c>
      <c r="AU113">
        <v>16.625665078968055</v>
      </c>
      <c r="AV113" t="s">
        <v>2127</v>
      </c>
    </row>
    <row r="114" spans="1:48" x14ac:dyDescent="0.25">
      <c r="A114" s="14">
        <v>1.1699999999999978E-9</v>
      </c>
      <c r="B114" t="s">
        <v>1061</v>
      </c>
      <c r="C114" s="4">
        <v>9</v>
      </c>
      <c r="D114" s="4">
        <v>0</v>
      </c>
      <c r="E114" s="4">
        <v>1</v>
      </c>
      <c r="F114" s="4">
        <v>10</v>
      </c>
      <c r="G114" s="4">
        <v>75</v>
      </c>
      <c r="H114" s="4">
        <v>71.41</v>
      </c>
      <c r="I114" s="34">
        <v>3035.3679089747343</v>
      </c>
      <c r="J114" s="35">
        <v>10.245337159253946</v>
      </c>
      <c r="K114" s="35">
        <v>21.904907975460119</v>
      </c>
      <c r="L114" s="35">
        <v>24.604837008628959</v>
      </c>
      <c r="M114" s="35">
        <v>20.080473395931143</v>
      </c>
      <c r="N114" s="4">
        <v>3.2600000000000002</v>
      </c>
      <c r="O114" s="4">
        <v>14.34584356366188</v>
      </c>
      <c r="P114" s="35">
        <v>4.0652569668113712</v>
      </c>
      <c r="Q114" s="36">
        <f t="shared" si="53"/>
        <v>90.000000001169994</v>
      </c>
      <c r="R114" s="36" t="str">
        <f t="shared" si="54"/>
        <v xml:space="preserve"> </v>
      </c>
      <c r="S114" s="37" t="str">
        <f t="shared" si="55"/>
        <v/>
      </c>
      <c r="T114" s="37" t="str">
        <f t="shared" si="56"/>
        <v/>
      </c>
      <c r="U114" s="37" t="str">
        <f t="shared" si="57"/>
        <v/>
      </c>
      <c r="V114" s="37">
        <f t="shared" si="58"/>
        <v>-0.58364007531292039</v>
      </c>
      <c r="W114" s="37" t="str">
        <f t="shared" si="59"/>
        <v/>
      </c>
      <c r="X114" s="37" t="str">
        <f t="shared" si="60"/>
        <v/>
      </c>
      <c r="Y114" s="1" t="str">
        <f t="shared" si="61"/>
        <v xml:space="preserve"> </v>
      </c>
      <c r="Z114" s="1">
        <f t="shared" si="62"/>
        <v>50</v>
      </c>
      <c r="AA114" s="1" t="str">
        <f t="shared" si="63"/>
        <v xml:space="preserve"> </v>
      </c>
      <c r="AB114" s="1" t="str">
        <f t="shared" si="64"/>
        <v xml:space="preserve"> </v>
      </c>
      <c r="AC114" s="1" t="str">
        <f t="shared" si="65"/>
        <v xml:space="preserve"> </v>
      </c>
      <c r="AD114" s="1" t="str">
        <f t="shared" si="66"/>
        <v xml:space="preserve"> </v>
      </c>
      <c r="AE114" s="1">
        <f t="shared" si="67"/>
        <v>21</v>
      </c>
      <c r="AF114" s="1" t="str">
        <f t="shared" si="68"/>
        <v xml:space="preserve"> </v>
      </c>
      <c r="AG114" s="38">
        <f t="shared" si="69"/>
        <v>4.0652569679813713</v>
      </c>
      <c r="AH114" s="38" t="str">
        <f t="shared" si="70"/>
        <v xml:space="preserve"> </v>
      </c>
      <c r="AI114" s="1">
        <f t="shared" si="71"/>
        <v>62</v>
      </c>
      <c r="AJ114" s="1" t="str">
        <f t="shared" si="72"/>
        <v xml:space="preserve"> </v>
      </c>
      <c r="AK114" s="25" t="str">
        <f t="shared" si="73"/>
        <v xml:space="preserve"> </v>
      </c>
      <c r="AL114" s="25" t="str">
        <f t="shared" si="74"/>
        <v xml:space="preserve"> </v>
      </c>
      <c r="AM114" s="1" t="str">
        <f t="shared" si="75"/>
        <v xml:space="preserve"> </v>
      </c>
      <c r="AN114" s="1" t="str">
        <f t="shared" si="76"/>
        <v xml:space="preserve"> </v>
      </c>
      <c r="AO114" t="s">
        <v>1061</v>
      </c>
      <c r="AP114" t="s">
        <v>1256</v>
      </c>
      <c r="AQ114" s="22">
        <v>58.364007531292039</v>
      </c>
      <c r="AR114" s="21">
        <v>-75.37469133641865</v>
      </c>
      <c r="AS114">
        <v>5.0273070998459568</v>
      </c>
      <c r="AT114">
        <v>-58.364007531292039</v>
      </c>
      <c r="AU114">
        <v>75.37469133641865</v>
      </c>
      <c r="AV114" t="s">
        <v>2128</v>
      </c>
    </row>
    <row r="115" spans="1:48" x14ac:dyDescent="0.25">
      <c r="A115" s="14">
        <v>1.1799999999999978E-9</v>
      </c>
      <c r="B115" t="s">
        <v>1050</v>
      </c>
      <c r="C115" s="4">
        <v>3</v>
      </c>
      <c r="D115" s="4">
        <v>2</v>
      </c>
      <c r="E115" s="4">
        <v>8</v>
      </c>
      <c r="F115" s="4">
        <v>13</v>
      </c>
      <c r="G115" s="4">
        <v>0.55000001192092896</v>
      </c>
      <c r="H115" s="4">
        <v>0.46500000000000002</v>
      </c>
      <c r="I115" s="34">
        <v>124.91265103958811</v>
      </c>
      <c r="J115" s="35">
        <v>5.3392304903857291</v>
      </c>
      <c r="K115" s="35" t="s">
        <v>1240</v>
      </c>
      <c r="L115" s="35">
        <v>2.4773350846468185</v>
      </c>
      <c r="M115" s="35">
        <v>19.738023255813953</v>
      </c>
      <c r="N115" s="4">
        <v>-0.79600000000000004</v>
      </c>
      <c r="O115" s="4" t="s">
        <v>132</v>
      </c>
      <c r="P115" s="35">
        <v>0</v>
      </c>
      <c r="Q115" s="36" t="str">
        <f t="shared" si="53"/>
        <v xml:space="preserve"> </v>
      </c>
      <c r="R115" s="36" t="str">
        <f t="shared" si="54"/>
        <v xml:space="preserve"> </v>
      </c>
      <c r="S115" s="37">
        <f t="shared" si="55"/>
        <v>0.18279572574113756</v>
      </c>
      <c r="T115" s="37" t="str">
        <f t="shared" si="56"/>
        <v/>
      </c>
      <c r="U115" s="37" t="str">
        <f t="shared" si="57"/>
        <v/>
      </c>
      <c r="V115" s="37">
        <f t="shared" si="58"/>
        <v>-0.78301918518552294</v>
      </c>
      <c r="W115" s="37" t="str">
        <f t="shared" si="59"/>
        <v/>
      </c>
      <c r="X115" s="37">
        <f t="shared" si="60"/>
        <v>-0.82342420083723789</v>
      </c>
      <c r="Y115" s="1" t="str">
        <f t="shared" si="61"/>
        <v xml:space="preserve"> </v>
      </c>
      <c r="Z115" s="1">
        <f t="shared" si="62"/>
        <v>14</v>
      </c>
      <c r="AA115" s="1" t="str">
        <f t="shared" si="63"/>
        <v xml:space="preserve"> </v>
      </c>
      <c r="AB115" s="1">
        <f t="shared" si="64"/>
        <v>5</v>
      </c>
      <c r="AC115" s="1">
        <f t="shared" si="65"/>
        <v>64</v>
      </c>
      <c r="AD115" s="1" t="str">
        <f t="shared" si="66"/>
        <v xml:space="preserve"> </v>
      </c>
      <c r="AE115" s="1" t="str">
        <f t="shared" si="67"/>
        <v xml:space="preserve"> </v>
      </c>
      <c r="AF115" s="1" t="str">
        <f t="shared" si="68"/>
        <v xml:space="preserve"> </v>
      </c>
      <c r="AG115" s="38" t="str">
        <f t="shared" si="69"/>
        <v xml:space="preserve"> </v>
      </c>
      <c r="AH115" s="38" t="str">
        <f t="shared" si="70"/>
        <v xml:space="preserve"> </v>
      </c>
      <c r="AI115" s="1" t="str">
        <f t="shared" si="71"/>
        <v xml:space="preserve"> </v>
      </c>
      <c r="AJ115" s="1" t="str">
        <f t="shared" si="72"/>
        <v xml:space="preserve"> </v>
      </c>
      <c r="AK115" s="25" t="str">
        <f t="shared" si="73"/>
        <v xml:space="preserve"> </v>
      </c>
      <c r="AL115" s="25" t="str">
        <f t="shared" si="74"/>
        <v xml:space="preserve"> </v>
      </c>
      <c r="AM115" s="1" t="str">
        <f t="shared" si="75"/>
        <v xml:space="preserve"> </v>
      </c>
      <c r="AN115" s="1" t="str">
        <f t="shared" si="76"/>
        <v xml:space="preserve"> </v>
      </c>
      <c r="AO115" t="s">
        <v>1050</v>
      </c>
      <c r="AP115" t="s">
        <v>1297</v>
      </c>
      <c r="AQ115" s="22">
        <v>78.301918518552299</v>
      </c>
      <c r="AR115" s="21">
        <v>82.342420083723795</v>
      </c>
      <c r="AS115">
        <v>18.279572456113758</v>
      </c>
      <c r="AT115">
        <v>-78.301918518552299</v>
      </c>
      <c r="AU115">
        <v>-82.342420083723795</v>
      </c>
      <c r="AV115" t="s">
        <v>2129</v>
      </c>
    </row>
    <row r="116" spans="1:48" x14ac:dyDescent="0.25">
      <c r="A116" s="14">
        <v>1.1899999999999978E-9</v>
      </c>
      <c r="B116" t="s">
        <v>1030</v>
      </c>
      <c r="C116" s="4">
        <v>7</v>
      </c>
      <c r="D116" s="4">
        <v>0</v>
      </c>
      <c r="E116" s="4">
        <v>1</v>
      </c>
      <c r="F116" s="4">
        <v>8</v>
      </c>
      <c r="G116" s="4">
        <v>8.25</v>
      </c>
      <c r="H116" s="4">
        <v>6.99</v>
      </c>
      <c r="I116" s="34">
        <v>672.59485975677967</v>
      </c>
      <c r="J116" s="35" t="s">
        <v>1240</v>
      </c>
      <c r="K116" s="35" t="s">
        <v>1240</v>
      </c>
      <c r="L116" s="35" t="s">
        <v>1240</v>
      </c>
      <c r="M116" s="35">
        <v>29.125037917854758</v>
      </c>
      <c r="N116" s="4">
        <v>2.1000000000000001E-2</v>
      </c>
      <c r="O116" s="4">
        <v>-64.999999999999986</v>
      </c>
      <c r="P116" s="35" t="s">
        <v>137</v>
      </c>
      <c r="Q116" s="36">
        <f t="shared" si="53"/>
        <v>87.500000001190003</v>
      </c>
      <c r="R116" s="36" t="str">
        <f t="shared" si="54"/>
        <v xml:space="preserve"> </v>
      </c>
      <c r="S116" s="37">
        <f t="shared" si="55"/>
        <v>0.18025751191961359</v>
      </c>
      <c r="T116" s="37" t="str">
        <f t="shared" si="56"/>
        <v/>
      </c>
      <c r="U116" s="37" t="str">
        <f t="shared" si="57"/>
        <v xml:space="preserve"> </v>
      </c>
      <c r="V116" s="37" t="str">
        <f t="shared" si="58"/>
        <v xml:space="preserve"> </v>
      </c>
      <c r="W116" s="37" t="str">
        <f t="shared" si="59"/>
        <v xml:space="preserve"> </v>
      </c>
      <c r="X116" s="37" t="str">
        <f t="shared" si="60"/>
        <v xml:space="preserve"> </v>
      </c>
      <c r="Y116" s="1" t="str">
        <f t="shared" si="61"/>
        <v xml:space="preserve"> </v>
      </c>
      <c r="Z116" s="1" t="str">
        <f t="shared" si="62"/>
        <v xml:space="preserve"> </v>
      </c>
      <c r="AA116" s="1" t="str">
        <f t="shared" si="63"/>
        <v xml:space="preserve"> </v>
      </c>
      <c r="AB116" s="1" t="str">
        <f t="shared" si="64"/>
        <v xml:space="preserve"> </v>
      </c>
      <c r="AC116" s="1">
        <f t="shared" si="65"/>
        <v>66</v>
      </c>
      <c r="AD116" s="1" t="str">
        <f t="shared" si="66"/>
        <v xml:space="preserve"> </v>
      </c>
      <c r="AE116" s="1">
        <f t="shared" si="67"/>
        <v>27</v>
      </c>
      <c r="AF116" s="1" t="str">
        <f t="shared" si="68"/>
        <v xml:space="preserve"> </v>
      </c>
      <c r="AG116" s="38" t="str">
        <f t="shared" si="69"/>
        <v xml:space="preserve"> </v>
      </c>
      <c r="AH116" s="38" t="str">
        <f t="shared" si="70"/>
        <v xml:space="preserve"> </v>
      </c>
      <c r="AI116" s="1" t="str">
        <f t="shared" si="71"/>
        <v xml:space="preserve"> </v>
      </c>
      <c r="AJ116" s="1" t="str">
        <f t="shared" si="72"/>
        <v xml:space="preserve"> </v>
      </c>
      <c r="AK116" s="25" t="str">
        <f t="shared" si="73"/>
        <v xml:space="preserve"> </v>
      </c>
      <c r="AL116" s="25">
        <f t="shared" si="74"/>
        <v>-64.999999998809983</v>
      </c>
      <c r="AM116" s="1" t="str">
        <f t="shared" si="75"/>
        <v xml:space="preserve"> </v>
      </c>
      <c r="AN116" s="1">
        <f t="shared" si="76"/>
        <v>8</v>
      </c>
      <c r="AO116" t="s">
        <v>1030</v>
      </c>
      <c r="AP116" t="s">
        <v>1315</v>
      </c>
      <c r="AQ116" s="22" t="e">
        <v>#VALUE!</v>
      </c>
      <c r="AR116" s="21" t="e">
        <v>#VALUE!</v>
      </c>
      <c r="AS116">
        <v>18.025751072961359</v>
      </c>
      <c r="AT116" t="e">
        <v>#VALUE!</v>
      </c>
      <c r="AU116" t="e">
        <v>#VALUE!</v>
      </c>
      <c r="AV116" t="s">
        <v>2130</v>
      </c>
    </row>
    <row r="117" spans="1:48" x14ac:dyDescent="0.25">
      <c r="A117" s="14">
        <v>1.1999999999999977E-9</v>
      </c>
      <c r="B117" t="s">
        <v>1148</v>
      </c>
      <c r="C117" s="4">
        <v>3</v>
      </c>
      <c r="D117" s="4">
        <v>0</v>
      </c>
      <c r="E117" s="4">
        <v>8</v>
      </c>
      <c r="F117" s="4">
        <v>11</v>
      </c>
      <c r="G117" s="4">
        <v>25</v>
      </c>
      <c r="H117" s="4">
        <v>23.86</v>
      </c>
      <c r="I117" s="34">
        <v>16266.952578894814</v>
      </c>
      <c r="J117" s="35">
        <v>8.0662609871534805</v>
      </c>
      <c r="K117" s="35">
        <v>9.5977473853580033</v>
      </c>
      <c r="L117" s="35" t="s">
        <v>1240</v>
      </c>
      <c r="M117" s="35" t="s">
        <v>1240</v>
      </c>
      <c r="N117" s="4">
        <v>2.4860000000000002</v>
      </c>
      <c r="O117" s="4">
        <v>-15.557065217391298</v>
      </c>
      <c r="P117" s="35">
        <v>7.3344509639564128</v>
      </c>
      <c r="Q117" s="36" t="str">
        <f t="shared" si="53"/>
        <v xml:space="preserve"> </v>
      </c>
      <c r="R117" s="36" t="str">
        <f t="shared" si="54"/>
        <v xml:space="preserve"> </v>
      </c>
      <c r="S117" s="37" t="str">
        <f t="shared" si="55"/>
        <v/>
      </c>
      <c r="T117" s="37" t="str">
        <f t="shared" si="56"/>
        <v/>
      </c>
      <c r="U117" s="37" t="str">
        <f t="shared" si="57"/>
        <v/>
      </c>
      <c r="V117" s="37">
        <f t="shared" si="58"/>
        <v>-0.67219548123078932</v>
      </c>
      <c r="W117" s="37" t="str">
        <f t="shared" si="59"/>
        <v xml:space="preserve"> </v>
      </c>
      <c r="X117" s="37" t="str">
        <f t="shared" si="60"/>
        <v xml:space="preserve"> </v>
      </c>
      <c r="Y117" s="1" t="str">
        <f t="shared" si="61"/>
        <v xml:space="preserve"> </v>
      </c>
      <c r="Z117" s="1">
        <f t="shared" si="62"/>
        <v>33</v>
      </c>
      <c r="AA117" s="1" t="str">
        <f t="shared" si="63"/>
        <v xml:space="preserve"> </v>
      </c>
      <c r="AB117" s="1" t="str">
        <f t="shared" si="64"/>
        <v xml:space="preserve"> </v>
      </c>
      <c r="AC117" s="1" t="str">
        <f t="shared" si="65"/>
        <v xml:space="preserve"> </v>
      </c>
      <c r="AD117" s="1" t="str">
        <f t="shared" si="66"/>
        <v xml:space="preserve"> </v>
      </c>
      <c r="AE117" s="1" t="str">
        <f t="shared" si="67"/>
        <v xml:space="preserve"> </v>
      </c>
      <c r="AF117" s="1" t="str">
        <f t="shared" si="68"/>
        <v xml:space="preserve"> </v>
      </c>
      <c r="AG117" s="38">
        <f t="shared" si="69"/>
        <v>7.3344509651564129</v>
      </c>
      <c r="AH117" s="38" t="str">
        <f t="shared" si="70"/>
        <v xml:space="preserve"> </v>
      </c>
      <c r="AI117" s="1">
        <f t="shared" si="71"/>
        <v>18</v>
      </c>
      <c r="AJ117" s="1" t="str">
        <f t="shared" si="72"/>
        <v xml:space="preserve"> </v>
      </c>
      <c r="AK117" s="25" t="str">
        <f t="shared" si="73"/>
        <v xml:space="preserve"> </v>
      </c>
      <c r="AL117" s="25" t="str">
        <f t="shared" si="74"/>
        <v xml:space="preserve"> </v>
      </c>
      <c r="AM117" s="1" t="str">
        <f t="shared" si="75"/>
        <v xml:space="preserve"> </v>
      </c>
      <c r="AN117" s="1" t="str">
        <f t="shared" si="76"/>
        <v xml:space="preserve"> </v>
      </c>
      <c r="AO117" t="s">
        <v>1148</v>
      </c>
      <c r="AP117" t="s">
        <v>1248</v>
      </c>
      <c r="AQ117" s="22">
        <v>67.219548123078937</v>
      </c>
      <c r="AR117" s="21" t="e">
        <v>#VALUE!</v>
      </c>
      <c r="AS117">
        <v>4.7778709136630404</v>
      </c>
      <c r="AT117">
        <v>-67.219548123078937</v>
      </c>
      <c r="AU117" t="e">
        <v>#VALUE!</v>
      </c>
      <c r="AV117" t="s">
        <v>2131</v>
      </c>
    </row>
    <row r="118" spans="1:48" x14ac:dyDescent="0.25">
      <c r="A118" s="14">
        <v>1.2099999999999977E-9</v>
      </c>
      <c r="B118" t="s">
        <v>983</v>
      </c>
      <c r="C118" s="4">
        <v>5</v>
      </c>
      <c r="D118" s="4">
        <v>1</v>
      </c>
      <c r="E118" s="4">
        <v>10</v>
      </c>
      <c r="F118" s="4">
        <v>16</v>
      </c>
      <c r="G118" s="4">
        <v>27.75</v>
      </c>
      <c r="H118" s="4">
        <v>26.61</v>
      </c>
      <c r="I118" s="34">
        <v>11685.906210453682</v>
      </c>
      <c r="J118" s="35">
        <v>17.895090786819097</v>
      </c>
      <c r="K118" s="35">
        <v>19.508797653958943</v>
      </c>
      <c r="L118" s="35">
        <v>12.848019968937209</v>
      </c>
      <c r="M118" s="35">
        <v>12.480989701991877</v>
      </c>
      <c r="N118" s="4">
        <v>1.3640000000000001</v>
      </c>
      <c r="O118" s="4">
        <v>-10.849673202614374</v>
      </c>
      <c r="P118" s="35">
        <v>3.7767756482525372</v>
      </c>
      <c r="Q118" s="36" t="str">
        <f t="shared" si="53"/>
        <v xml:space="preserve"> </v>
      </c>
      <c r="R118" s="36" t="str">
        <f t="shared" si="54"/>
        <v xml:space="preserve"> </v>
      </c>
      <c r="S118" s="37" t="str">
        <f t="shared" si="55"/>
        <v/>
      </c>
      <c r="T118" s="37" t="str">
        <f t="shared" si="56"/>
        <v/>
      </c>
      <c r="U118" s="37" t="str">
        <f t="shared" si="57"/>
        <v/>
      </c>
      <c r="V118" s="37" t="str">
        <f t="shared" si="58"/>
        <v/>
      </c>
      <c r="W118" s="37" t="str">
        <f t="shared" si="59"/>
        <v/>
      </c>
      <c r="X118" s="37" t="str">
        <f t="shared" si="60"/>
        <v/>
      </c>
      <c r="Y118" s="1" t="str">
        <f t="shared" si="61"/>
        <v xml:space="preserve"> </v>
      </c>
      <c r="Z118" s="1" t="str">
        <f t="shared" si="62"/>
        <v xml:space="preserve"> </v>
      </c>
      <c r="AA118" s="1" t="str">
        <f t="shared" si="63"/>
        <v xml:space="preserve"> </v>
      </c>
      <c r="AB118" s="1" t="str">
        <f t="shared" si="64"/>
        <v xml:space="preserve"> </v>
      </c>
      <c r="AC118" s="1" t="str">
        <f t="shared" si="65"/>
        <v xml:space="preserve"> </v>
      </c>
      <c r="AD118" s="1" t="str">
        <f t="shared" si="66"/>
        <v xml:space="preserve"> </v>
      </c>
      <c r="AE118" s="1" t="str">
        <f t="shared" si="67"/>
        <v xml:space="preserve"> </v>
      </c>
      <c r="AF118" s="1" t="str">
        <f t="shared" si="68"/>
        <v xml:space="preserve"> </v>
      </c>
      <c r="AG118" s="38">
        <f t="shared" si="69"/>
        <v>3.7767756494625373</v>
      </c>
      <c r="AH118" s="38" t="str">
        <f t="shared" si="70"/>
        <v xml:space="preserve"> </v>
      </c>
      <c r="AI118" s="1">
        <f t="shared" si="71"/>
        <v>69</v>
      </c>
      <c r="AJ118" s="1" t="str">
        <f t="shared" si="72"/>
        <v xml:space="preserve"> </v>
      </c>
      <c r="AK118" s="25" t="str">
        <f t="shared" si="73"/>
        <v xml:space="preserve"> </v>
      </c>
      <c r="AL118" s="25" t="str">
        <f t="shared" si="74"/>
        <v xml:space="preserve"> </v>
      </c>
      <c r="AM118" s="1" t="str">
        <f t="shared" si="75"/>
        <v xml:space="preserve"> </v>
      </c>
      <c r="AN118" s="1" t="str">
        <f t="shared" si="76"/>
        <v xml:space="preserve"> </v>
      </c>
      <c r="AO118" t="s">
        <v>983</v>
      </c>
      <c r="AP118" t="s">
        <v>1252</v>
      </c>
      <c r="AQ118" s="22">
        <v>27.276198562790789</v>
      </c>
      <c r="AR118" s="21">
        <v>8.4237975018367823</v>
      </c>
      <c r="AS118">
        <v>4.284103720405863</v>
      </c>
      <c r="AT118">
        <v>-27.276198562790789</v>
      </c>
      <c r="AU118">
        <v>-8.4237975018367823</v>
      </c>
      <c r="AV118" t="s">
        <v>2132</v>
      </c>
    </row>
    <row r="119" spans="1:48" x14ac:dyDescent="0.25">
      <c r="A119" s="14">
        <v>1.2199999999999976E-9</v>
      </c>
      <c r="B119" t="s">
        <v>1051</v>
      </c>
      <c r="C119" s="4">
        <v>0</v>
      </c>
      <c r="D119" s="4">
        <v>0</v>
      </c>
      <c r="E119" s="4">
        <v>1</v>
      </c>
      <c r="F119" s="4">
        <v>1</v>
      </c>
      <c r="G119" s="4" t="s">
        <v>132</v>
      </c>
      <c r="H119" s="4" t="s">
        <v>132</v>
      </c>
      <c r="I119" s="34" t="s">
        <v>132</v>
      </c>
      <c r="J119" s="35" t="s">
        <v>1240</v>
      </c>
      <c r="K119" s="35" t="s">
        <v>1240</v>
      </c>
      <c r="L119" s="35" t="s">
        <v>1240</v>
      </c>
      <c r="M119" s="35" t="s">
        <v>1240</v>
      </c>
      <c r="N119" s="4">
        <v>-1.1500000000000001</v>
      </c>
      <c r="O119" s="4">
        <v>-15.000000000000014</v>
      </c>
      <c r="P119" s="35" t="s">
        <v>137</v>
      </c>
      <c r="Q119" s="36" t="str">
        <f t="shared" si="53"/>
        <v xml:space="preserve"> </v>
      </c>
      <c r="R119" s="36" t="str">
        <f t="shared" si="54"/>
        <v xml:space="preserve"> </v>
      </c>
      <c r="S119" s="37" t="str">
        <f t="shared" si="55"/>
        <v xml:space="preserve"> </v>
      </c>
      <c r="T119" s="37" t="str">
        <f t="shared" si="56"/>
        <v xml:space="preserve"> </v>
      </c>
      <c r="U119" s="37" t="str">
        <f t="shared" si="57"/>
        <v xml:space="preserve"> </v>
      </c>
      <c r="V119" s="37" t="str">
        <f t="shared" si="58"/>
        <v xml:space="preserve"> </v>
      </c>
      <c r="W119" s="37" t="str">
        <f t="shared" si="59"/>
        <v xml:space="preserve"> </v>
      </c>
      <c r="X119" s="37" t="str">
        <f t="shared" si="60"/>
        <v xml:space="preserve"> </v>
      </c>
      <c r="Y119" s="1" t="str">
        <f t="shared" si="61"/>
        <v xml:space="preserve"> </v>
      </c>
      <c r="Z119" s="1" t="str">
        <f t="shared" si="62"/>
        <v xml:space="preserve"> </v>
      </c>
      <c r="AA119" s="1" t="str">
        <f t="shared" si="63"/>
        <v xml:space="preserve"> </v>
      </c>
      <c r="AB119" s="1" t="str">
        <f t="shared" si="64"/>
        <v xml:space="preserve"> </v>
      </c>
      <c r="AC119" s="1" t="str">
        <f t="shared" si="65"/>
        <v xml:space="preserve"> </v>
      </c>
      <c r="AD119" s="1" t="str">
        <f t="shared" si="66"/>
        <v xml:space="preserve"> </v>
      </c>
      <c r="AE119" s="1" t="str">
        <f t="shared" si="67"/>
        <v xml:space="preserve"> </v>
      </c>
      <c r="AF119" s="1" t="str">
        <f t="shared" si="68"/>
        <v xml:space="preserve"> </v>
      </c>
      <c r="AG119" s="38" t="str">
        <f t="shared" si="69"/>
        <v xml:space="preserve"> </v>
      </c>
      <c r="AH119" s="38" t="str">
        <f t="shared" si="70"/>
        <v xml:space="preserve"> </v>
      </c>
      <c r="AI119" s="1" t="str">
        <f t="shared" si="71"/>
        <v xml:space="preserve"> </v>
      </c>
      <c r="AJ119" s="1" t="str">
        <f t="shared" si="72"/>
        <v xml:space="preserve"> </v>
      </c>
      <c r="AK119" s="25" t="str">
        <f t="shared" si="73"/>
        <v xml:space="preserve"> </v>
      </c>
      <c r="AL119" s="25" t="str">
        <f t="shared" si="74"/>
        <v xml:space="preserve"> </v>
      </c>
      <c r="AM119" s="1" t="str">
        <f t="shared" si="75"/>
        <v xml:space="preserve"> </v>
      </c>
      <c r="AN119" s="1" t="str">
        <f t="shared" si="76"/>
        <v xml:space="preserve"> </v>
      </c>
      <c r="AO119" t="s">
        <v>1051</v>
      </c>
      <c r="AP119" t="s">
        <v>1250</v>
      </c>
      <c r="AQ119" s="22" t="e">
        <v>#VALUE!</v>
      </c>
      <c r="AR119" s="21" t="e">
        <v>#VALUE!</v>
      </c>
      <c r="AS119" t="s">
        <v>137</v>
      </c>
      <c r="AT119" t="e">
        <v>#VALUE!</v>
      </c>
      <c r="AU119" t="e">
        <v>#VALUE!</v>
      </c>
      <c r="AV119" t="s">
        <v>2133</v>
      </c>
    </row>
    <row r="120" spans="1:48" x14ac:dyDescent="0.25">
      <c r="A120" s="14">
        <v>1.2299999999999976E-9</v>
      </c>
      <c r="B120" t="s">
        <v>1074</v>
      </c>
      <c r="C120" s="4">
        <v>8</v>
      </c>
      <c r="D120" s="4">
        <v>1</v>
      </c>
      <c r="E120" s="4">
        <v>10</v>
      </c>
      <c r="F120" s="4">
        <v>19</v>
      </c>
      <c r="G120" s="4">
        <v>4.75</v>
      </c>
      <c r="H120" s="4">
        <v>4.54</v>
      </c>
      <c r="I120" s="34">
        <v>871.73921932094322</v>
      </c>
      <c r="J120" s="35" t="s">
        <v>1240</v>
      </c>
      <c r="K120" s="35" t="s">
        <v>1240</v>
      </c>
      <c r="L120" s="35">
        <v>4.6062892939334841</v>
      </c>
      <c r="M120" s="35">
        <v>7.9523518631643251</v>
      </c>
      <c r="N120" s="4">
        <v>-0.60899999999999999</v>
      </c>
      <c r="O120" s="4" t="s">
        <v>132</v>
      </c>
      <c r="P120" s="35">
        <v>0.38965639563909182</v>
      </c>
      <c r="Q120" s="36" t="str">
        <f t="shared" si="53"/>
        <v xml:space="preserve"> </v>
      </c>
      <c r="R120" s="36" t="str">
        <f t="shared" si="54"/>
        <v xml:space="preserve"> </v>
      </c>
      <c r="S120" s="37" t="str">
        <f t="shared" si="55"/>
        <v/>
      </c>
      <c r="T120" s="37" t="str">
        <f t="shared" si="56"/>
        <v/>
      </c>
      <c r="U120" s="37" t="str">
        <f t="shared" si="57"/>
        <v xml:space="preserve"> </v>
      </c>
      <c r="V120" s="37" t="str">
        <f t="shared" si="58"/>
        <v xml:space="preserve"> </v>
      </c>
      <c r="W120" s="37" t="str">
        <f t="shared" si="59"/>
        <v/>
      </c>
      <c r="X120" s="37">
        <f t="shared" si="60"/>
        <v>-0.67167977465303741</v>
      </c>
      <c r="Y120" s="1" t="str">
        <f t="shared" si="61"/>
        <v xml:space="preserve"> </v>
      </c>
      <c r="Z120" s="1" t="str">
        <f t="shared" si="62"/>
        <v xml:space="preserve"> </v>
      </c>
      <c r="AA120" s="1" t="str">
        <f t="shared" si="63"/>
        <v xml:space="preserve"> </v>
      </c>
      <c r="AB120" s="1">
        <f t="shared" si="64"/>
        <v>24</v>
      </c>
      <c r="AC120" s="1" t="str">
        <f t="shared" si="65"/>
        <v xml:space="preserve"> </v>
      </c>
      <c r="AD120" s="1" t="str">
        <f t="shared" si="66"/>
        <v xml:space="preserve"> </v>
      </c>
      <c r="AE120" s="1" t="str">
        <f t="shared" si="67"/>
        <v xml:space="preserve"> </v>
      </c>
      <c r="AF120" s="1" t="str">
        <f t="shared" si="68"/>
        <v xml:space="preserve"> </v>
      </c>
      <c r="AG120" s="38" t="str">
        <f t="shared" si="69"/>
        <v xml:space="preserve"> </v>
      </c>
      <c r="AH120" s="38" t="str">
        <f t="shared" si="70"/>
        <v xml:space="preserve"> </v>
      </c>
      <c r="AI120" s="1" t="str">
        <f t="shared" si="71"/>
        <v xml:space="preserve"> </v>
      </c>
      <c r="AJ120" s="1" t="str">
        <f t="shared" si="72"/>
        <v xml:space="preserve"> </v>
      </c>
      <c r="AK120" s="25" t="str">
        <f t="shared" si="73"/>
        <v xml:space="preserve"> </v>
      </c>
      <c r="AL120" s="25" t="str">
        <f t="shared" si="74"/>
        <v xml:space="preserve"> </v>
      </c>
      <c r="AM120" s="1" t="str">
        <f t="shared" si="75"/>
        <v xml:space="preserve"> </v>
      </c>
      <c r="AN120" s="1" t="str">
        <f t="shared" si="76"/>
        <v xml:space="preserve"> </v>
      </c>
      <c r="AO120" t="s">
        <v>1074</v>
      </c>
      <c r="AP120" t="s">
        <v>1244</v>
      </c>
      <c r="AQ120" s="22" t="e">
        <v>#VALUE!</v>
      </c>
      <c r="AR120" s="21">
        <v>67.167977465303736</v>
      </c>
      <c r="AS120">
        <v>4.6255506607929542</v>
      </c>
      <c r="AT120" t="e">
        <v>#VALUE!</v>
      </c>
      <c r="AU120">
        <v>-67.167977465303736</v>
      </c>
      <c r="AV120" t="s">
        <v>2134</v>
      </c>
    </row>
    <row r="121" spans="1:48" x14ac:dyDescent="0.25">
      <c r="A121" s="14">
        <v>1.2399999999999976E-9</v>
      </c>
      <c r="B121" t="s">
        <v>1049</v>
      </c>
      <c r="C121" s="4">
        <v>1</v>
      </c>
      <c r="D121" s="4">
        <v>2</v>
      </c>
      <c r="E121" s="4">
        <v>3</v>
      </c>
      <c r="F121" s="4">
        <v>6</v>
      </c>
      <c r="G121" s="4">
        <v>20.5</v>
      </c>
      <c r="H121" s="4">
        <v>19.71</v>
      </c>
      <c r="I121" s="34">
        <v>767.08454194732417</v>
      </c>
      <c r="J121" s="35">
        <v>7.9797570850202426</v>
      </c>
      <c r="K121" s="35">
        <v>7.064516129032258</v>
      </c>
      <c r="L121" s="35" t="s">
        <v>1240</v>
      </c>
      <c r="M121" s="35" t="s">
        <v>1240</v>
      </c>
      <c r="N121" s="4">
        <v>2.79</v>
      </c>
      <c r="O121" s="4">
        <v>12.048192771084329</v>
      </c>
      <c r="P121" s="35">
        <v>0</v>
      </c>
      <c r="Q121" s="36" t="str">
        <f t="shared" si="53"/>
        <v xml:space="preserve"> </v>
      </c>
      <c r="R121" s="36" t="str">
        <f t="shared" si="54"/>
        <v xml:space="preserve"> </v>
      </c>
      <c r="S121" s="37" t="str">
        <f t="shared" si="55"/>
        <v/>
      </c>
      <c r="T121" s="37" t="str">
        <f t="shared" si="56"/>
        <v/>
      </c>
      <c r="U121" s="37" t="str">
        <f t="shared" si="57"/>
        <v/>
      </c>
      <c r="V121" s="37">
        <f t="shared" si="58"/>
        <v>-0.67571091050534493</v>
      </c>
      <c r="W121" s="37" t="str">
        <f t="shared" si="59"/>
        <v xml:space="preserve"> </v>
      </c>
      <c r="X121" s="37" t="str">
        <f t="shared" si="60"/>
        <v xml:space="preserve"> </v>
      </c>
      <c r="Y121" s="1" t="str">
        <f t="shared" si="61"/>
        <v xml:space="preserve"> </v>
      </c>
      <c r="Z121" s="1">
        <f t="shared" si="62"/>
        <v>32</v>
      </c>
      <c r="AA121" s="1" t="str">
        <f t="shared" si="63"/>
        <v xml:space="preserve"> </v>
      </c>
      <c r="AB121" s="1" t="str">
        <f t="shared" si="64"/>
        <v xml:space="preserve"> </v>
      </c>
      <c r="AC121" s="1" t="str">
        <f t="shared" si="65"/>
        <v xml:space="preserve"> </v>
      </c>
      <c r="AD121" s="1" t="str">
        <f t="shared" si="66"/>
        <v xml:space="preserve"> </v>
      </c>
      <c r="AE121" s="1" t="str">
        <f t="shared" si="67"/>
        <v xml:space="preserve"> </v>
      </c>
      <c r="AF121" s="1" t="str">
        <f t="shared" si="68"/>
        <v xml:space="preserve"> </v>
      </c>
      <c r="AG121" s="38" t="str">
        <f t="shared" si="69"/>
        <v xml:space="preserve"> </v>
      </c>
      <c r="AH121" s="38" t="str">
        <f t="shared" si="70"/>
        <v xml:space="preserve"> </v>
      </c>
      <c r="AI121" s="1" t="str">
        <f t="shared" si="71"/>
        <v xml:space="preserve"> </v>
      </c>
      <c r="AJ121" s="1" t="str">
        <f t="shared" si="72"/>
        <v xml:space="preserve"> </v>
      </c>
      <c r="AK121" s="25" t="str">
        <f t="shared" si="73"/>
        <v xml:space="preserve"> </v>
      </c>
      <c r="AL121" s="25" t="str">
        <f t="shared" si="74"/>
        <v xml:space="preserve"> </v>
      </c>
      <c r="AM121" s="1" t="str">
        <f t="shared" si="75"/>
        <v xml:space="preserve"> </v>
      </c>
      <c r="AN121" s="1" t="str">
        <f t="shared" si="76"/>
        <v xml:space="preserve"> </v>
      </c>
      <c r="AO121" t="s">
        <v>1049</v>
      </c>
      <c r="AP121" t="s">
        <v>1248</v>
      </c>
      <c r="AQ121" s="22">
        <v>67.571091050534491</v>
      </c>
      <c r="AR121" s="21" t="e">
        <v>#VALUE!</v>
      </c>
      <c r="AS121">
        <v>4.0081177067478491</v>
      </c>
      <c r="AT121">
        <v>-67.571091050534491</v>
      </c>
      <c r="AU121" t="e">
        <v>#VALUE!</v>
      </c>
      <c r="AV121" t="s">
        <v>2135</v>
      </c>
    </row>
    <row r="122" spans="1:48" x14ac:dyDescent="0.25">
      <c r="A122" s="14">
        <v>1.2499999999999975E-9</v>
      </c>
      <c r="B122" t="s">
        <v>976</v>
      </c>
      <c r="C122" s="4">
        <v>2</v>
      </c>
      <c r="D122" s="4">
        <v>5</v>
      </c>
      <c r="E122" s="4">
        <v>7</v>
      </c>
      <c r="F122" s="4">
        <v>14</v>
      </c>
      <c r="G122" s="4">
        <v>1.1749999523162842</v>
      </c>
      <c r="H122" s="4">
        <v>1</v>
      </c>
      <c r="I122" s="34">
        <v>316.06731347334585</v>
      </c>
      <c r="J122" s="35" t="s">
        <v>1240</v>
      </c>
      <c r="K122" s="35" t="s">
        <v>1240</v>
      </c>
      <c r="L122" s="35" t="s">
        <v>1240</v>
      </c>
      <c r="M122" s="35" t="s">
        <v>1240</v>
      </c>
      <c r="N122" s="4">
        <v>-0.93800000000000006</v>
      </c>
      <c r="O122" s="4">
        <v>-144.90861618798957</v>
      </c>
      <c r="P122" s="35" t="s">
        <v>137</v>
      </c>
      <c r="Q122" s="36" t="str">
        <f t="shared" si="53"/>
        <v xml:space="preserve"> </v>
      </c>
      <c r="R122" s="36" t="str">
        <f t="shared" si="54"/>
        <v xml:space="preserve"> </v>
      </c>
      <c r="S122" s="37">
        <f t="shared" si="55"/>
        <v>0.17499995356628417</v>
      </c>
      <c r="T122" s="37" t="str">
        <f t="shared" si="56"/>
        <v/>
      </c>
      <c r="U122" s="37" t="str">
        <f t="shared" si="57"/>
        <v xml:space="preserve"> </v>
      </c>
      <c r="V122" s="37" t="str">
        <f t="shared" si="58"/>
        <v xml:space="preserve"> </v>
      </c>
      <c r="W122" s="37" t="str">
        <f t="shared" si="59"/>
        <v xml:space="preserve"> </v>
      </c>
      <c r="X122" s="37" t="str">
        <f t="shared" si="60"/>
        <v xml:space="preserve"> </v>
      </c>
      <c r="Y122" s="1" t="str">
        <f t="shared" si="61"/>
        <v xml:space="preserve"> </v>
      </c>
      <c r="Z122" s="1" t="str">
        <f t="shared" si="62"/>
        <v xml:space="preserve"> </v>
      </c>
      <c r="AA122" s="1" t="str">
        <f t="shared" si="63"/>
        <v xml:space="preserve"> </v>
      </c>
      <c r="AB122" s="1" t="str">
        <f t="shared" si="64"/>
        <v xml:space="preserve"> </v>
      </c>
      <c r="AC122" s="1">
        <f t="shared" si="65"/>
        <v>72</v>
      </c>
      <c r="AD122" s="1" t="str">
        <f t="shared" si="66"/>
        <v xml:space="preserve"> </v>
      </c>
      <c r="AE122" s="1" t="str">
        <f t="shared" si="67"/>
        <v xml:space="preserve"> </v>
      </c>
      <c r="AF122" s="1" t="str">
        <f t="shared" si="68"/>
        <v xml:space="preserve"> </v>
      </c>
      <c r="AG122" s="38" t="str">
        <f t="shared" si="69"/>
        <v xml:space="preserve"> </v>
      </c>
      <c r="AH122" s="38" t="str">
        <f t="shared" si="70"/>
        <v xml:space="preserve"> </v>
      </c>
      <c r="AI122" s="1" t="str">
        <f t="shared" si="71"/>
        <v xml:space="preserve"> </v>
      </c>
      <c r="AJ122" s="1" t="str">
        <f t="shared" si="72"/>
        <v xml:space="preserve"> </v>
      </c>
      <c r="AK122" s="25" t="str">
        <f t="shared" si="73"/>
        <v xml:space="preserve"> </v>
      </c>
      <c r="AL122" s="25">
        <f t="shared" si="74"/>
        <v>-144.90861618673958</v>
      </c>
      <c r="AM122" s="1" t="str">
        <f t="shared" si="75"/>
        <v xml:space="preserve"> </v>
      </c>
      <c r="AN122" s="1">
        <f t="shared" si="76"/>
        <v>26</v>
      </c>
      <c r="AO122" t="s">
        <v>976</v>
      </c>
      <c r="AP122" t="s">
        <v>1315</v>
      </c>
      <c r="AQ122" s="22" t="e">
        <v>#VALUE!</v>
      </c>
      <c r="AR122" s="21" t="e">
        <v>#VALUE!</v>
      </c>
      <c r="AS122">
        <v>17.499995231628418</v>
      </c>
      <c r="AT122" t="e">
        <v>#VALUE!</v>
      </c>
      <c r="AU122" t="e">
        <v>#VALUE!</v>
      </c>
      <c r="AV122" t="s">
        <v>2136</v>
      </c>
    </row>
    <row r="123" spans="1:48" x14ac:dyDescent="0.25">
      <c r="A123" s="14">
        <v>1.2599999999999975E-9</v>
      </c>
      <c r="B123" t="s">
        <v>952</v>
      </c>
      <c r="C123" s="4">
        <v>5</v>
      </c>
      <c r="D123" s="4">
        <v>0</v>
      </c>
      <c r="E123" s="4">
        <v>2</v>
      </c>
      <c r="F123" s="4">
        <v>7</v>
      </c>
      <c r="G123" s="4">
        <v>15</v>
      </c>
      <c r="H123" s="4">
        <v>9.7100000000000009</v>
      </c>
      <c r="I123" s="34">
        <v>2046.3848451027422</v>
      </c>
      <c r="J123" s="35" t="s">
        <v>1240</v>
      </c>
      <c r="K123" s="35" t="s">
        <v>1240</v>
      </c>
      <c r="L123" s="35">
        <v>11.908315584415584</v>
      </c>
      <c r="M123" s="35">
        <v>12.452793776728736</v>
      </c>
      <c r="N123" s="4" t="s">
        <v>132</v>
      </c>
      <c r="O123" s="4" t="s">
        <v>132</v>
      </c>
      <c r="P123" s="35">
        <v>10.226570545829041</v>
      </c>
      <c r="Q123" s="36">
        <f t="shared" si="53"/>
        <v>71.428571429831436</v>
      </c>
      <c r="R123" s="36" t="str">
        <f t="shared" si="54"/>
        <v xml:space="preserve"> </v>
      </c>
      <c r="S123" s="37">
        <f t="shared" si="55"/>
        <v>0.54479917736710604</v>
      </c>
      <c r="T123" s="37" t="str">
        <f t="shared" si="56"/>
        <v/>
      </c>
      <c r="U123" s="37" t="str">
        <f t="shared" si="57"/>
        <v xml:space="preserve"> </v>
      </c>
      <c r="V123" s="37" t="str">
        <f t="shared" si="58"/>
        <v xml:space="preserve"> </v>
      </c>
      <c r="W123" s="37" t="str">
        <f t="shared" si="59"/>
        <v/>
      </c>
      <c r="X123" s="37" t="str">
        <f t="shared" si="60"/>
        <v/>
      </c>
      <c r="Y123" s="1" t="str">
        <f t="shared" si="61"/>
        <v xml:space="preserve"> </v>
      </c>
      <c r="Z123" s="1" t="str">
        <f t="shared" si="62"/>
        <v xml:space="preserve"> </v>
      </c>
      <c r="AA123" s="1" t="str">
        <f t="shared" si="63"/>
        <v xml:space="preserve"> </v>
      </c>
      <c r="AB123" s="1" t="str">
        <f t="shared" si="64"/>
        <v xml:space="preserve"> </v>
      </c>
      <c r="AC123" s="1">
        <f t="shared" si="65"/>
        <v>11</v>
      </c>
      <c r="AD123" s="1" t="str">
        <f t="shared" si="66"/>
        <v xml:space="preserve"> </v>
      </c>
      <c r="AE123" s="1">
        <f t="shared" si="67"/>
        <v>66</v>
      </c>
      <c r="AF123" s="1" t="str">
        <f t="shared" si="68"/>
        <v xml:space="preserve"> </v>
      </c>
      <c r="AG123" s="38">
        <f t="shared" si="69"/>
        <v>10.226570547089041</v>
      </c>
      <c r="AH123" s="38" t="str">
        <f t="shared" si="70"/>
        <v xml:space="preserve"> </v>
      </c>
      <c r="AI123" s="1">
        <f t="shared" si="71"/>
        <v>6</v>
      </c>
      <c r="AJ123" s="1" t="str">
        <f t="shared" si="72"/>
        <v xml:space="preserve"> </v>
      </c>
      <c r="AK123" s="25" t="str">
        <f t="shared" si="73"/>
        <v xml:space="preserve"> </v>
      </c>
      <c r="AL123" s="25" t="str">
        <f t="shared" si="74"/>
        <v xml:space="preserve"> </v>
      </c>
      <c r="AM123" s="1" t="str">
        <f t="shared" si="75"/>
        <v xml:space="preserve"> </v>
      </c>
      <c r="AN123" s="1" t="str">
        <f t="shared" si="76"/>
        <v xml:space="preserve"> </v>
      </c>
      <c r="AO123" t="s">
        <v>952</v>
      </c>
      <c r="AP123" t="s">
        <v>1256</v>
      </c>
      <c r="AQ123" s="22" t="e">
        <v>#VALUE!</v>
      </c>
      <c r="AR123" s="21">
        <v>15.121682406547322</v>
      </c>
      <c r="AS123">
        <v>54.479917610710601</v>
      </c>
      <c r="AT123" t="e">
        <v>#VALUE!</v>
      </c>
      <c r="AU123">
        <v>-15.121682406547322</v>
      </c>
      <c r="AV123" t="s">
        <v>2137</v>
      </c>
    </row>
    <row r="124" spans="1:48" x14ac:dyDescent="0.25">
      <c r="A124" s="14">
        <v>1.2699999999999975E-9</v>
      </c>
      <c r="B124" t="s">
        <v>970</v>
      </c>
      <c r="C124" s="4">
        <v>1</v>
      </c>
      <c r="D124" s="4">
        <v>6</v>
      </c>
      <c r="E124" s="4">
        <v>13</v>
      </c>
      <c r="F124" s="4">
        <v>20</v>
      </c>
      <c r="G124" s="4">
        <v>4.5</v>
      </c>
      <c r="H124" s="4">
        <v>4.2300000000000004</v>
      </c>
      <c r="I124" s="34">
        <v>3124.6159451588023</v>
      </c>
      <c r="J124" s="35">
        <v>4.3075356415478616</v>
      </c>
      <c r="K124" s="35" t="s">
        <v>1240</v>
      </c>
      <c r="L124" s="35">
        <v>2.8783192563217801</v>
      </c>
      <c r="M124" s="35">
        <v>14.935635077479761</v>
      </c>
      <c r="N124" s="4">
        <v>-2.2290000000000001</v>
      </c>
      <c r="O124" s="4">
        <v>-59.214285714285708</v>
      </c>
      <c r="P124" s="35">
        <v>5.3191489361702127</v>
      </c>
      <c r="Q124" s="36" t="str">
        <f t="shared" si="53"/>
        <v xml:space="preserve"> </v>
      </c>
      <c r="R124" s="36" t="str">
        <f t="shared" si="54"/>
        <v xml:space="preserve"> </v>
      </c>
      <c r="S124" s="37" t="str">
        <f t="shared" si="55"/>
        <v/>
      </c>
      <c r="T124" s="37" t="str">
        <f t="shared" si="56"/>
        <v/>
      </c>
      <c r="U124" s="37" t="str">
        <f t="shared" si="57"/>
        <v/>
      </c>
      <c r="V124" s="37">
        <f t="shared" si="58"/>
        <v>-0.82494619870251507</v>
      </c>
      <c r="W124" s="37" t="str">
        <f t="shared" si="59"/>
        <v/>
      </c>
      <c r="X124" s="37">
        <f t="shared" si="60"/>
        <v>-0.79484344847800714</v>
      </c>
      <c r="Y124" s="1" t="str">
        <f t="shared" si="61"/>
        <v xml:space="preserve"> </v>
      </c>
      <c r="Z124" s="1">
        <f t="shared" si="62"/>
        <v>9</v>
      </c>
      <c r="AA124" s="1" t="str">
        <f t="shared" si="63"/>
        <v xml:space="preserve"> </v>
      </c>
      <c r="AB124" s="1">
        <f t="shared" si="64"/>
        <v>8</v>
      </c>
      <c r="AC124" s="1" t="str">
        <f t="shared" si="65"/>
        <v xml:space="preserve"> </v>
      </c>
      <c r="AD124" s="1" t="str">
        <f t="shared" si="66"/>
        <v xml:space="preserve"> </v>
      </c>
      <c r="AE124" s="1" t="str">
        <f t="shared" si="67"/>
        <v xml:space="preserve"> </v>
      </c>
      <c r="AF124" s="1" t="str">
        <f t="shared" si="68"/>
        <v xml:space="preserve"> </v>
      </c>
      <c r="AG124" s="38">
        <f t="shared" si="69"/>
        <v>5.3191489374402128</v>
      </c>
      <c r="AH124" s="38" t="str">
        <f t="shared" si="70"/>
        <v xml:space="preserve"> </v>
      </c>
      <c r="AI124" s="1">
        <f t="shared" si="71"/>
        <v>42</v>
      </c>
      <c r="AJ124" s="1" t="str">
        <f t="shared" si="72"/>
        <v xml:space="preserve"> </v>
      </c>
      <c r="AK124" s="25" t="str">
        <f t="shared" si="73"/>
        <v xml:space="preserve"> </v>
      </c>
      <c r="AL124" s="25">
        <f t="shared" si="74"/>
        <v>-59.214285713015705</v>
      </c>
      <c r="AM124" s="1" t="str">
        <f t="shared" si="75"/>
        <v xml:space="preserve"> </v>
      </c>
      <c r="AN124" s="1">
        <f t="shared" si="76"/>
        <v>4</v>
      </c>
      <c r="AO124" t="s">
        <v>970</v>
      </c>
      <c r="AP124" t="s">
        <v>1297</v>
      </c>
      <c r="AQ124" s="22">
        <v>82.494619870251512</v>
      </c>
      <c r="AR124" s="21">
        <v>79.484344847800713</v>
      </c>
      <c r="AS124">
        <v>6.3829787234042534</v>
      </c>
      <c r="AT124">
        <v>-82.494619870251512</v>
      </c>
      <c r="AU124">
        <v>-79.484344847800713</v>
      </c>
      <c r="AV124" t="s">
        <v>2138</v>
      </c>
    </row>
    <row r="125" spans="1:48" x14ac:dyDescent="0.25">
      <c r="A125" s="14">
        <v>1.2799999999999974E-9</v>
      </c>
      <c r="B125" t="s">
        <v>980</v>
      </c>
      <c r="C125" s="4">
        <v>8</v>
      </c>
      <c r="D125" s="4">
        <v>0</v>
      </c>
      <c r="E125" s="4">
        <v>1</v>
      </c>
      <c r="F125" s="4">
        <v>9</v>
      </c>
      <c r="G125" s="4">
        <v>54</v>
      </c>
      <c r="H125" s="4">
        <v>43.49</v>
      </c>
      <c r="I125" s="34">
        <v>3420.1615695904325</v>
      </c>
      <c r="J125" s="35">
        <v>6.9075603557814489</v>
      </c>
      <c r="K125" s="35">
        <v>7.658038387039972</v>
      </c>
      <c r="L125" s="35" t="s">
        <v>1240</v>
      </c>
      <c r="M125" s="35" t="s">
        <v>1240</v>
      </c>
      <c r="N125" s="4">
        <v>5.6790000000000003</v>
      </c>
      <c r="O125" s="4">
        <v>-9.2811501597444011</v>
      </c>
      <c r="P125" s="35">
        <v>4.4768912393653713</v>
      </c>
      <c r="Q125" s="36">
        <f t="shared" si="53"/>
        <v>88.888888890168886</v>
      </c>
      <c r="R125" s="36" t="str">
        <f t="shared" si="54"/>
        <v xml:space="preserve"> </v>
      </c>
      <c r="S125" s="37">
        <f t="shared" si="55"/>
        <v>0.24166475179736036</v>
      </c>
      <c r="T125" s="37" t="str">
        <f t="shared" si="56"/>
        <v/>
      </c>
      <c r="U125" s="37" t="str">
        <f t="shared" si="57"/>
        <v/>
      </c>
      <c r="V125" s="37">
        <f t="shared" si="58"/>
        <v>-0.71928387862698218</v>
      </c>
      <c r="W125" s="37" t="str">
        <f t="shared" si="59"/>
        <v xml:space="preserve"> </v>
      </c>
      <c r="X125" s="37" t="str">
        <f t="shared" si="60"/>
        <v xml:space="preserve"> </v>
      </c>
      <c r="Y125" s="1" t="str">
        <f t="shared" si="61"/>
        <v xml:space="preserve"> </v>
      </c>
      <c r="Z125" s="1">
        <f t="shared" si="62"/>
        <v>20</v>
      </c>
      <c r="AA125" s="1" t="str">
        <f t="shared" si="63"/>
        <v xml:space="preserve"> </v>
      </c>
      <c r="AB125" s="1" t="str">
        <f t="shared" si="64"/>
        <v xml:space="preserve"> </v>
      </c>
      <c r="AC125" s="1">
        <f t="shared" si="65"/>
        <v>49</v>
      </c>
      <c r="AD125" s="1" t="str">
        <f t="shared" si="66"/>
        <v xml:space="preserve"> </v>
      </c>
      <c r="AE125" s="1">
        <f t="shared" si="67"/>
        <v>22</v>
      </c>
      <c r="AF125" s="1" t="str">
        <f t="shared" si="68"/>
        <v xml:space="preserve"> </v>
      </c>
      <c r="AG125" s="38">
        <f t="shared" si="69"/>
        <v>4.4768912406453714</v>
      </c>
      <c r="AH125" s="38" t="str">
        <f t="shared" si="70"/>
        <v xml:space="preserve"> </v>
      </c>
      <c r="AI125" s="1">
        <f t="shared" si="71"/>
        <v>54</v>
      </c>
      <c r="AJ125" s="1" t="str">
        <f t="shared" si="72"/>
        <v xml:space="preserve"> </v>
      </c>
      <c r="AK125" s="25" t="str">
        <f t="shared" si="73"/>
        <v xml:space="preserve"> </v>
      </c>
      <c r="AL125" s="25" t="str">
        <f t="shared" si="74"/>
        <v xml:space="preserve"> </v>
      </c>
      <c r="AM125" s="1" t="str">
        <f t="shared" si="75"/>
        <v xml:space="preserve"> </v>
      </c>
      <c r="AN125" s="1" t="str">
        <f t="shared" si="76"/>
        <v xml:space="preserve"> </v>
      </c>
      <c r="AO125" t="s">
        <v>980</v>
      </c>
      <c r="AP125" t="s">
        <v>1248</v>
      </c>
      <c r="AQ125" s="22">
        <v>71.928387862698216</v>
      </c>
      <c r="AR125" s="21" t="e">
        <v>#VALUE!</v>
      </c>
      <c r="AS125">
        <v>24.166475051736036</v>
      </c>
      <c r="AT125">
        <v>-71.928387862698216</v>
      </c>
      <c r="AU125" t="e">
        <v>#VALUE!</v>
      </c>
      <c r="AV125" t="s">
        <v>2139</v>
      </c>
    </row>
    <row r="126" spans="1:48" x14ac:dyDescent="0.25">
      <c r="A126" s="14">
        <v>1.2899999999999974E-9</v>
      </c>
      <c r="B126" t="s">
        <v>978</v>
      </c>
      <c r="C126" s="4">
        <v>12</v>
      </c>
      <c r="D126" s="4">
        <v>0</v>
      </c>
      <c r="E126" s="4">
        <v>2</v>
      </c>
      <c r="F126" s="4">
        <v>14</v>
      </c>
      <c r="G126" s="4">
        <v>153</v>
      </c>
      <c r="H126" s="4">
        <v>133.37</v>
      </c>
      <c r="I126" s="34">
        <v>14018.026290754868</v>
      </c>
      <c r="J126" s="35">
        <v>23.390038582953352</v>
      </c>
      <c r="K126" s="35">
        <v>17.004972587020273</v>
      </c>
      <c r="L126" s="35" t="s">
        <v>1240</v>
      </c>
      <c r="M126" s="35" t="s">
        <v>1240</v>
      </c>
      <c r="N126" s="4">
        <v>7.843</v>
      </c>
      <c r="O126" s="4">
        <v>27.321428571428569</v>
      </c>
      <c r="P126" s="35">
        <v>2.4893154382544798</v>
      </c>
      <c r="Q126" s="36">
        <f t="shared" si="53"/>
        <v>85.714285715575713</v>
      </c>
      <c r="R126" s="36" t="str">
        <f t="shared" si="54"/>
        <v xml:space="preserve"> </v>
      </c>
      <c r="S126" s="37" t="str">
        <f t="shared" si="55"/>
        <v/>
      </c>
      <c r="T126" s="37" t="str">
        <f t="shared" si="56"/>
        <v/>
      </c>
      <c r="U126" s="37" t="str">
        <f t="shared" si="57"/>
        <v/>
      </c>
      <c r="V126" s="37" t="str">
        <f t="shared" si="58"/>
        <v/>
      </c>
      <c r="W126" s="37" t="str">
        <f t="shared" si="59"/>
        <v xml:space="preserve"> </v>
      </c>
      <c r="X126" s="37" t="str">
        <f t="shared" si="60"/>
        <v xml:space="preserve"> </v>
      </c>
      <c r="Y126" s="1" t="str">
        <f t="shared" si="61"/>
        <v xml:space="preserve"> </v>
      </c>
      <c r="Z126" s="1" t="str">
        <f t="shared" si="62"/>
        <v xml:space="preserve"> </v>
      </c>
      <c r="AA126" s="1" t="str">
        <f t="shared" si="63"/>
        <v xml:space="preserve"> </v>
      </c>
      <c r="AB126" s="1" t="str">
        <f t="shared" si="64"/>
        <v xml:space="preserve"> </v>
      </c>
      <c r="AC126" s="1" t="str">
        <f t="shared" si="65"/>
        <v xml:space="preserve"> </v>
      </c>
      <c r="AD126" s="1" t="str">
        <f t="shared" si="66"/>
        <v xml:space="preserve"> </v>
      </c>
      <c r="AE126" s="1">
        <f t="shared" si="67"/>
        <v>30</v>
      </c>
      <c r="AF126" s="1" t="str">
        <f t="shared" si="68"/>
        <v xml:space="preserve"> </v>
      </c>
      <c r="AG126" s="38">
        <f t="shared" si="69"/>
        <v>2.4893154395444799</v>
      </c>
      <c r="AH126" s="38" t="str">
        <f t="shared" si="70"/>
        <v xml:space="preserve"> </v>
      </c>
      <c r="AI126" s="1">
        <f t="shared" si="71"/>
        <v>84</v>
      </c>
      <c r="AJ126" s="1" t="str">
        <f t="shared" si="72"/>
        <v xml:space="preserve"> </v>
      </c>
      <c r="AK126" s="25" t="str">
        <f t="shared" si="73"/>
        <v xml:space="preserve"> </v>
      </c>
      <c r="AL126" s="25" t="str">
        <f t="shared" si="74"/>
        <v xml:space="preserve"> </v>
      </c>
      <c r="AM126" s="1" t="str">
        <f t="shared" si="75"/>
        <v xml:space="preserve"> </v>
      </c>
      <c r="AN126" s="1" t="str">
        <f t="shared" si="76"/>
        <v xml:space="preserve"> </v>
      </c>
      <c r="AO126" t="s">
        <v>978</v>
      </c>
      <c r="AP126" t="s">
        <v>1248</v>
      </c>
      <c r="AQ126" s="22">
        <v>4.9452980273076435</v>
      </c>
      <c r="AR126" s="21" t="e">
        <v>#VALUE!</v>
      </c>
      <c r="AS126">
        <v>14.718452425582962</v>
      </c>
      <c r="AT126">
        <v>-4.9452980273076435</v>
      </c>
      <c r="AU126" t="e">
        <v>#VALUE!</v>
      </c>
      <c r="AV126" t="s">
        <v>2140</v>
      </c>
    </row>
    <row r="127" spans="1:48" x14ac:dyDescent="0.25">
      <c r="A127" s="14">
        <v>1.2999999999999974E-9</v>
      </c>
      <c r="B127" t="s">
        <v>991</v>
      </c>
      <c r="C127" s="4">
        <v>7</v>
      </c>
      <c r="D127" s="4">
        <v>0</v>
      </c>
      <c r="E127" s="4">
        <v>0</v>
      </c>
      <c r="F127" s="4">
        <v>7</v>
      </c>
      <c r="G127" s="4">
        <v>15.5</v>
      </c>
      <c r="H127" s="4">
        <v>13.29</v>
      </c>
      <c r="I127" s="34">
        <v>656.93014457068455</v>
      </c>
      <c r="J127" s="35" t="s">
        <v>1240</v>
      </c>
      <c r="K127" s="35">
        <v>38.859649122807014</v>
      </c>
      <c r="L127" s="35">
        <v>19.219575301988762</v>
      </c>
      <c r="M127" s="35">
        <v>7.9036787065660157</v>
      </c>
      <c r="N127" s="4">
        <v>0.34200000000000003</v>
      </c>
      <c r="O127" s="4" t="s">
        <v>132</v>
      </c>
      <c r="P127" s="35" t="s">
        <v>137</v>
      </c>
      <c r="Q127" s="36">
        <f t="shared" si="53"/>
        <v>100.00000000129999</v>
      </c>
      <c r="R127" s="36" t="str">
        <f t="shared" si="54"/>
        <v xml:space="preserve"> </v>
      </c>
      <c r="S127" s="37">
        <f t="shared" si="55"/>
        <v>0.16629044524281411</v>
      </c>
      <c r="T127" s="37" t="str">
        <f t="shared" si="56"/>
        <v/>
      </c>
      <c r="U127" s="37" t="str">
        <f t="shared" si="57"/>
        <v xml:space="preserve"> </v>
      </c>
      <c r="V127" s="37" t="str">
        <f t="shared" si="58"/>
        <v xml:space="preserve"> </v>
      </c>
      <c r="W127" s="37" t="str">
        <f t="shared" si="59"/>
        <v/>
      </c>
      <c r="X127" s="37" t="str">
        <f t="shared" si="60"/>
        <v/>
      </c>
      <c r="Y127" s="1" t="str">
        <f t="shared" si="61"/>
        <v xml:space="preserve"> </v>
      </c>
      <c r="Z127" s="1" t="str">
        <f t="shared" si="62"/>
        <v xml:space="preserve"> </v>
      </c>
      <c r="AA127" s="1" t="str">
        <f t="shared" si="63"/>
        <v xml:space="preserve"> </v>
      </c>
      <c r="AB127" s="1" t="str">
        <f t="shared" si="64"/>
        <v xml:space="preserve"> </v>
      </c>
      <c r="AC127" s="1">
        <f t="shared" si="65"/>
        <v>78</v>
      </c>
      <c r="AD127" s="1" t="str">
        <f t="shared" si="66"/>
        <v xml:space="preserve"> </v>
      </c>
      <c r="AE127" s="1">
        <f t="shared" si="67"/>
        <v>6</v>
      </c>
      <c r="AF127" s="1" t="str">
        <f t="shared" si="68"/>
        <v xml:space="preserve"> </v>
      </c>
      <c r="AG127" s="38" t="str">
        <f t="shared" si="69"/>
        <v xml:space="preserve"> </v>
      </c>
      <c r="AH127" s="38" t="str">
        <f t="shared" si="70"/>
        <v xml:space="preserve"> </v>
      </c>
      <c r="AI127" s="1" t="str">
        <f t="shared" si="71"/>
        <v xml:space="preserve"> </v>
      </c>
      <c r="AJ127" s="1" t="str">
        <f t="shared" si="72"/>
        <v xml:space="preserve"> </v>
      </c>
      <c r="AK127" s="25" t="str">
        <f t="shared" si="73"/>
        <v xml:space="preserve"> </v>
      </c>
      <c r="AL127" s="25" t="str">
        <f t="shared" si="74"/>
        <v xml:space="preserve"> </v>
      </c>
      <c r="AM127" s="1" t="str">
        <f t="shared" si="75"/>
        <v xml:space="preserve"> </v>
      </c>
      <c r="AN127" s="1" t="str">
        <f t="shared" si="76"/>
        <v xml:space="preserve"> </v>
      </c>
      <c r="AO127" t="s">
        <v>991</v>
      </c>
      <c r="AP127" t="s">
        <v>1244</v>
      </c>
      <c r="AQ127" s="22" t="e">
        <v>#VALUE!</v>
      </c>
      <c r="AR127" s="21">
        <v>-36.990425298133431</v>
      </c>
      <c r="AS127">
        <v>16.629044394281411</v>
      </c>
      <c r="AT127" t="e">
        <v>#VALUE!</v>
      </c>
      <c r="AU127">
        <v>36.990425298133431</v>
      </c>
      <c r="AV127" t="s">
        <v>2141</v>
      </c>
    </row>
    <row r="128" spans="1:48" x14ac:dyDescent="0.25">
      <c r="A128" s="14">
        <v>1.3099999999999973E-9</v>
      </c>
      <c r="B128" t="s">
        <v>1151</v>
      </c>
      <c r="C128" s="4">
        <v>2</v>
      </c>
      <c r="D128" s="4">
        <v>2</v>
      </c>
      <c r="E128" s="4">
        <v>4</v>
      </c>
      <c r="F128" s="4">
        <v>8</v>
      </c>
      <c r="G128" s="4">
        <v>30</v>
      </c>
      <c r="H128" s="4">
        <v>31.45</v>
      </c>
      <c r="I128" s="34">
        <v>5508.0439992768534</v>
      </c>
      <c r="J128" s="35">
        <v>9.8620257133897766</v>
      </c>
      <c r="K128" s="35">
        <v>10.719154737559645</v>
      </c>
      <c r="L128" s="35">
        <v>7.8200374825662484</v>
      </c>
      <c r="M128" s="35">
        <v>8.1909582287149068</v>
      </c>
      <c r="N128" s="4">
        <v>2.9340000000000002</v>
      </c>
      <c r="O128" s="4">
        <v>-5.9615384615384599</v>
      </c>
      <c r="P128" s="35">
        <v>7.1542130365659782</v>
      </c>
      <c r="Q128" s="36" t="str">
        <f t="shared" si="53"/>
        <v xml:space="preserve"> </v>
      </c>
      <c r="R128" s="36" t="str">
        <f t="shared" si="54"/>
        <v xml:space="preserve"> </v>
      </c>
      <c r="S128" s="37" t="str">
        <f t="shared" si="55"/>
        <v/>
      </c>
      <c r="T128" s="37" t="str">
        <f t="shared" si="56"/>
        <v/>
      </c>
      <c r="U128" s="37" t="str">
        <f t="shared" si="57"/>
        <v/>
      </c>
      <c r="V128" s="37">
        <f t="shared" si="58"/>
        <v>-0.5992174567354096</v>
      </c>
      <c r="W128" s="37" t="str">
        <f t="shared" si="59"/>
        <v/>
      </c>
      <c r="X128" s="37">
        <f t="shared" si="60"/>
        <v>-0.44261501945194148</v>
      </c>
      <c r="Y128" s="1" t="str">
        <f t="shared" si="61"/>
        <v xml:space="preserve"> </v>
      </c>
      <c r="Z128" s="1">
        <f t="shared" si="62"/>
        <v>48</v>
      </c>
      <c r="AA128" s="1" t="str">
        <f t="shared" si="63"/>
        <v xml:space="preserve"> </v>
      </c>
      <c r="AB128" s="1">
        <f t="shared" si="64"/>
        <v>52</v>
      </c>
      <c r="AC128" s="1" t="str">
        <f t="shared" si="65"/>
        <v xml:space="preserve"> </v>
      </c>
      <c r="AD128" s="1" t="str">
        <f t="shared" si="66"/>
        <v xml:space="preserve"> </v>
      </c>
      <c r="AE128" s="1" t="str">
        <f t="shared" si="67"/>
        <v xml:space="preserve"> </v>
      </c>
      <c r="AF128" s="1" t="str">
        <f t="shared" si="68"/>
        <v xml:space="preserve"> </v>
      </c>
      <c r="AG128" s="38">
        <f t="shared" si="69"/>
        <v>7.1542130378759783</v>
      </c>
      <c r="AH128" s="38" t="str">
        <f t="shared" si="70"/>
        <v xml:space="preserve"> </v>
      </c>
      <c r="AI128" s="1">
        <f t="shared" si="71"/>
        <v>21</v>
      </c>
      <c r="AJ128" s="1" t="str">
        <f t="shared" si="72"/>
        <v xml:space="preserve"> </v>
      </c>
      <c r="AK128" s="25" t="str">
        <f t="shared" si="73"/>
        <v xml:space="preserve"> </v>
      </c>
      <c r="AL128" s="25" t="str">
        <f t="shared" si="74"/>
        <v xml:space="preserve"> </v>
      </c>
      <c r="AM128" s="1" t="str">
        <f t="shared" si="75"/>
        <v xml:space="preserve"> </v>
      </c>
      <c r="AN128" s="1" t="str">
        <f t="shared" si="76"/>
        <v xml:space="preserve"> </v>
      </c>
      <c r="AO128" t="s">
        <v>1151</v>
      </c>
      <c r="AP128" t="s">
        <v>1248</v>
      </c>
      <c r="AQ128" s="22">
        <v>59.921745673540961</v>
      </c>
      <c r="AR128" s="21">
        <v>44.261501945194148</v>
      </c>
      <c r="AS128">
        <v>-4.6104928457869621</v>
      </c>
      <c r="AT128">
        <v>-59.921745673540961</v>
      </c>
      <c r="AU128">
        <v>-44.261501945194148</v>
      </c>
      <c r="AV128" t="s">
        <v>2142</v>
      </c>
    </row>
    <row r="129" spans="1:48" x14ac:dyDescent="0.25">
      <c r="A129" s="14">
        <v>1.3199999999999973E-9</v>
      </c>
      <c r="B129" t="s">
        <v>1134</v>
      </c>
      <c r="C129" s="4">
        <v>8</v>
      </c>
      <c r="D129" s="4">
        <v>1</v>
      </c>
      <c r="E129" s="4">
        <v>3</v>
      </c>
      <c r="F129" s="4">
        <v>12</v>
      </c>
      <c r="G129" s="4">
        <v>16.75</v>
      </c>
      <c r="H129" s="4">
        <v>14.26</v>
      </c>
      <c r="I129" s="34">
        <v>1477.1290621572273</v>
      </c>
      <c r="J129" s="35" t="s">
        <v>1240</v>
      </c>
      <c r="K129" s="35">
        <v>14.26</v>
      </c>
      <c r="L129" s="35">
        <v>34.837387706855786</v>
      </c>
      <c r="M129" s="35">
        <v>31.707832167832166</v>
      </c>
      <c r="N129" s="4">
        <v>1</v>
      </c>
      <c r="O129" s="4">
        <v>-69.493593654667478</v>
      </c>
      <c r="P129" s="35">
        <v>2.1739130434782608</v>
      </c>
      <c r="Q129" s="36" t="str">
        <f t="shared" si="53"/>
        <v xml:space="preserve"> </v>
      </c>
      <c r="R129" s="36" t="str">
        <f t="shared" si="54"/>
        <v xml:space="preserve"> </v>
      </c>
      <c r="S129" s="37">
        <f t="shared" si="55"/>
        <v>0.17461430707035064</v>
      </c>
      <c r="T129" s="37" t="str">
        <f t="shared" si="56"/>
        <v/>
      </c>
      <c r="U129" s="37" t="str">
        <f t="shared" si="57"/>
        <v xml:space="preserve"> </v>
      </c>
      <c r="V129" s="37" t="str">
        <f t="shared" si="58"/>
        <v xml:space="preserve"> </v>
      </c>
      <c r="W129" s="37" t="str">
        <f t="shared" si="59"/>
        <v/>
      </c>
      <c r="X129" s="37" t="str">
        <f t="shared" si="60"/>
        <v/>
      </c>
      <c r="Y129" s="1" t="str">
        <f t="shared" si="61"/>
        <v xml:space="preserve"> </v>
      </c>
      <c r="Z129" s="1" t="str">
        <f t="shared" si="62"/>
        <v xml:space="preserve"> </v>
      </c>
      <c r="AA129" s="1" t="str">
        <f t="shared" si="63"/>
        <v xml:space="preserve"> </v>
      </c>
      <c r="AB129" s="1" t="str">
        <f t="shared" si="64"/>
        <v xml:space="preserve"> </v>
      </c>
      <c r="AC129" s="1">
        <f t="shared" si="65"/>
        <v>73</v>
      </c>
      <c r="AD129" s="1" t="str">
        <f t="shared" si="66"/>
        <v xml:space="preserve"> </v>
      </c>
      <c r="AE129" s="1" t="str">
        <f t="shared" si="67"/>
        <v xml:space="preserve"> </v>
      </c>
      <c r="AF129" s="1" t="str">
        <f t="shared" si="68"/>
        <v xml:space="preserve"> </v>
      </c>
      <c r="AG129" s="38">
        <f t="shared" si="69"/>
        <v>2.1739130447982609</v>
      </c>
      <c r="AH129" s="38" t="str">
        <f t="shared" si="70"/>
        <v xml:space="preserve"> </v>
      </c>
      <c r="AI129" s="1">
        <f t="shared" si="71"/>
        <v>87</v>
      </c>
      <c r="AJ129" s="1" t="str">
        <f t="shared" si="72"/>
        <v xml:space="preserve"> </v>
      </c>
      <c r="AK129" s="25" t="str">
        <f t="shared" si="73"/>
        <v xml:space="preserve"> </v>
      </c>
      <c r="AL129" s="25">
        <f t="shared" si="74"/>
        <v>-69.493593653347475</v>
      </c>
      <c r="AM129" s="1" t="str">
        <f t="shared" si="75"/>
        <v xml:space="preserve"> </v>
      </c>
      <c r="AN129" s="1">
        <f t="shared" si="76"/>
        <v>11</v>
      </c>
      <c r="AO129" t="s">
        <v>1134</v>
      </c>
      <c r="AP129" t="s">
        <v>1256</v>
      </c>
      <c r="AQ129" s="22" t="e">
        <v>#VALUE!</v>
      </c>
      <c r="AR129" s="21">
        <v>-148.30874164760095</v>
      </c>
      <c r="AS129">
        <v>17.461430575035063</v>
      </c>
      <c r="AT129" t="e">
        <v>#VALUE!</v>
      </c>
      <c r="AU129">
        <v>148.30874164760095</v>
      </c>
      <c r="AV129" t="s">
        <v>2143</v>
      </c>
    </row>
    <row r="130" spans="1:48" x14ac:dyDescent="0.25">
      <c r="A130" s="14">
        <v>1.3299999999999973E-9</v>
      </c>
      <c r="B130" t="s">
        <v>1183</v>
      </c>
      <c r="C130" s="4">
        <v>3</v>
      </c>
      <c r="D130" s="4">
        <v>0</v>
      </c>
      <c r="E130" s="4">
        <v>10</v>
      </c>
      <c r="F130" s="4">
        <v>13</v>
      </c>
      <c r="G130" s="4">
        <v>5.8806800842285156</v>
      </c>
      <c r="H130" s="4">
        <v>5.84</v>
      </c>
      <c r="I130" s="34">
        <v>2030.6538600046501</v>
      </c>
      <c r="J130" s="35" t="s">
        <v>1240</v>
      </c>
      <c r="K130" s="35">
        <v>22.121613879687064</v>
      </c>
      <c r="L130" s="35">
        <v>7.4373060792716696</v>
      </c>
      <c r="M130" s="35">
        <v>4.2760347201436693</v>
      </c>
      <c r="N130" s="4">
        <v>0.19400000000000001</v>
      </c>
      <c r="O130" s="4" t="s">
        <v>132</v>
      </c>
      <c r="P130" s="35">
        <v>0</v>
      </c>
      <c r="Q130" s="36" t="str">
        <f t="shared" si="53"/>
        <v xml:space="preserve"> </v>
      </c>
      <c r="R130" s="36" t="str">
        <f t="shared" si="54"/>
        <v xml:space="preserve"> </v>
      </c>
      <c r="S130" s="37" t="str">
        <f t="shared" si="55"/>
        <v/>
      </c>
      <c r="T130" s="37" t="str">
        <f t="shared" si="56"/>
        <v/>
      </c>
      <c r="U130" s="37" t="str">
        <f t="shared" si="57"/>
        <v xml:space="preserve"> </v>
      </c>
      <c r="V130" s="37" t="str">
        <f t="shared" si="58"/>
        <v xml:space="preserve"> </v>
      </c>
      <c r="W130" s="37" t="str">
        <f t="shared" si="59"/>
        <v/>
      </c>
      <c r="X130" s="37">
        <f t="shared" si="60"/>
        <v>-0.46989477818149594</v>
      </c>
      <c r="Y130" s="1" t="str">
        <f t="shared" si="61"/>
        <v xml:space="preserve"> </v>
      </c>
      <c r="Z130" s="1" t="str">
        <f t="shared" si="62"/>
        <v xml:space="preserve"> </v>
      </c>
      <c r="AA130" s="1" t="str">
        <f t="shared" si="63"/>
        <v xml:space="preserve"> </v>
      </c>
      <c r="AB130" s="1">
        <f t="shared" si="64"/>
        <v>45</v>
      </c>
      <c r="AC130" s="1" t="str">
        <f t="shared" si="65"/>
        <v xml:space="preserve"> </v>
      </c>
      <c r="AD130" s="1" t="str">
        <f t="shared" si="66"/>
        <v xml:space="preserve"> </v>
      </c>
      <c r="AE130" s="1" t="str">
        <f t="shared" si="67"/>
        <v xml:space="preserve"> </v>
      </c>
      <c r="AF130" s="1" t="str">
        <f t="shared" si="68"/>
        <v xml:space="preserve"> </v>
      </c>
      <c r="AG130" s="38" t="str">
        <f t="shared" si="69"/>
        <v xml:space="preserve"> </v>
      </c>
      <c r="AH130" s="38" t="str">
        <f t="shared" si="70"/>
        <v xml:space="preserve"> </v>
      </c>
      <c r="AI130" s="1" t="str">
        <f t="shared" si="71"/>
        <v xml:space="preserve"> </v>
      </c>
      <c r="AJ130" s="1" t="str">
        <f t="shared" si="72"/>
        <v xml:space="preserve"> </v>
      </c>
      <c r="AK130" s="25" t="str">
        <f t="shared" si="73"/>
        <v xml:space="preserve"> </v>
      </c>
      <c r="AL130" s="25" t="str">
        <f t="shared" si="74"/>
        <v xml:space="preserve"> </v>
      </c>
      <c r="AM130" s="1" t="str">
        <f t="shared" si="75"/>
        <v xml:space="preserve"> </v>
      </c>
      <c r="AN130" s="1" t="str">
        <f t="shared" si="76"/>
        <v xml:space="preserve"> </v>
      </c>
      <c r="AO130" t="s">
        <v>1183</v>
      </c>
      <c r="AP130" t="s">
        <v>1244</v>
      </c>
      <c r="AQ130" s="22" t="e">
        <v>#VALUE!</v>
      </c>
      <c r="AR130" s="21">
        <v>46.989477818149595</v>
      </c>
      <c r="AS130">
        <v>0.69657678473484808</v>
      </c>
      <c r="AT130" t="e">
        <v>#VALUE!</v>
      </c>
      <c r="AU130">
        <v>-46.989477818149595</v>
      </c>
      <c r="AV130" t="s">
        <v>2144</v>
      </c>
    </row>
    <row r="131" spans="1:48" x14ac:dyDescent="0.25">
      <c r="A131" s="14">
        <v>1.3399999999999972E-9</v>
      </c>
      <c r="B131" t="s">
        <v>1123</v>
      </c>
      <c r="C131" s="4">
        <v>0</v>
      </c>
      <c r="D131" s="4">
        <v>5</v>
      </c>
      <c r="E131" s="4">
        <v>16</v>
      </c>
      <c r="F131" s="4">
        <v>21</v>
      </c>
      <c r="G131" s="4">
        <v>23</v>
      </c>
      <c r="H131" s="4">
        <v>20.98</v>
      </c>
      <c r="I131" s="34">
        <v>11318.387736113871</v>
      </c>
      <c r="J131" s="35">
        <v>8.1697819314641738</v>
      </c>
      <c r="K131" s="35" t="s">
        <v>1240</v>
      </c>
      <c r="L131" s="35">
        <v>5.0212838809169087</v>
      </c>
      <c r="M131" s="35" t="s">
        <v>1240</v>
      </c>
      <c r="N131" s="4">
        <v>-1.6830000000000001</v>
      </c>
      <c r="O131" s="4" t="s">
        <v>132</v>
      </c>
      <c r="P131" s="35">
        <v>4.2087702573879886</v>
      </c>
      <c r="Q131" s="36" t="str">
        <f t="shared" si="53"/>
        <v xml:space="preserve"> </v>
      </c>
      <c r="R131" s="36" t="str">
        <f t="shared" si="54"/>
        <v xml:space="preserve"> </v>
      </c>
      <c r="S131" s="37" t="str">
        <f t="shared" si="55"/>
        <v/>
      </c>
      <c r="T131" s="37" t="str">
        <f t="shared" si="56"/>
        <v/>
      </c>
      <c r="U131" s="37" t="str">
        <f t="shared" si="57"/>
        <v/>
      </c>
      <c r="V131" s="37">
        <f t="shared" si="58"/>
        <v>-0.66798849693083351</v>
      </c>
      <c r="W131" s="37" t="str">
        <f t="shared" si="59"/>
        <v/>
      </c>
      <c r="X131" s="37">
        <f t="shared" si="60"/>
        <v>-0.64210040878567609</v>
      </c>
      <c r="Y131" s="1" t="str">
        <f t="shared" si="61"/>
        <v xml:space="preserve"> </v>
      </c>
      <c r="Z131" s="1">
        <f t="shared" si="62"/>
        <v>34</v>
      </c>
      <c r="AA131" s="1" t="str">
        <f t="shared" si="63"/>
        <v xml:space="preserve"> </v>
      </c>
      <c r="AB131" s="1">
        <f t="shared" si="64"/>
        <v>27</v>
      </c>
      <c r="AC131" s="1" t="str">
        <f t="shared" si="65"/>
        <v xml:space="preserve"> </v>
      </c>
      <c r="AD131" s="1" t="str">
        <f t="shared" si="66"/>
        <v xml:space="preserve"> </v>
      </c>
      <c r="AE131" s="1" t="str">
        <f t="shared" si="67"/>
        <v xml:space="preserve"> </v>
      </c>
      <c r="AF131" s="1" t="str">
        <f t="shared" si="68"/>
        <v xml:space="preserve"> </v>
      </c>
      <c r="AG131" s="38">
        <f t="shared" si="69"/>
        <v>4.2087702587279887</v>
      </c>
      <c r="AH131" s="38" t="str">
        <f t="shared" si="70"/>
        <v xml:space="preserve"> </v>
      </c>
      <c r="AI131" s="1">
        <f t="shared" si="71"/>
        <v>59</v>
      </c>
      <c r="AJ131" s="1" t="str">
        <f t="shared" si="72"/>
        <v xml:space="preserve"> </v>
      </c>
      <c r="AK131" s="25" t="str">
        <f t="shared" si="73"/>
        <v xml:space="preserve"> </v>
      </c>
      <c r="AL131" s="25" t="str">
        <f t="shared" si="74"/>
        <v xml:space="preserve"> </v>
      </c>
      <c r="AM131" s="1" t="str">
        <f t="shared" si="75"/>
        <v xml:space="preserve"> </v>
      </c>
      <c r="AN131" s="1" t="str">
        <f t="shared" si="76"/>
        <v xml:space="preserve"> </v>
      </c>
      <c r="AO131" t="s">
        <v>1123</v>
      </c>
      <c r="AP131" t="s">
        <v>1297</v>
      </c>
      <c r="AQ131" s="22">
        <v>66.798849693083355</v>
      </c>
      <c r="AR131" s="21">
        <v>64.210040878567611</v>
      </c>
      <c r="AS131">
        <v>9.6282173498569925</v>
      </c>
      <c r="AT131">
        <v>-66.798849693083355</v>
      </c>
      <c r="AU131">
        <v>-64.210040878567611</v>
      </c>
      <c r="AV131" t="s">
        <v>2145</v>
      </c>
    </row>
    <row r="132" spans="1:48" x14ac:dyDescent="0.25">
      <c r="A132" s="14">
        <v>1.3499999999999972E-9</v>
      </c>
      <c r="B132" t="s">
        <v>965</v>
      </c>
      <c r="C132" s="4">
        <v>4</v>
      </c>
      <c r="D132" s="4">
        <v>0</v>
      </c>
      <c r="E132" s="4">
        <v>5</v>
      </c>
      <c r="F132" s="4">
        <v>9</v>
      </c>
      <c r="G132" s="4">
        <v>21.5</v>
      </c>
      <c r="H132" s="4">
        <v>19.38</v>
      </c>
      <c r="I132" s="34">
        <v>2481.5661660131186</v>
      </c>
      <c r="J132" s="35" t="s">
        <v>1240</v>
      </c>
      <c r="K132" s="35" t="s">
        <v>1240</v>
      </c>
      <c r="L132" s="35">
        <v>16.179634997316157</v>
      </c>
      <c r="M132" s="35">
        <v>13.920571995426107</v>
      </c>
      <c r="N132" s="4">
        <v>8.7999999999999995E-2</v>
      </c>
      <c r="O132" s="4">
        <v>-22.123893805309741</v>
      </c>
      <c r="P132" s="35">
        <v>3.7151702786377712</v>
      </c>
      <c r="Q132" s="36" t="str">
        <f t="shared" si="53"/>
        <v xml:space="preserve"> </v>
      </c>
      <c r="R132" s="36" t="str">
        <f t="shared" si="54"/>
        <v xml:space="preserve"> </v>
      </c>
      <c r="S132" s="37" t="str">
        <f t="shared" si="55"/>
        <v/>
      </c>
      <c r="T132" s="37" t="str">
        <f t="shared" si="56"/>
        <v/>
      </c>
      <c r="U132" s="37" t="str">
        <f t="shared" si="57"/>
        <v xml:space="preserve"> </v>
      </c>
      <c r="V132" s="37" t="str">
        <f t="shared" si="58"/>
        <v xml:space="preserve"> </v>
      </c>
      <c r="W132" s="37" t="str">
        <f t="shared" si="59"/>
        <v/>
      </c>
      <c r="X132" s="37" t="str">
        <f t="shared" si="60"/>
        <v/>
      </c>
      <c r="Y132" s="1" t="str">
        <f t="shared" si="61"/>
        <v xml:space="preserve"> </v>
      </c>
      <c r="Z132" s="1" t="str">
        <f t="shared" si="62"/>
        <v xml:space="preserve"> </v>
      </c>
      <c r="AA132" s="1" t="str">
        <f t="shared" si="63"/>
        <v xml:space="preserve"> </v>
      </c>
      <c r="AB132" s="1" t="str">
        <f t="shared" si="64"/>
        <v xml:space="preserve"> </v>
      </c>
      <c r="AC132" s="1" t="str">
        <f t="shared" si="65"/>
        <v xml:space="preserve"> </v>
      </c>
      <c r="AD132" s="1" t="str">
        <f t="shared" si="66"/>
        <v xml:space="preserve"> </v>
      </c>
      <c r="AE132" s="1" t="str">
        <f t="shared" si="67"/>
        <v xml:space="preserve"> </v>
      </c>
      <c r="AF132" s="1" t="str">
        <f t="shared" si="68"/>
        <v xml:space="preserve"> </v>
      </c>
      <c r="AG132" s="38">
        <f t="shared" si="69"/>
        <v>3.7151702799877713</v>
      </c>
      <c r="AH132" s="38" t="str">
        <f t="shared" si="70"/>
        <v xml:space="preserve"> </v>
      </c>
      <c r="AI132" s="1">
        <f t="shared" si="71"/>
        <v>70</v>
      </c>
      <c r="AJ132" s="1" t="str">
        <f t="shared" si="72"/>
        <v xml:space="preserve"> </v>
      </c>
      <c r="AK132" s="25" t="str">
        <f t="shared" si="73"/>
        <v xml:space="preserve"> </v>
      </c>
      <c r="AL132" s="25" t="str">
        <f t="shared" si="74"/>
        <v xml:space="preserve"> </v>
      </c>
      <c r="AM132" s="1" t="str">
        <f t="shared" si="75"/>
        <v xml:space="preserve"> </v>
      </c>
      <c r="AN132" s="1" t="str">
        <f t="shared" si="76"/>
        <v xml:space="preserve"> </v>
      </c>
      <c r="AO132" t="s">
        <v>965</v>
      </c>
      <c r="AP132" t="s">
        <v>1252</v>
      </c>
      <c r="AQ132" s="22" t="e">
        <v>#VALUE!</v>
      </c>
      <c r="AR132" s="21">
        <v>-15.322791717544092</v>
      </c>
      <c r="AS132">
        <v>10.939112487100111</v>
      </c>
      <c r="AT132" t="e">
        <v>#VALUE!</v>
      </c>
      <c r="AU132">
        <v>15.322791717544092</v>
      </c>
      <c r="AV132" t="s">
        <v>2146</v>
      </c>
    </row>
    <row r="133" spans="1:48" x14ac:dyDescent="0.25">
      <c r="A133" s="14">
        <v>1.3599999999999972E-9</v>
      </c>
      <c r="B133" t="s">
        <v>1085</v>
      </c>
      <c r="C133" s="4">
        <v>4</v>
      </c>
      <c r="D133" s="4">
        <v>0</v>
      </c>
      <c r="E133" s="4">
        <v>15</v>
      </c>
      <c r="F133" s="4">
        <v>19</v>
      </c>
      <c r="G133" s="4">
        <v>12.5</v>
      </c>
      <c r="H133" s="4">
        <v>12.08</v>
      </c>
      <c r="I133" s="34">
        <v>3810.5148755191567</v>
      </c>
      <c r="J133" s="35">
        <v>9.7734627831715208</v>
      </c>
      <c r="K133" s="35">
        <v>17.183499288762444</v>
      </c>
      <c r="L133" s="35">
        <v>11.526413841757153</v>
      </c>
      <c r="M133" s="35">
        <v>13.156269496717536</v>
      </c>
      <c r="N133" s="4">
        <v>0.70300000000000007</v>
      </c>
      <c r="O133" s="4">
        <v>-46.335877862595417</v>
      </c>
      <c r="P133" s="35">
        <v>6.7632450331125833</v>
      </c>
      <c r="Q133" s="36" t="str">
        <f t="shared" si="53"/>
        <v xml:space="preserve"> </v>
      </c>
      <c r="R133" s="36" t="str">
        <f t="shared" si="54"/>
        <v xml:space="preserve"> </v>
      </c>
      <c r="S133" s="37" t="str">
        <f t="shared" si="55"/>
        <v/>
      </c>
      <c r="T133" s="37" t="str">
        <f t="shared" si="56"/>
        <v/>
      </c>
      <c r="U133" s="37" t="str">
        <f t="shared" si="57"/>
        <v/>
      </c>
      <c r="V133" s="37">
        <f t="shared" si="58"/>
        <v>-0.60281656278556384</v>
      </c>
      <c r="W133" s="37" t="str">
        <f t="shared" si="59"/>
        <v/>
      </c>
      <c r="X133" s="37" t="str">
        <f t="shared" si="60"/>
        <v/>
      </c>
      <c r="Y133" s="1" t="str">
        <f t="shared" si="61"/>
        <v xml:space="preserve"> </v>
      </c>
      <c r="Z133" s="1">
        <f t="shared" si="62"/>
        <v>46</v>
      </c>
      <c r="AA133" s="1" t="str">
        <f t="shared" si="63"/>
        <v xml:space="preserve"> </v>
      </c>
      <c r="AB133" s="1" t="str">
        <f t="shared" si="64"/>
        <v xml:space="preserve"> </v>
      </c>
      <c r="AC133" s="1" t="str">
        <f t="shared" si="65"/>
        <v xml:space="preserve"> </v>
      </c>
      <c r="AD133" s="1" t="str">
        <f t="shared" si="66"/>
        <v xml:space="preserve"> </v>
      </c>
      <c r="AE133" s="1" t="str">
        <f t="shared" si="67"/>
        <v xml:space="preserve"> </v>
      </c>
      <c r="AF133" s="1" t="str">
        <f t="shared" si="68"/>
        <v xml:space="preserve"> </v>
      </c>
      <c r="AG133" s="38">
        <f t="shared" si="69"/>
        <v>6.7632450344725834</v>
      </c>
      <c r="AH133" s="38" t="str">
        <f t="shared" si="70"/>
        <v xml:space="preserve"> </v>
      </c>
      <c r="AI133" s="1">
        <f t="shared" si="71"/>
        <v>24</v>
      </c>
      <c r="AJ133" s="1" t="str">
        <f t="shared" si="72"/>
        <v xml:space="preserve"> </v>
      </c>
      <c r="AK133" s="25" t="str">
        <f t="shared" si="73"/>
        <v xml:space="preserve"> </v>
      </c>
      <c r="AL133" s="25" t="str">
        <f t="shared" si="74"/>
        <v xml:space="preserve"> </v>
      </c>
      <c r="AM133" s="1" t="str">
        <f t="shared" si="75"/>
        <v xml:space="preserve"> </v>
      </c>
      <c r="AN133" s="1" t="str">
        <f t="shared" si="76"/>
        <v xml:space="preserve"> </v>
      </c>
      <c r="AO133" t="s">
        <v>1085</v>
      </c>
      <c r="AP133" t="s">
        <v>1297</v>
      </c>
      <c r="AQ133" s="22">
        <v>60.281656278556383</v>
      </c>
      <c r="AR133" s="21">
        <v>17.843744748032218</v>
      </c>
      <c r="AS133">
        <v>3.4768211920529701</v>
      </c>
      <c r="AT133">
        <v>-60.281656278556383</v>
      </c>
      <c r="AU133">
        <v>-17.843744748032218</v>
      </c>
      <c r="AV133" t="s">
        <v>2147</v>
      </c>
    </row>
    <row r="134" spans="1:48" x14ac:dyDescent="0.25">
      <c r="A134" s="14">
        <v>1.3699999999999971E-9</v>
      </c>
      <c r="B134" t="s">
        <v>1177</v>
      </c>
      <c r="C134" s="4">
        <v>6</v>
      </c>
      <c r="D134" s="4">
        <v>0</v>
      </c>
      <c r="E134" s="4">
        <v>2</v>
      </c>
      <c r="F134" s="4">
        <v>8</v>
      </c>
      <c r="G134" s="4">
        <v>14.5</v>
      </c>
      <c r="H134" s="4">
        <v>13.29</v>
      </c>
      <c r="I134" s="34">
        <v>576.34945775272558</v>
      </c>
      <c r="J134" s="35">
        <v>9.7768084024997339</v>
      </c>
      <c r="K134" s="35">
        <v>13.7747725431927</v>
      </c>
      <c r="L134" s="35">
        <v>6.7931745799853909</v>
      </c>
      <c r="M134" s="35">
        <v>7.9964368013757525</v>
      </c>
      <c r="N134" s="4">
        <v>0.70899999999999996</v>
      </c>
      <c r="O134" s="4">
        <v>-27.6530612244898</v>
      </c>
      <c r="P134" s="35">
        <v>6.0616524942482748</v>
      </c>
      <c r="Q134" s="36">
        <f t="shared" si="53"/>
        <v>75.000000001369997</v>
      </c>
      <c r="R134" s="36" t="str">
        <f t="shared" si="54"/>
        <v xml:space="preserve"> </v>
      </c>
      <c r="S134" s="37" t="str">
        <f t="shared" si="55"/>
        <v/>
      </c>
      <c r="T134" s="37" t="str">
        <f t="shared" si="56"/>
        <v/>
      </c>
      <c r="U134" s="37" t="str">
        <f t="shared" si="57"/>
        <v/>
      </c>
      <c r="V134" s="37">
        <f t="shared" si="58"/>
        <v>-0.60268060027014103</v>
      </c>
      <c r="W134" s="37" t="str">
        <f t="shared" si="59"/>
        <v/>
      </c>
      <c r="X134" s="37">
        <f t="shared" si="60"/>
        <v>-0.51580622349112315</v>
      </c>
      <c r="Y134" s="1" t="str">
        <f t="shared" si="61"/>
        <v xml:space="preserve"> </v>
      </c>
      <c r="Z134" s="1">
        <f t="shared" si="62"/>
        <v>47</v>
      </c>
      <c r="AA134" s="1" t="str">
        <f t="shared" si="63"/>
        <v xml:space="preserve"> </v>
      </c>
      <c r="AB134" s="1">
        <f t="shared" si="64"/>
        <v>39</v>
      </c>
      <c r="AC134" s="1" t="str">
        <f t="shared" si="65"/>
        <v xml:space="preserve"> </v>
      </c>
      <c r="AD134" s="1" t="str">
        <f t="shared" si="66"/>
        <v xml:space="preserve"> </v>
      </c>
      <c r="AE134" s="1">
        <f t="shared" si="67"/>
        <v>56</v>
      </c>
      <c r="AF134" s="1" t="str">
        <f t="shared" si="68"/>
        <v xml:space="preserve"> </v>
      </c>
      <c r="AG134" s="38">
        <f t="shared" si="69"/>
        <v>6.0616524956182749</v>
      </c>
      <c r="AH134" s="38" t="str">
        <f t="shared" si="70"/>
        <v xml:space="preserve"> </v>
      </c>
      <c r="AI134" s="1">
        <f t="shared" si="71"/>
        <v>32</v>
      </c>
      <c r="AJ134" s="1" t="str">
        <f t="shared" si="72"/>
        <v xml:space="preserve"> </v>
      </c>
      <c r="AK134" s="25" t="str">
        <f t="shared" si="73"/>
        <v xml:space="preserve"> </v>
      </c>
      <c r="AL134" s="25" t="str">
        <f t="shared" si="74"/>
        <v xml:space="preserve"> </v>
      </c>
      <c r="AM134" s="1" t="str">
        <f t="shared" si="75"/>
        <v xml:space="preserve"> </v>
      </c>
      <c r="AN134" s="1" t="str">
        <f t="shared" si="76"/>
        <v xml:space="preserve"> </v>
      </c>
      <c r="AO134" t="s">
        <v>1177</v>
      </c>
      <c r="AP134" t="s">
        <v>1244</v>
      </c>
      <c r="AQ134" s="22">
        <v>60.268060027014101</v>
      </c>
      <c r="AR134" s="21">
        <v>51.580622349112318</v>
      </c>
      <c r="AS134">
        <v>9.1045899172309994</v>
      </c>
      <c r="AT134">
        <v>-60.268060027014101</v>
      </c>
      <c r="AU134">
        <v>-51.580622349112318</v>
      </c>
      <c r="AV134" t="s">
        <v>2148</v>
      </c>
    </row>
    <row r="135" spans="1:48" x14ac:dyDescent="0.25">
      <c r="A135" s="14">
        <v>1.3799999999999971E-9</v>
      </c>
      <c r="B135" t="s">
        <v>953</v>
      </c>
      <c r="C135" s="4">
        <v>5</v>
      </c>
      <c r="D135" s="4">
        <v>0</v>
      </c>
      <c r="E135" s="4">
        <v>3</v>
      </c>
      <c r="F135" s="4">
        <v>8</v>
      </c>
      <c r="G135" s="4">
        <v>5.25</v>
      </c>
      <c r="H135" s="4">
        <v>4.21</v>
      </c>
      <c r="I135" s="34">
        <v>3712.3460299798962</v>
      </c>
      <c r="J135" s="35" t="s">
        <v>1240</v>
      </c>
      <c r="K135" s="35" t="s">
        <v>1240</v>
      </c>
      <c r="L135" s="35" t="s">
        <v>1240</v>
      </c>
      <c r="M135" s="35" t="s">
        <v>1240</v>
      </c>
      <c r="N135" s="4">
        <v>-3.3000000000000002E-2</v>
      </c>
      <c r="O135" s="4">
        <v>-65</v>
      </c>
      <c r="P135" s="35" t="s">
        <v>137</v>
      </c>
      <c r="Q135" s="36" t="str">
        <f t="shared" si="53"/>
        <v xml:space="preserve"> </v>
      </c>
      <c r="R135" s="36" t="str">
        <f t="shared" si="54"/>
        <v xml:space="preserve"> </v>
      </c>
      <c r="S135" s="37">
        <f t="shared" si="55"/>
        <v>0.24703088023985742</v>
      </c>
      <c r="T135" s="37" t="str">
        <f t="shared" si="56"/>
        <v/>
      </c>
      <c r="U135" s="37" t="str">
        <f t="shared" si="57"/>
        <v xml:space="preserve"> </v>
      </c>
      <c r="V135" s="37" t="str">
        <f t="shared" si="58"/>
        <v xml:space="preserve"> </v>
      </c>
      <c r="W135" s="37" t="str">
        <f t="shared" si="59"/>
        <v xml:space="preserve"> </v>
      </c>
      <c r="X135" s="37" t="str">
        <f t="shared" si="60"/>
        <v xml:space="preserve"> </v>
      </c>
      <c r="Y135" s="1" t="str">
        <f t="shared" si="61"/>
        <v xml:space="preserve"> </v>
      </c>
      <c r="Z135" s="1" t="str">
        <f t="shared" si="62"/>
        <v xml:space="preserve"> </v>
      </c>
      <c r="AA135" s="1" t="str">
        <f t="shared" si="63"/>
        <v xml:space="preserve"> </v>
      </c>
      <c r="AB135" s="1" t="str">
        <f t="shared" si="64"/>
        <v xml:space="preserve"> </v>
      </c>
      <c r="AC135" s="1">
        <f t="shared" si="65"/>
        <v>47</v>
      </c>
      <c r="AD135" s="1" t="str">
        <f t="shared" si="66"/>
        <v xml:space="preserve"> </v>
      </c>
      <c r="AE135" s="1" t="str">
        <f t="shared" si="67"/>
        <v xml:space="preserve"> </v>
      </c>
      <c r="AF135" s="1" t="str">
        <f t="shared" si="68"/>
        <v xml:space="preserve"> </v>
      </c>
      <c r="AG135" s="38" t="str">
        <f t="shared" si="69"/>
        <v xml:space="preserve"> </v>
      </c>
      <c r="AH135" s="38" t="str">
        <f t="shared" si="70"/>
        <v xml:space="preserve"> </v>
      </c>
      <c r="AI135" s="1" t="str">
        <f t="shared" si="71"/>
        <v xml:space="preserve"> </v>
      </c>
      <c r="AJ135" s="1" t="str">
        <f t="shared" si="72"/>
        <v xml:space="preserve"> </v>
      </c>
      <c r="AK135" s="25" t="str">
        <f t="shared" si="73"/>
        <v xml:space="preserve"> </v>
      </c>
      <c r="AL135" s="25">
        <f t="shared" si="74"/>
        <v>-64.999999998619998</v>
      </c>
      <c r="AM135" s="1" t="str">
        <f t="shared" si="75"/>
        <v xml:space="preserve"> </v>
      </c>
      <c r="AN135" s="1">
        <f t="shared" si="76"/>
        <v>7</v>
      </c>
      <c r="AO135" t="s">
        <v>953</v>
      </c>
      <c r="AP135" t="s">
        <v>1244</v>
      </c>
      <c r="AQ135" s="22" t="e">
        <v>#VALUE!</v>
      </c>
      <c r="AR135" s="21" t="e">
        <v>#VALUE!</v>
      </c>
      <c r="AS135">
        <v>24.703087885985742</v>
      </c>
      <c r="AT135" t="e">
        <v>#VALUE!</v>
      </c>
      <c r="AU135" t="e">
        <v>#VALUE!</v>
      </c>
      <c r="AV135" t="s">
        <v>2149</v>
      </c>
    </row>
    <row r="136" spans="1:48" x14ac:dyDescent="0.25">
      <c r="A136" s="14">
        <v>1.3899999999999971E-9</v>
      </c>
      <c r="B136" t="s">
        <v>1163</v>
      </c>
      <c r="C136" s="4">
        <v>11</v>
      </c>
      <c r="D136" s="4">
        <v>1</v>
      </c>
      <c r="E136" s="4">
        <v>4</v>
      </c>
      <c r="F136" s="4">
        <v>16</v>
      </c>
      <c r="G136" s="4">
        <v>11.77447509765625</v>
      </c>
      <c r="H136" s="4">
        <v>9.98</v>
      </c>
      <c r="I136" s="34">
        <v>9225.9751241984341</v>
      </c>
      <c r="J136" s="35">
        <v>23.967062329181058</v>
      </c>
      <c r="K136" s="35">
        <v>13.890002031684476</v>
      </c>
      <c r="L136" s="35">
        <v>7.9495188284518825</v>
      </c>
      <c r="M136" s="35">
        <v>5.7354580410476625</v>
      </c>
      <c r="N136" s="4">
        <v>0.52800000000000002</v>
      </c>
      <c r="O136" s="4">
        <v>55.294117647058819</v>
      </c>
      <c r="P136" s="35">
        <v>0</v>
      </c>
      <c r="Q136" s="36" t="str">
        <f t="shared" si="53"/>
        <v xml:space="preserve"> </v>
      </c>
      <c r="R136" s="36" t="str">
        <f t="shared" si="54"/>
        <v xml:space="preserve"> </v>
      </c>
      <c r="S136" s="37">
        <f t="shared" si="55"/>
        <v>0.17980712540365229</v>
      </c>
      <c r="T136" s="37" t="str">
        <f t="shared" si="56"/>
        <v/>
      </c>
      <c r="U136" s="37" t="str">
        <f t="shared" si="57"/>
        <v/>
      </c>
      <c r="V136" s="37" t="str">
        <f t="shared" si="58"/>
        <v/>
      </c>
      <c r="W136" s="37" t="str">
        <f t="shared" si="59"/>
        <v/>
      </c>
      <c r="X136" s="37">
        <f t="shared" si="60"/>
        <v>-0.43338604099516342</v>
      </c>
      <c r="Y136" s="1" t="str">
        <f t="shared" si="61"/>
        <v xml:space="preserve"> </v>
      </c>
      <c r="Z136" s="1" t="str">
        <f t="shared" si="62"/>
        <v xml:space="preserve"> </v>
      </c>
      <c r="AA136" s="1" t="str">
        <f t="shared" si="63"/>
        <v xml:space="preserve"> </v>
      </c>
      <c r="AB136" s="1">
        <f t="shared" si="64"/>
        <v>53</v>
      </c>
      <c r="AC136" s="1">
        <f t="shared" si="65"/>
        <v>67</v>
      </c>
      <c r="AD136" s="1" t="str">
        <f t="shared" si="66"/>
        <v xml:space="preserve"> </v>
      </c>
      <c r="AE136" s="1" t="str">
        <f t="shared" si="67"/>
        <v xml:space="preserve"> </v>
      </c>
      <c r="AF136" s="1" t="str">
        <f t="shared" si="68"/>
        <v xml:space="preserve"> </v>
      </c>
      <c r="AG136" s="38" t="str">
        <f t="shared" si="69"/>
        <v xml:space="preserve"> </v>
      </c>
      <c r="AH136" s="38" t="str">
        <f t="shared" si="70"/>
        <v xml:space="preserve"> </v>
      </c>
      <c r="AI136" s="1" t="str">
        <f t="shared" si="71"/>
        <v xml:space="preserve"> </v>
      </c>
      <c r="AJ136" s="1" t="str">
        <f t="shared" si="72"/>
        <v xml:space="preserve"> </v>
      </c>
      <c r="AK136" s="25">
        <f t="shared" si="73"/>
        <v>55.294117648448818</v>
      </c>
      <c r="AL136" s="25" t="str">
        <f t="shared" si="74"/>
        <v xml:space="preserve"> </v>
      </c>
      <c r="AM136" s="1">
        <f t="shared" si="75"/>
        <v>7</v>
      </c>
      <c r="AN136" s="1" t="str">
        <f t="shared" si="76"/>
        <v xml:space="preserve"> </v>
      </c>
      <c r="AO136" t="s">
        <v>1163</v>
      </c>
      <c r="AP136" t="s">
        <v>1244</v>
      </c>
      <c r="AQ136" s="22">
        <v>2.6003330955774895</v>
      </c>
      <c r="AR136" s="21">
        <v>43.338604099516346</v>
      </c>
      <c r="AS136">
        <v>17.980712401365228</v>
      </c>
      <c r="AT136">
        <v>-2.6003330955774895</v>
      </c>
      <c r="AU136">
        <v>-43.338604099516346</v>
      </c>
      <c r="AV136" t="s">
        <v>2150</v>
      </c>
    </row>
    <row r="137" spans="1:48" x14ac:dyDescent="0.25">
      <c r="A137" s="14">
        <v>1.399999999999997E-9</v>
      </c>
      <c r="B137" t="s">
        <v>1037</v>
      </c>
      <c r="C137" s="4">
        <v>12</v>
      </c>
      <c r="D137" s="4">
        <v>0</v>
      </c>
      <c r="E137" s="4">
        <v>3</v>
      </c>
      <c r="F137" s="4">
        <v>15</v>
      </c>
      <c r="G137" s="4">
        <v>2.25</v>
      </c>
      <c r="H137" s="4">
        <v>1.65</v>
      </c>
      <c r="I137" s="34">
        <v>227.85643344297071</v>
      </c>
      <c r="J137" s="35">
        <v>25.781249999999996</v>
      </c>
      <c r="K137" s="35" t="s">
        <v>1240</v>
      </c>
      <c r="L137" s="35">
        <v>3.3623625154130705</v>
      </c>
      <c r="M137" s="35">
        <v>6.731032780410743</v>
      </c>
      <c r="N137" s="4">
        <v>-0.59699999999999998</v>
      </c>
      <c r="O137" s="4" t="s">
        <v>132</v>
      </c>
      <c r="P137" s="35">
        <v>0</v>
      </c>
      <c r="Q137" s="36">
        <f t="shared" si="53"/>
        <v>80.000000001399997</v>
      </c>
      <c r="R137" s="36" t="str">
        <f t="shared" si="54"/>
        <v xml:space="preserve"> </v>
      </c>
      <c r="S137" s="37">
        <f t="shared" si="55"/>
        <v>0.36363636503636376</v>
      </c>
      <c r="T137" s="37" t="str">
        <f t="shared" si="56"/>
        <v/>
      </c>
      <c r="U137" s="37" t="str">
        <f t="shared" si="57"/>
        <v/>
      </c>
      <c r="V137" s="37" t="str">
        <f t="shared" si="58"/>
        <v/>
      </c>
      <c r="W137" s="37" t="str">
        <f t="shared" si="59"/>
        <v/>
      </c>
      <c r="X137" s="37">
        <f t="shared" si="60"/>
        <v>-0.76034253423629183</v>
      </c>
      <c r="Y137" s="1" t="str">
        <f t="shared" si="61"/>
        <v xml:space="preserve"> </v>
      </c>
      <c r="Z137" s="1" t="str">
        <f t="shared" si="62"/>
        <v xml:space="preserve"> </v>
      </c>
      <c r="AA137" s="1" t="str">
        <f t="shared" si="63"/>
        <v xml:space="preserve"> </v>
      </c>
      <c r="AB137" s="1">
        <f t="shared" si="64"/>
        <v>12</v>
      </c>
      <c r="AC137" s="1">
        <f t="shared" si="65"/>
        <v>26</v>
      </c>
      <c r="AD137" s="1" t="str">
        <f t="shared" si="66"/>
        <v xml:space="preserve"> </v>
      </c>
      <c r="AE137" s="1">
        <f t="shared" si="67"/>
        <v>41</v>
      </c>
      <c r="AF137" s="1" t="str">
        <f t="shared" si="68"/>
        <v xml:space="preserve"> </v>
      </c>
      <c r="AG137" s="38" t="str">
        <f t="shared" si="69"/>
        <v xml:space="preserve"> </v>
      </c>
      <c r="AH137" s="38" t="str">
        <f t="shared" si="70"/>
        <v xml:space="preserve"> </v>
      </c>
      <c r="AI137" s="1" t="str">
        <f t="shared" si="71"/>
        <v xml:space="preserve"> </v>
      </c>
      <c r="AJ137" s="1" t="str">
        <f t="shared" si="72"/>
        <v xml:space="preserve"> </v>
      </c>
      <c r="AK137" s="25" t="str">
        <f t="shared" si="73"/>
        <v xml:space="preserve"> </v>
      </c>
      <c r="AL137" s="25" t="str">
        <f t="shared" si="74"/>
        <v xml:space="preserve"> </v>
      </c>
      <c r="AM137" s="1" t="str">
        <f t="shared" si="75"/>
        <v xml:space="preserve"> </v>
      </c>
      <c r="AN137" s="1" t="str">
        <f t="shared" si="76"/>
        <v xml:space="preserve"> </v>
      </c>
      <c r="AO137" t="s">
        <v>1037</v>
      </c>
      <c r="AP137" t="s">
        <v>1297</v>
      </c>
      <c r="AQ137" s="22">
        <v>-4.7723382987273633</v>
      </c>
      <c r="AR137" s="21">
        <v>76.034253423629181</v>
      </c>
      <c r="AS137">
        <v>36.363636363636374</v>
      </c>
      <c r="AT137">
        <v>4.7723382987273633</v>
      </c>
      <c r="AU137">
        <v>-76.034253423629181</v>
      </c>
      <c r="AV137" t="s">
        <v>2151</v>
      </c>
    </row>
    <row r="138" spans="1:48" x14ac:dyDescent="0.25">
      <c r="A138" s="14">
        <v>1.409999999999997E-9</v>
      </c>
      <c r="B138" t="s">
        <v>1103</v>
      </c>
      <c r="C138" s="4">
        <v>16</v>
      </c>
      <c r="D138" s="4">
        <v>0</v>
      </c>
      <c r="E138" s="4">
        <v>3</v>
      </c>
      <c r="F138" s="4">
        <v>19</v>
      </c>
      <c r="G138" s="4">
        <v>26</v>
      </c>
      <c r="H138" s="4">
        <v>20.25</v>
      </c>
      <c r="I138" s="34">
        <v>3186.6445200187786</v>
      </c>
      <c r="J138" s="35">
        <v>8.6390784982935163</v>
      </c>
      <c r="K138" s="35">
        <v>15.123226288274832</v>
      </c>
      <c r="L138" s="35">
        <v>7.9859924044618635</v>
      </c>
      <c r="M138" s="35">
        <v>8.4678433402346442</v>
      </c>
      <c r="N138" s="4">
        <v>1.339</v>
      </c>
      <c r="O138" s="4">
        <v>-35.31400966183574</v>
      </c>
      <c r="P138" s="35">
        <v>9.525925925925927</v>
      </c>
      <c r="Q138" s="36">
        <f t="shared" si="53"/>
        <v>84.210526317199481</v>
      </c>
      <c r="R138" s="36" t="str">
        <f t="shared" si="54"/>
        <v xml:space="preserve"> </v>
      </c>
      <c r="S138" s="37">
        <f t="shared" si="55"/>
        <v>0.28395061869395055</v>
      </c>
      <c r="T138" s="37" t="str">
        <f t="shared" si="56"/>
        <v/>
      </c>
      <c r="U138" s="37" t="str">
        <f t="shared" si="57"/>
        <v/>
      </c>
      <c r="V138" s="37">
        <f t="shared" si="58"/>
        <v>-0.64891676896486006</v>
      </c>
      <c r="W138" s="37" t="str">
        <f t="shared" si="59"/>
        <v/>
      </c>
      <c r="X138" s="37">
        <f t="shared" si="60"/>
        <v>-0.43078633178658687</v>
      </c>
      <c r="Y138" s="1" t="str">
        <f t="shared" si="61"/>
        <v xml:space="preserve"> </v>
      </c>
      <c r="Z138" s="1">
        <f t="shared" si="62"/>
        <v>36</v>
      </c>
      <c r="AA138" s="1" t="str">
        <f t="shared" si="63"/>
        <v xml:space="preserve"> </v>
      </c>
      <c r="AB138" s="1">
        <f t="shared" si="64"/>
        <v>54</v>
      </c>
      <c r="AC138" s="1">
        <f t="shared" si="65"/>
        <v>38</v>
      </c>
      <c r="AD138" s="1" t="str">
        <f t="shared" si="66"/>
        <v xml:space="preserve"> </v>
      </c>
      <c r="AE138" s="1">
        <f t="shared" si="67"/>
        <v>34</v>
      </c>
      <c r="AF138" s="1" t="str">
        <f t="shared" si="68"/>
        <v xml:space="preserve"> </v>
      </c>
      <c r="AG138" s="38">
        <f t="shared" si="69"/>
        <v>9.5259259273359262</v>
      </c>
      <c r="AH138" s="38" t="str">
        <f t="shared" si="70"/>
        <v xml:space="preserve"> </v>
      </c>
      <c r="AI138" s="1">
        <f t="shared" si="71"/>
        <v>7</v>
      </c>
      <c r="AJ138" s="1" t="str">
        <f t="shared" si="72"/>
        <v xml:space="preserve"> </v>
      </c>
      <c r="AK138" s="25" t="str">
        <f t="shared" si="73"/>
        <v xml:space="preserve"> </v>
      </c>
      <c r="AL138" s="25" t="str">
        <f t="shared" si="74"/>
        <v xml:space="preserve"> </v>
      </c>
      <c r="AM138" s="1" t="str">
        <f t="shared" si="75"/>
        <v xml:space="preserve"> </v>
      </c>
      <c r="AN138" s="1" t="str">
        <f t="shared" si="76"/>
        <v xml:space="preserve"> </v>
      </c>
      <c r="AO138" t="s">
        <v>1103</v>
      </c>
      <c r="AP138" t="s">
        <v>1297</v>
      </c>
      <c r="AQ138" s="22">
        <v>64.891676896486004</v>
      </c>
      <c r="AR138" s="21">
        <v>43.078633178658684</v>
      </c>
      <c r="AS138">
        <v>28.395061728395056</v>
      </c>
      <c r="AT138">
        <v>-64.891676896486004</v>
      </c>
      <c r="AU138">
        <v>-43.078633178658684</v>
      </c>
      <c r="AV138" t="s">
        <v>2152</v>
      </c>
    </row>
    <row r="139" spans="1:48" x14ac:dyDescent="0.25">
      <c r="A139" s="14">
        <v>1.419999999999997E-9</v>
      </c>
      <c r="B139" t="s">
        <v>997</v>
      </c>
      <c r="C139" s="4">
        <v>12</v>
      </c>
      <c r="D139" s="4">
        <v>0</v>
      </c>
      <c r="E139" s="4">
        <v>2</v>
      </c>
      <c r="F139" s="4">
        <v>14</v>
      </c>
      <c r="G139" s="4">
        <v>66.608795166015625</v>
      </c>
      <c r="H139" s="4">
        <v>59.87</v>
      </c>
      <c r="I139" s="34">
        <v>12198.613113768391</v>
      </c>
      <c r="J139" s="35">
        <v>16.241938613300576</v>
      </c>
      <c r="K139" s="35">
        <v>13.92724843876767</v>
      </c>
      <c r="L139" s="35">
        <v>11.971145085369026</v>
      </c>
      <c r="M139" s="35">
        <v>7.4501507725300291</v>
      </c>
      <c r="N139" s="4">
        <v>3.1590000000000003</v>
      </c>
      <c r="O139" s="4">
        <v>15.291970802919707</v>
      </c>
      <c r="P139" s="35">
        <v>0.93644498325218561</v>
      </c>
      <c r="Q139" s="36">
        <f t="shared" si="53"/>
        <v>85.714285715705714</v>
      </c>
      <c r="R139" s="36" t="str">
        <f t="shared" si="54"/>
        <v xml:space="preserve"> </v>
      </c>
      <c r="S139" s="37" t="str">
        <f t="shared" si="55"/>
        <v/>
      </c>
      <c r="T139" s="37" t="str">
        <f t="shared" si="56"/>
        <v/>
      </c>
      <c r="U139" s="37" t="str">
        <f t="shared" si="57"/>
        <v/>
      </c>
      <c r="V139" s="37">
        <f t="shared" si="58"/>
        <v>-0.33994438321652709</v>
      </c>
      <c r="W139" s="37" t="str">
        <f t="shared" si="59"/>
        <v/>
      </c>
      <c r="X139" s="37" t="str">
        <f t="shared" si="60"/>
        <v/>
      </c>
      <c r="Y139" s="1" t="str">
        <f t="shared" si="61"/>
        <v xml:space="preserve"> </v>
      </c>
      <c r="Z139" s="1">
        <f t="shared" si="62"/>
        <v>71</v>
      </c>
      <c r="AA139" s="1" t="str">
        <f t="shared" si="63"/>
        <v xml:space="preserve"> </v>
      </c>
      <c r="AB139" s="1" t="str">
        <f t="shared" si="64"/>
        <v xml:space="preserve"> </v>
      </c>
      <c r="AC139" s="1" t="str">
        <f t="shared" si="65"/>
        <v xml:space="preserve"> </v>
      </c>
      <c r="AD139" s="1" t="str">
        <f t="shared" si="66"/>
        <v xml:space="preserve"> </v>
      </c>
      <c r="AE139" s="1">
        <f t="shared" si="67"/>
        <v>29</v>
      </c>
      <c r="AF139" s="1" t="str">
        <f t="shared" si="68"/>
        <v xml:space="preserve"> </v>
      </c>
      <c r="AG139" s="38" t="str">
        <f t="shared" si="69"/>
        <v xml:space="preserve"> </v>
      </c>
      <c r="AH139" s="38" t="str">
        <f t="shared" si="70"/>
        <v xml:space="preserve"> </v>
      </c>
      <c r="AI139" s="1" t="str">
        <f t="shared" si="71"/>
        <v xml:space="preserve"> </v>
      </c>
      <c r="AJ139" s="1" t="str">
        <f t="shared" si="72"/>
        <v xml:space="preserve"> </v>
      </c>
      <c r="AK139" s="25" t="str">
        <f t="shared" si="73"/>
        <v xml:space="preserve"> </v>
      </c>
      <c r="AL139" s="25" t="str">
        <f t="shared" si="74"/>
        <v xml:space="preserve"> </v>
      </c>
      <c r="AM139" s="1" t="str">
        <f t="shared" si="75"/>
        <v xml:space="preserve"> </v>
      </c>
      <c r="AN139" s="1" t="str">
        <f t="shared" si="76"/>
        <v xml:space="preserve"> </v>
      </c>
      <c r="AO139" t="s">
        <v>997</v>
      </c>
      <c r="AP139" t="s">
        <v>1244</v>
      </c>
      <c r="AQ139" s="22">
        <v>33.994438321652709</v>
      </c>
      <c r="AR139" s="21">
        <v>14.673855650667299</v>
      </c>
      <c r="AS139">
        <v>11.255712654109962</v>
      </c>
      <c r="AT139">
        <v>-33.994438321652709</v>
      </c>
      <c r="AU139">
        <v>-14.673855650667299</v>
      </c>
      <c r="AV139" t="s">
        <v>2153</v>
      </c>
    </row>
    <row r="140" spans="1:48" x14ac:dyDescent="0.25">
      <c r="A140" s="14">
        <v>1.4299999999999969E-9</v>
      </c>
      <c r="B140" t="s">
        <v>1053</v>
      </c>
      <c r="C140" s="4">
        <v>9</v>
      </c>
      <c r="D140" s="4">
        <v>0</v>
      </c>
      <c r="E140" s="4">
        <v>3</v>
      </c>
      <c r="F140" s="4">
        <v>12</v>
      </c>
      <c r="G140" s="4">
        <v>20.25</v>
      </c>
      <c r="H140" s="4">
        <v>16.989999999999998</v>
      </c>
      <c r="I140" s="34">
        <v>1219.1885302124174</v>
      </c>
      <c r="J140" s="35">
        <v>7.584821428571427</v>
      </c>
      <c r="K140" s="35">
        <v>26.546874999999996</v>
      </c>
      <c r="L140" s="35">
        <v>23.180384057971015</v>
      </c>
      <c r="M140" s="35">
        <v>21.662883379495756</v>
      </c>
      <c r="N140" s="4">
        <v>0.64</v>
      </c>
      <c r="O140" s="4">
        <v>-77.953840854288657</v>
      </c>
      <c r="P140" s="35">
        <v>4.0023543260741619</v>
      </c>
      <c r="Q140" s="36">
        <f t="shared" si="53"/>
        <v>75.000000001429996</v>
      </c>
      <c r="R140" s="36" t="str">
        <f t="shared" si="54"/>
        <v xml:space="preserve"> </v>
      </c>
      <c r="S140" s="37">
        <f t="shared" si="55"/>
        <v>0.19187757647414372</v>
      </c>
      <c r="T140" s="37" t="str">
        <f t="shared" si="56"/>
        <v/>
      </c>
      <c r="U140" s="37" t="str">
        <f t="shared" si="57"/>
        <v/>
      </c>
      <c r="V140" s="37">
        <f t="shared" si="58"/>
        <v>-0.69176068784495626</v>
      </c>
      <c r="W140" s="37" t="str">
        <f t="shared" si="59"/>
        <v/>
      </c>
      <c r="X140" s="37" t="str">
        <f t="shared" si="60"/>
        <v/>
      </c>
      <c r="Y140" s="1" t="str">
        <f t="shared" si="61"/>
        <v xml:space="preserve"> </v>
      </c>
      <c r="Z140" s="1">
        <f t="shared" si="62"/>
        <v>26</v>
      </c>
      <c r="AA140" s="1" t="str">
        <f t="shared" si="63"/>
        <v xml:space="preserve"> </v>
      </c>
      <c r="AB140" s="1" t="str">
        <f t="shared" si="64"/>
        <v xml:space="preserve"> </v>
      </c>
      <c r="AC140" s="1">
        <f t="shared" si="65"/>
        <v>62</v>
      </c>
      <c r="AD140" s="1" t="str">
        <f t="shared" si="66"/>
        <v xml:space="preserve"> </v>
      </c>
      <c r="AE140" s="1">
        <f t="shared" si="67"/>
        <v>55</v>
      </c>
      <c r="AF140" s="1" t="str">
        <f t="shared" si="68"/>
        <v xml:space="preserve"> </v>
      </c>
      <c r="AG140" s="38">
        <f t="shared" si="69"/>
        <v>4.002354327504162</v>
      </c>
      <c r="AH140" s="38" t="str">
        <f t="shared" si="70"/>
        <v xml:space="preserve"> </v>
      </c>
      <c r="AI140" s="1">
        <f t="shared" si="71"/>
        <v>63</v>
      </c>
      <c r="AJ140" s="1" t="str">
        <f t="shared" si="72"/>
        <v xml:space="preserve"> </v>
      </c>
      <c r="AK140" s="25" t="str">
        <f t="shared" si="73"/>
        <v xml:space="preserve"> </v>
      </c>
      <c r="AL140" s="25">
        <f t="shared" si="74"/>
        <v>-77.953840852858661</v>
      </c>
      <c r="AM140" s="1" t="str">
        <f t="shared" si="75"/>
        <v xml:space="preserve"> </v>
      </c>
      <c r="AN140" s="1">
        <f t="shared" si="76"/>
        <v>17</v>
      </c>
      <c r="AO140" t="s">
        <v>1053</v>
      </c>
      <c r="AP140" t="s">
        <v>1256</v>
      </c>
      <c r="AQ140" s="22">
        <v>69.176068784495627</v>
      </c>
      <c r="AR140" s="21">
        <v>-65.22168782506526</v>
      </c>
      <c r="AS140">
        <v>19.187757504414371</v>
      </c>
      <c r="AT140">
        <v>-69.176068784495627</v>
      </c>
      <c r="AU140">
        <v>65.22168782506526</v>
      </c>
      <c r="AV140" t="s">
        <v>2154</v>
      </c>
    </row>
    <row r="141" spans="1:48" x14ac:dyDescent="0.25">
      <c r="A141" s="14">
        <v>1.4399999999999969E-9</v>
      </c>
      <c r="B141" t="s">
        <v>1039</v>
      </c>
      <c r="C141" s="4">
        <v>10</v>
      </c>
      <c r="D141" s="4">
        <v>0</v>
      </c>
      <c r="E141" s="4">
        <v>2</v>
      </c>
      <c r="F141" s="4">
        <v>12</v>
      </c>
      <c r="G141" s="4">
        <v>196.5</v>
      </c>
      <c r="H141" s="4">
        <v>194.91</v>
      </c>
      <c r="I141" s="34">
        <v>3799.9239028574266</v>
      </c>
      <c r="J141" s="35" t="s">
        <v>1240</v>
      </c>
      <c r="K141" s="35" t="s">
        <v>1240</v>
      </c>
      <c r="L141" s="35" t="s">
        <v>1240</v>
      </c>
      <c r="M141" s="35" t="s">
        <v>1240</v>
      </c>
      <c r="N141" s="4">
        <v>1.165</v>
      </c>
      <c r="O141" s="4">
        <v>-14.401175606171929</v>
      </c>
      <c r="P141" s="35" t="s">
        <v>137</v>
      </c>
      <c r="Q141" s="36">
        <f t="shared" si="53"/>
        <v>83.333333334773329</v>
      </c>
      <c r="R141" s="36" t="str">
        <f t="shared" si="54"/>
        <v xml:space="preserve"> </v>
      </c>
      <c r="S141" s="37" t="str">
        <f t="shared" si="55"/>
        <v/>
      </c>
      <c r="T141" s="37" t="str">
        <f t="shared" si="56"/>
        <v/>
      </c>
      <c r="U141" s="37" t="str">
        <f t="shared" si="57"/>
        <v xml:space="preserve"> </v>
      </c>
      <c r="V141" s="37" t="str">
        <f t="shared" si="58"/>
        <v xml:space="preserve"> </v>
      </c>
      <c r="W141" s="37" t="str">
        <f t="shared" si="59"/>
        <v xml:space="preserve"> </v>
      </c>
      <c r="X141" s="37" t="str">
        <f t="shared" si="60"/>
        <v xml:space="preserve"> </v>
      </c>
      <c r="Y141" s="1" t="str">
        <f t="shared" si="61"/>
        <v xml:space="preserve"> </v>
      </c>
      <c r="Z141" s="1" t="str">
        <f t="shared" si="62"/>
        <v xml:space="preserve"> </v>
      </c>
      <c r="AA141" s="1" t="str">
        <f t="shared" si="63"/>
        <v xml:space="preserve"> </v>
      </c>
      <c r="AB141" s="1" t="str">
        <f t="shared" si="64"/>
        <v xml:space="preserve"> </v>
      </c>
      <c r="AC141" s="1" t="str">
        <f t="shared" si="65"/>
        <v xml:space="preserve"> </v>
      </c>
      <c r="AD141" s="1" t="str">
        <f t="shared" si="66"/>
        <v xml:space="preserve"> </v>
      </c>
      <c r="AE141" s="1">
        <f t="shared" si="67"/>
        <v>36</v>
      </c>
      <c r="AF141" s="1" t="str">
        <f t="shared" si="68"/>
        <v xml:space="preserve"> </v>
      </c>
      <c r="AG141" s="38" t="str">
        <f t="shared" si="69"/>
        <v xml:space="preserve"> </v>
      </c>
      <c r="AH141" s="38" t="str">
        <f t="shared" si="70"/>
        <v xml:space="preserve"> </v>
      </c>
      <c r="AI141" s="1" t="str">
        <f t="shared" si="71"/>
        <v xml:space="preserve"> </v>
      </c>
      <c r="AJ141" s="1" t="str">
        <f t="shared" si="72"/>
        <v xml:space="preserve"> </v>
      </c>
      <c r="AK141" s="25" t="str">
        <f t="shared" si="73"/>
        <v xml:space="preserve"> </v>
      </c>
      <c r="AL141" s="25" t="str">
        <f t="shared" si="74"/>
        <v xml:space="preserve"> </v>
      </c>
      <c r="AM141" s="1" t="str">
        <f t="shared" si="75"/>
        <v xml:space="preserve"> </v>
      </c>
      <c r="AN141" s="1" t="str">
        <f t="shared" si="76"/>
        <v xml:space="preserve"> </v>
      </c>
      <c r="AO141" t="s">
        <v>1039</v>
      </c>
      <c r="AP141" t="s">
        <v>1295</v>
      </c>
      <c r="AQ141" s="22" t="e">
        <v>#VALUE!</v>
      </c>
      <c r="AR141" s="21" t="e">
        <v>#VALUE!</v>
      </c>
      <c r="AS141">
        <v>0.81576112051715555</v>
      </c>
      <c r="AT141" t="e">
        <v>#VALUE!</v>
      </c>
      <c r="AU141" t="e">
        <v>#VALUE!</v>
      </c>
      <c r="AV141" t="s">
        <v>2155</v>
      </c>
    </row>
    <row r="142" spans="1:48" x14ac:dyDescent="0.25">
      <c r="A142" s="14">
        <v>1.4499999999999969E-9</v>
      </c>
      <c r="B142" t="s">
        <v>1001</v>
      </c>
      <c r="C142" s="4">
        <v>5</v>
      </c>
      <c r="D142" s="4">
        <v>0</v>
      </c>
      <c r="E142" s="4">
        <v>6</v>
      </c>
      <c r="F142" s="4">
        <v>11</v>
      </c>
      <c r="G142" s="4">
        <v>79</v>
      </c>
      <c r="H142" s="4">
        <v>68.099999999999994</v>
      </c>
      <c r="I142" s="34">
        <v>17906.386366570914</v>
      </c>
      <c r="J142" s="35">
        <v>16.362325804901488</v>
      </c>
      <c r="K142" s="35">
        <v>16.04240282685512</v>
      </c>
      <c r="L142" s="35">
        <v>8.0081441733319831</v>
      </c>
      <c r="M142" s="35">
        <v>7.9088531146885312</v>
      </c>
      <c r="N142" s="4">
        <v>4.2450000000000001</v>
      </c>
      <c r="O142" s="4">
        <v>3.0339805825242721</v>
      </c>
      <c r="P142" s="35">
        <v>1.879588839941263</v>
      </c>
      <c r="Q142" s="36" t="str">
        <f t="shared" si="53"/>
        <v xml:space="preserve"> </v>
      </c>
      <c r="R142" s="36" t="str">
        <f t="shared" si="54"/>
        <v xml:space="preserve"> </v>
      </c>
      <c r="S142" s="37">
        <f t="shared" si="55"/>
        <v>0.16005873860124831</v>
      </c>
      <c r="T142" s="37" t="str">
        <f t="shared" si="56"/>
        <v/>
      </c>
      <c r="U142" s="37" t="str">
        <f t="shared" si="57"/>
        <v/>
      </c>
      <c r="V142" s="37">
        <f t="shared" si="58"/>
        <v>-0.33505197203970505</v>
      </c>
      <c r="W142" s="37" t="str">
        <f t="shared" si="59"/>
        <v/>
      </c>
      <c r="X142" s="37">
        <f t="shared" si="60"/>
        <v>-0.42920743100915415</v>
      </c>
      <c r="Y142" s="1" t="str">
        <f t="shared" si="61"/>
        <v xml:space="preserve"> </v>
      </c>
      <c r="Z142" s="1">
        <f t="shared" si="62"/>
        <v>74</v>
      </c>
      <c r="AA142" s="1" t="str">
        <f t="shared" si="63"/>
        <v xml:space="preserve"> </v>
      </c>
      <c r="AB142" s="1">
        <f t="shared" si="64"/>
        <v>55</v>
      </c>
      <c r="AC142" s="1">
        <f t="shared" si="65"/>
        <v>81</v>
      </c>
      <c r="AD142" s="1" t="str">
        <f t="shared" si="66"/>
        <v xml:space="preserve"> </v>
      </c>
      <c r="AE142" s="1" t="str">
        <f t="shared" si="67"/>
        <v xml:space="preserve"> </v>
      </c>
      <c r="AF142" s="1" t="str">
        <f t="shared" si="68"/>
        <v xml:space="preserve"> </v>
      </c>
      <c r="AG142" s="38" t="str">
        <f t="shared" si="69"/>
        <v xml:space="preserve"> </v>
      </c>
      <c r="AH142" s="38" t="str">
        <f t="shared" si="70"/>
        <v xml:space="preserve"> </v>
      </c>
      <c r="AI142" s="1" t="str">
        <f t="shared" si="71"/>
        <v xml:space="preserve"> </v>
      </c>
      <c r="AJ142" s="1" t="str">
        <f t="shared" si="72"/>
        <v xml:space="preserve"> </v>
      </c>
      <c r="AK142" s="25" t="str">
        <f t="shared" si="73"/>
        <v xml:space="preserve"> </v>
      </c>
      <c r="AL142" s="25" t="str">
        <f t="shared" si="74"/>
        <v xml:space="preserve"> </v>
      </c>
      <c r="AM142" s="1" t="str">
        <f t="shared" si="75"/>
        <v xml:space="preserve"> </v>
      </c>
      <c r="AN142" s="1" t="str">
        <f t="shared" si="76"/>
        <v xml:space="preserve"> </v>
      </c>
      <c r="AO142" t="s">
        <v>1001</v>
      </c>
      <c r="AP142" t="s">
        <v>1241</v>
      </c>
      <c r="AQ142" s="22">
        <v>33.505197203970503</v>
      </c>
      <c r="AR142" s="21">
        <v>42.920743100915416</v>
      </c>
      <c r="AS142">
        <v>16.005873715124828</v>
      </c>
      <c r="AT142">
        <v>-33.505197203970503</v>
      </c>
      <c r="AU142">
        <v>-42.920743100915416</v>
      </c>
      <c r="AV142" t="s">
        <v>2156</v>
      </c>
    </row>
    <row r="143" spans="1:48" x14ac:dyDescent="0.25">
      <c r="A143" s="14">
        <v>1.4599999999999968E-9</v>
      </c>
      <c r="B143" t="s">
        <v>1009</v>
      </c>
      <c r="C143" s="4">
        <v>0</v>
      </c>
      <c r="D143" s="4">
        <v>4</v>
      </c>
      <c r="E143" s="4">
        <v>5</v>
      </c>
      <c r="F143" s="4">
        <v>9</v>
      </c>
      <c r="G143" s="4">
        <v>28</v>
      </c>
      <c r="H143" s="4">
        <v>28.27</v>
      </c>
      <c r="I143" s="34">
        <v>892.12230587978934</v>
      </c>
      <c r="J143" s="35">
        <v>6.4691075514874141</v>
      </c>
      <c r="K143" s="35">
        <v>14.17753259779338</v>
      </c>
      <c r="L143" s="35" t="s">
        <v>1240</v>
      </c>
      <c r="M143" s="35" t="s">
        <v>1240</v>
      </c>
      <c r="N143" s="4">
        <v>1.994</v>
      </c>
      <c r="O143" s="4">
        <v>-53.1924882629108</v>
      </c>
      <c r="P143" s="35">
        <v>7.5698620445702156</v>
      </c>
      <c r="Q143" s="36" t="str">
        <f t="shared" si="53"/>
        <v xml:space="preserve"> </v>
      </c>
      <c r="R143" s="36" t="str">
        <f t="shared" si="54"/>
        <v xml:space="preserve"> </v>
      </c>
      <c r="S143" s="37" t="str">
        <f t="shared" si="55"/>
        <v/>
      </c>
      <c r="T143" s="37" t="str">
        <f t="shared" si="56"/>
        <v/>
      </c>
      <c r="U143" s="37" t="str">
        <f t="shared" si="57"/>
        <v/>
      </c>
      <c r="V143" s="37">
        <f t="shared" si="58"/>
        <v>-0.73710214792715978</v>
      </c>
      <c r="W143" s="37" t="str">
        <f t="shared" si="59"/>
        <v xml:space="preserve"> </v>
      </c>
      <c r="X143" s="37" t="str">
        <f t="shared" si="60"/>
        <v xml:space="preserve"> </v>
      </c>
      <c r="Y143" s="1" t="str">
        <f t="shared" si="61"/>
        <v xml:space="preserve"> </v>
      </c>
      <c r="Z143" s="1">
        <f t="shared" si="62"/>
        <v>19</v>
      </c>
      <c r="AA143" s="1" t="str">
        <f t="shared" si="63"/>
        <v xml:space="preserve"> </v>
      </c>
      <c r="AB143" s="1" t="str">
        <f t="shared" si="64"/>
        <v xml:space="preserve"> </v>
      </c>
      <c r="AC143" s="1" t="str">
        <f t="shared" si="65"/>
        <v xml:space="preserve"> </v>
      </c>
      <c r="AD143" s="1" t="str">
        <f t="shared" si="66"/>
        <v xml:space="preserve"> </v>
      </c>
      <c r="AE143" s="1" t="str">
        <f t="shared" si="67"/>
        <v xml:space="preserve"> </v>
      </c>
      <c r="AF143" s="1" t="str">
        <f t="shared" si="68"/>
        <v xml:space="preserve"> </v>
      </c>
      <c r="AG143" s="38">
        <f t="shared" si="69"/>
        <v>7.5698620460302157</v>
      </c>
      <c r="AH143" s="38" t="str">
        <f t="shared" si="70"/>
        <v xml:space="preserve"> </v>
      </c>
      <c r="AI143" s="1">
        <f t="shared" si="71"/>
        <v>15</v>
      </c>
      <c r="AJ143" s="1" t="str">
        <f t="shared" si="72"/>
        <v xml:space="preserve"> </v>
      </c>
      <c r="AK143" s="25" t="str">
        <f t="shared" si="73"/>
        <v xml:space="preserve"> </v>
      </c>
      <c r="AL143" s="25">
        <f t="shared" si="74"/>
        <v>-53.192488261450798</v>
      </c>
      <c r="AM143" s="1" t="str">
        <f t="shared" si="75"/>
        <v xml:space="preserve"> </v>
      </c>
      <c r="AN143" s="1">
        <f t="shared" si="76"/>
        <v>1</v>
      </c>
      <c r="AO143" t="s">
        <v>1009</v>
      </c>
      <c r="AP143" t="s">
        <v>1248</v>
      </c>
      <c r="AQ143" s="22">
        <v>73.710214792715973</v>
      </c>
      <c r="AR143" s="21" t="e">
        <v>#VALUE!</v>
      </c>
      <c r="AS143">
        <v>-0.95507605235231052</v>
      </c>
      <c r="AT143">
        <v>-73.710214792715973</v>
      </c>
      <c r="AU143" t="e">
        <v>#VALUE!</v>
      </c>
      <c r="AV143" t="s">
        <v>2157</v>
      </c>
    </row>
    <row r="144" spans="1:48" x14ac:dyDescent="0.25">
      <c r="A144" s="14">
        <v>1.4699999999999968E-9</v>
      </c>
      <c r="B144" t="s">
        <v>1075</v>
      </c>
      <c r="C144" s="4">
        <v>7</v>
      </c>
      <c r="D144" s="4">
        <v>0</v>
      </c>
      <c r="E144" s="4">
        <v>2</v>
      </c>
      <c r="F144" s="4">
        <v>9</v>
      </c>
      <c r="G144" s="4">
        <v>26</v>
      </c>
      <c r="H144" s="4">
        <v>25.56</v>
      </c>
      <c r="I144" s="34">
        <v>1202.2047376138464</v>
      </c>
      <c r="J144" s="35">
        <v>7.8165137614678892</v>
      </c>
      <c r="K144" s="35">
        <v>9.2844169996367594</v>
      </c>
      <c r="L144" s="35">
        <v>6.7132141372141376</v>
      </c>
      <c r="M144" s="35">
        <v>7.8223255813953489</v>
      </c>
      <c r="N144" s="4">
        <v>2.7530000000000001</v>
      </c>
      <c r="O144" s="4">
        <v>-14.236760124610587</v>
      </c>
      <c r="P144" s="35">
        <v>9.3622848200313005</v>
      </c>
      <c r="Q144" s="36">
        <f t="shared" si="53"/>
        <v>77.777777779247771</v>
      </c>
      <c r="R144" s="36" t="str">
        <f t="shared" si="54"/>
        <v xml:space="preserve"> </v>
      </c>
      <c r="S144" s="37" t="str">
        <f t="shared" si="55"/>
        <v/>
      </c>
      <c r="T144" s="37" t="str">
        <f t="shared" si="56"/>
        <v/>
      </c>
      <c r="U144" s="37" t="str">
        <f t="shared" si="57"/>
        <v/>
      </c>
      <c r="V144" s="37">
        <f t="shared" si="58"/>
        <v>-0.6823449506392546</v>
      </c>
      <c r="W144" s="37" t="str">
        <f t="shared" si="59"/>
        <v/>
      </c>
      <c r="X144" s="37">
        <f t="shared" si="60"/>
        <v>-0.52150552479729062</v>
      </c>
      <c r="Y144" s="1" t="str">
        <f t="shared" si="61"/>
        <v xml:space="preserve"> </v>
      </c>
      <c r="Z144" s="1">
        <f t="shared" si="62"/>
        <v>29</v>
      </c>
      <c r="AA144" s="1" t="str">
        <f t="shared" si="63"/>
        <v xml:space="preserve"> </v>
      </c>
      <c r="AB144" s="1">
        <f t="shared" si="64"/>
        <v>38</v>
      </c>
      <c r="AC144" s="1" t="str">
        <f t="shared" si="65"/>
        <v xml:space="preserve"> </v>
      </c>
      <c r="AD144" s="1" t="str">
        <f t="shared" si="66"/>
        <v xml:space="preserve"> </v>
      </c>
      <c r="AE144" s="1">
        <f t="shared" si="67"/>
        <v>48</v>
      </c>
      <c r="AF144" s="1" t="str">
        <f t="shared" si="68"/>
        <v xml:space="preserve"> </v>
      </c>
      <c r="AG144" s="38">
        <f t="shared" si="69"/>
        <v>9.3622848215012997</v>
      </c>
      <c r="AH144" s="38" t="str">
        <f t="shared" si="70"/>
        <v xml:space="preserve"> </v>
      </c>
      <c r="AI144" s="1">
        <f t="shared" si="71"/>
        <v>8</v>
      </c>
      <c r="AJ144" s="1" t="str">
        <f t="shared" si="72"/>
        <v xml:space="preserve"> </v>
      </c>
      <c r="AK144" s="25" t="str">
        <f t="shared" si="73"/>
        <v xml:space="preserve"> </v>
      </c>
      <c r="AL144" s="25" t="str">
        <f t="shared" si="74"/>
        <v xml:space="preserve"> </v>
      </c>
      <c r="AM144" s="1" t="str">
        <f t="shared" si="75"/>
        <v xml:space="preserve"> </v>
      </c>
      <c r="AN144" s="1" t="str">
        <f t="shared" si="76"/>
        <v xml:space="preserve"> </v>
      </c>
      <c r="AO144" t="s">
        <v>1075</v>
      </c>
      <c r="AP144" t="s">
        <v>1244</v>
      </c>
      <c r="AQ144" s="22">
        <v>68.234495063925465</v>
      </c>
      <c r="AR144" s="21">
        <v>52.150552479729065</v>
      </c>
      <c r="AS144">
        <v>1.7214397496087663</v>
      </c>
      <c r="AT144">
        <v>-68.234495063925465</v>
      </c>
      <c r="AU144">
        <v>-52.150552479729065</v>
      </c>
      <c r="AV144" t="s">
        <v>2158</v>
      </c>
    </row>
    <row r="145" spans="1:48" x14ac:dyDescent="0.25">
      <c r="A145" s="14">
        <v>1.4799999999999968E-9</v>
      </c>
      <c r="B145" t="s">
        <v>1052</v>
      </c>
      <c r="C145" s="4">
        <v>3</v>
      </c>
      <c r="D145" s="4">
        <v>0</v>
      </c>
      <c r="E145" s="4">
        <v>3</v>
      </c>
      <c r="F145" s="4">
        <v>6</v>
      </c>
      <c r="G145" s="4">
        <v>42.5</v>
      </c>
      <c r="H145" s="4">
        <v>37.79</v>
      </c>
      <c r="I145" s="34">
        <v>1814.995390574858</v>
      </c>
      <c r="J145" s="35">
        <v>5.3225352112676054</v>
      </c>
      <c r="K145" s="35">
        <v>19.18274111675127</v>
      </c>
      <c r="L145" s="35">
        <v>3.7706649736644091</v>
      </c>
      <c r="M145" s="35">
        <v>6.1866836419753088</v>
      </c>
      <c r="N145" s="4">
        <v>1.97</v>
      </c>
      <c r="O145" s="4">
        <v>-72.175141242937855</v>
      </c>
      <c r="P145" s="35">
        <v>0.63508864779042074</v>
      </c>
      <c r="Q145" s="36" t="str">
        <f t="shared" si="53"/>
        <v xml:space="preserve"> </v>
      </c>
      <c r="R145" s="36" t="str">
        <f t="shared" si="54"/>
        <v xml:space="preserve"> </v>
      </c>
      <c r="S145" s="37" t="str">
        <f t="shared" si="55"/>
        <v/>
      </c>
      <c r="T145" s="37" t="str">
        <f t="shared" si="56"/>
        <v/>
      </c>
      <c r="U145" s="37" t="str">
        <f t="shared" si="57"/>
        <v/>
      </c>
      <c r="V145" s="37">
        <f t="shared" si="58"/>
        <v>-0.78369766409238573</v>
      </c>
      <c r="W145" s="37" t="str">
        <f t="shared" si="59"/>
        <v/>
      </c>
      <c r="X145" s="37">
        <f t="shared" si="60"/>
        <v>-0.73124015995004188</v>
      </c>
      <c r="Y145" s="1" t="str">
        <f t="shared" si="61"/>
        <v xml:space="preserve"> </v>
      </c>
      <c r="Z145" s="1">
        <f t="shared" si="62"/>
        <v>13</v>
      </c>
      <c r="AA145" s="1" t="str">
        <f t="shared" si="63"/>
        <v xml:space="preserve"> </v>
      </c>
      <c r="AB145" s="1">
        <f t="shared" si="64"/>
        <v>14</v>
      </c>
      <c r="AC145" s="1" t="str">
        <f t="shared" si="65"/>
        <v xml:space="preserve"> </v>
      </c>
      <c r="AD145" s="1" t="str">
        <f t="shared" si="66"/>
        <v xml:space="preserve"> </v>
      </c>
      <c r="AE145" s="1" t="str">
        <f t="shared" si="67"/>
        <v xml:space="preserve"> </v>
      </c>
      <c r="AF145" s="1" t="str">
        <f t="shared" si="68"/>
        <v xml:space="preserve"> </v>
      </c>
      <c r="AG145" s="38" t="str">
        <f t="shared" si="69"/>
        <v xml:space="preserve"> </v>
      </c>
      <c r="AH145" s="38" t="str">
        <f t="shared" si="70"/>
        <v xml:space="preserve"> </v>
      </c>
      <c r="AI145" s="1" t="str">
        <f t="shared" si="71"/>
        <v xml:space="preserve"> </v>
      </c>
      <c r="AJ145" s="1" t="str">
        <f t="shared" si="72"/>
        <v xml:space="preserve"> </v>
      </c>
      <c r="AK145" s="25" t="str">
        <f t="shared" si="73"/>
        <v xml:space="preserve"> </v>
      </c>
      <c r="AL145" s="25">
        <f t="shared" si="74"/>
        <v>-72.175141241457851</v>
      </c>
      <c r="AM145" s="1" t="str">
        <f t="shared" si="75"/>
        <v xml:space="preserve"> </v>
      </c>
      <c r="AN145" s="1">
        <f t="shared" si="76"/>
        <v>12</v>
      </c>
      <c r="AO145" t="s">
        <v>1052</v>
      </c>
      <c r="AP145" t="s">
        <v>1250</v>
      </c>
      <c r="AQ145" s="22">
        <v>78.369766409238579</v>
      </c>
      <c r="AR145" s="21">
        <v>73.124015995004186</v>
      </c>
      <c r="AS145">
        <v>12.463614712887017</v>
      </c>
      <c r="AT145">
        <v>-78.369766409238579</v>
      </c>
      <c r="AU145">
        <v>-73.124015995004186</v>
      </c>
      <c r="AV145" t="s">
        <v>2159</v>
      </c>
    </row>
    <row r="146" spans="1:48" x14ac:dyDescent="0.25">
      <c r="A146" s="14">
        <v>1.4899999999999967E-9</v>
      </c>
      <c r="B146" t="s">
        <v>1033</v>
      </c>
      <c r="C146" s="4">
        <v>22</v>
      </c>
      <c r="D146" s="4">
        <v>0</v>
      </c>
      <c r="E146" s="4">
        <v>3</v>
      </c>
      <c r="F146" s="4">
        <v>25</v>
      </c>
      <c r="G146" s="4">
        <v>8.5673999786376953</v>
      </c>
      <c r="H146" s="4">
        <v>8.3000000000000007</v>
      </c>
      <c r="I146" s="34">
        <v>4475.4460128876381</v>
      </c>
      <c r="J146" s="35">
        <v>30.496765983794617</v>
      </c>
      <c r="K146" s="35" t="s">
        <v>1240</v>
      </c>
      <c r="L146" s="35">
        <v>7.650845854817617</v>
      </c>
      <c r="M146" s="35">
        <v>7.5705209732177101</v>
      </c>
      <c r="N146" s="4">
        <v>5.6000000000000001E-2</v>
      </c>
      <c r="O146" s="4">
        <v>-75.652173913043484</v>
      </c>
      <c r="P146" s="35">
        <v>1.96742172700813</v>
      </c>
      <c r="Q146" s="36">
        <f t="shared" si="53"/>
        <v>88.000000001489994</v>
      </c>
      <c r="R146" s="36" t="str">
        <f t="shared" si="54"/>
        <v xml:space="preserve"> </v>
      </c>
      <c r="S146" s="37" t="str">
        <f t="shared" si="55"/>
        <v/>
      </c>
      <c r="T146" s="37" t="str">
        <f t="shared" si="56"/>
        <v/>
      </c>
      <c r="U146" s="37" t="str">
        <f t="shared" si="57"/>
        <v/>
      </c>
      <c r="V146" s="37" t="str">
        <f t="shared" si="58"/>
        <v/>
      </c>
      <c r="W146" s="37" t="str">
        <f t="shared" si="59"/>
        <v/>
      </c>
      <c r="X146" s="37">
        <f t="shared" si="60"/>
        <v>-0.45467440821469429</v>
      </c>
      <c r="Y146" s="1" t="str">
        <f t="shared" si="61"/>
        <v xml:space="preserve"> </v>
      </c>
      <c r="Z146" s="1" t="str">
        <f t="shared" si="62"/>
        <v xml:space="preserve"> </v>
      </c>
      <c r="AA146" s="1" t="str">
        <f t="shared" si="63"/>
        <v xml:space="preserve"> </v>
      </c>
      <c r="AB146" s="1">
        <f t="shared" si="64"/>
        <v>51</v>
      </c>
      <c r="AC146" s="1" t="str">
        <f t="shared" si="65"/>
        <v xml:space="preserve"> </v>
      </c>
      <c r="AD146" s="1" t="str">
        <f t="shared" si="66"/>
        <v xml:space="preserve"> </v>
      </c>
      <c r="AE146" s="1">
        <f t="shared" si="67"/>
        <v>25</v>
      </c>
      <c r="AF146" s="1" t="str">
        <f t="shared" si="68"/>
        <v xml:space="preserve"> </v>
      </c>
      <c r="AG146" s="38" t="str">
        <f t="shared" si="69"/>
        <v xml:space="preserve"> </v>
      </c>
      <c r="AH146" s="38" t="str">
        <f t="shared" si="70"/>
        <v xml:space="preserve"> </v>
      </c>
      <c r="AI146" s="1" t="str">
        <f t="shared" si="71"/>
        <v xml:space="preserve"> </v>
      </c>
      <c r="AJ146" s="1" t="str">
        <f t="shared" si="72"/>
        <v xml:space="preserve"> </v>
      </c>
      <c r="AK146" s="25" t="str">
        <f t="shared" si="73"/>
        <v xml:space="preserve"> </v>
      </c>
      <c r="AL146" s="25">
        <f t="shared" si="74"/>
        <v>-75.65217391155349</v>
      </c>
      <c r="AM146" s="1" t="str">
        <f t="shared" si="75"/>
        <v xml:space="preserve"> </v>
      </c>
      <c r="AN146" s="1">
        <f t="shared" si="76"/>
        <v>15</v>
      </c>
      <c r="AO146" t="s">
        <v>1033</v>
      </c>
      <c r="AP146" t="s">
        <v>1244</v>
      </c>
      <c r="AQ146" s="22">
        <v>-23.935708418763689</v>
      </c>
      <c r="AR146" s="21">
        <v>45.467440821469431</v>
      </c>
      <c r="AS146">
        <v>3.2216864896107866</v>
      </c>
      <c r="AT146">
        <v>23.935708418763689</v>
      </c>
      <c r="AU146">
        <v>-45.467440821469431</v>
      </c>
      <c r="AV146" t="s">
        <v>2160</v>
      </c>
    </row>
    <row r="147" spans="1:48" x14ac:dyDescent="0.25">
      <c r="A147" s="14">
        <v>1.4999999999999967E-9</v>
      </c>
      <c r="B147" t="s">
        <v>1166</v>
      </c>
      <c r="C147" s="4">
        <v>12</v>
      </c>
      <c r="D147" s="4">
        <v>0</v>
      </c>
      <c r="E147" s="4">
        <v>0</v>
      </c>
      <c r="F147" s="4">
        <v>12</v>
      </c>
      <c r="G147" s="4">
        <v>22.268199920654297</v>
      </c>
      <c r="H147" s="4">
        <v>19.72</v>
      </c>
      <c r="I147" s="34">
        <v>1321.6234616942008</v>
      </c>
      <c r="J147" s="35" t="s">
        <v>1240</v>
      </c>
      <c r="K147" s="35" t="s">
        <v>1240</v>
      </c>
      <c r="L147" s="35" t="s">
        <v>1240</v>
      </c>
      <c r="M147" s="35" t="s">
        <v>1240</v>
      </c>
      <c r="N147" s="4">
        <v>-0.158</v>
      </c>
      <c r="O147" s="4">
        <v>-209.8039215686274</v>
      </c>
      <c r="P147" s="35" t="s">
        <v>137</v>
      </c>
      <c r="Q147" s="36">
        <f t="shared" si="53"/>
        <v>100.0000000015</v>
      </c>
      <c r="R147" s="36" t="str">
        <f t="shared" si="54"/>
        <v xml:space="preserve"> </v>
      </c>
      <c r="S147" s="37" t="str">
        <f t="shared" si="55"/>
        <v/>
      </c>
      <c r="T147" s="37" t="str">
        <f t="shared" si="56"/>
        <v/>
      </c>
      <c r="U147" s="37" t="str">
        <f t="shared" si="57"/>
        <v xml:space="preserve"> </v>
      </c>
      <c r="V147" s="37" t="str">
        <f t="shared" si="58"/>
        <v xml:space="preserve"> </v>
      </c>
      <c r="W147" s="37" t="str">
        <f t="shared" si="59"/>
        <v xml:space="preserve"> </v>
      </c>
      <c r="X147" s="37" t="str">
        <f t="shared" si="60"/>
        <v xml:space="preserve"> </v>
      </c>
      <c r="Y147" s="1" t="str">
        <f t="shared" si="61"/>
        <v xml:space="preserve"> </v>
      </c>
      <c r="Z147" s="1" t="str">
        <f t="shared" si="62"/>
        <v xml:space="preserve"> </v>
      </c>
      <c r="AA147" s="1" t="str">
        <f t="shared" si="63"/>
        <v xml:space="preserve"> </v>
      </c>
      <c r="AB147" s="1" t="str">
        <f t="shared" si="64"/>
        <v xml:space="preserve"> </v>
      </c>
      <c r="AC147" s="1" t="str">
        <f t="shared" si="65"/>
        <v xml:space="preserve"> </v>
      </c>
      <c r="AD147" s="1" t="str">
        <f t="shared" si="66"/>
        <v xml:space="preserve"> </v>
      </c>
      <c r="AE147" s="1">
        <f t="shared" si="67"/>
        <v>5</v>
      </c>
      <c r="AF147" s="1" t="str">
        <f t="shared" si="68"/>
        <v xml:space="preserve"> </v>
      </c>
      <c r="AG147" s="38" t="str">
        <f t="shared" si="69"/>
        <v xml:space="preserve"> </v>
      </c>
      <c r="AH147" s="38" t="str">
        <f t="shared" si="70"/>
        <v xml:space="preserve"> </v>
      </c>
      <c r="AI147" s="1" t="str">
        <f t="shared" si="71"/>
        <v xml:space="preserve"> </v>
      </c>
      <c r="AJ147" s="1" t="str">
        <f t="shared" si="72"/>
        <v xml:space="preserve"> </v>
      </c>
      <c r="AK147" s="25" t="str">
        <f t="shared" si="73"/>
        <v xml:space="preserve"> </v>
      </c>
      <c r="AL147" s="25">
        <f t="shared" si="74"/>
        <v>-209.80392156712739</v>
      </c>
      <c r="AM147" s="1" t="str">
        <f t="shared" si="75"/>
        <v xml:space="preserve"> </v>
      </c>
      <c r="AN147" s="1">
        <f t="shared" si="76"/>
        <v>28</v>
      </c>
      <c r="AO147" t="s">
        <v>1166</v>
      </c>
      <c r="AP147" t="s">
        <v>1244</v>
      </c>
      <c r="AQ147" s="22" t="e">
        <v>#VALUE!</v>
      </c>
      <c r="AR147" s="21" t="e">
        <v>#VALUE!</v>
      </c>
      <c r="AS147">
        <v>12.921906291350393</v>
      </c>
      <c r="AT147" t="e">
        <v>#VALUE!</v>
      </c>
      <c r="AU147" t="e">
        <v>#VALUE!</v>
      </c>
      <c r="AV147" t="s">
        <v>2161</v>
      </c>
    </row>
    <row r="148" spans="1:48" x14ac:dyDescent="0.25">
      <c r="A148" s="14">
        <v>1.5099999999999966E-9</v>
      </c>
      <c r="B148" t="s">
        <v>982</v>
      </c>
      <c r="C148" s="4">
        <v>5</v>
      </c>
      <c r="D148" s="4">
        <v>1</v>
      </c>
      <c r="E148" s="4">
        <v>11</v>
      </c>
      <c r="F148" s="4">
        <v>17</v>
      </c>
      <c r="G148" s="4">
        <v>4.125</v>
      </c>
      <c r="H148" s="4">
        <v>3.5</v>
      </c>
      <c r="I148" s="34">
        <v>778.46452505303216</v>
      </c>
      <c r="J148" s="35" t="s">
        <v>1240</v>
      </c>
      <c r="K148" s="35" t="s">
        <v>1240</v>
      </c>
      <c r="L148" s="35">
        <v>4.4478370821799</v>
      </c>
      <c r="M148" s="35">
        <v>15.035411603050376</v>
      </c>
      <c r="N148" s="4">
        <v>-1.415</v>
      </c>
      <c r="O148" s="4">
        <v>-573.80952380952385</v>
      </c>
      <c r="P148" s="35" t="s">
        <v>137</v>
      </c>
      <c r="Q148" s="36" t="str">
        <f t="shared" si="53"/>
        <v xml:space="preserve"> </v>
      </c>
      <c r="R148" s="36" t="str">
        <f t="shared" si="54"/>
        <v xml:space="preserve"> </v>
      </c>
      <c r="S148" s="37">
        <f t="shared" si="55"/>
        <v>0.17857143008142859</v>
      </c>
      <c r="T148" s="37" t="str">
        <f t="shared" si="56"/>
        <v/>
      </c>
      <c r="U148" s="37" t="str">
        <f t="shared" si="57"/>
        <v xml:space="preserve"> </v>
      </c>
      <c r="V148" s="37" t="str">
        <f t="shared" si="58"/>
        <v xml:space="preserve"> </v>
      </c>
      <c r="W148" s="37" t="str">
        <f t="shared" si="59"/>
        <v/>
      </c>
      <c r="X148" s="37">
        <f t="shared" si="60"/>
        <v>-0.68297369532323415</v>
      </c>
      <c r="Y148" s="1" t="str">
        <f t="shared" si="61"/>
        <v xml:space="preserve"> </v>
      </c>
      <c r="Z148" s="1" t="str">
        <f t="shared" si="62"/>
        <v xml:space="preserve"> </v>
      </c>
      <c r="AA148" s="1" t="str">
        <f t="shared" si="63"/>
        <v xml:space="preserve"> </v>
      </c>
      <c r="AB148" s="1">
        <f t="shared" si="64"/>
        <v>23</v>
      </c>
      <c r="AC148" s="1">
        <f t="shared" si="65"/>
        <v>68</v>
      </c>
      <c r="AD148" s="1" t="str">
        <f t="shared" si="66"/>
        <v xml:space="preserve"> </v>
      </c>
      <c r="AE148" s="1" t="str">
        <f t="shared" si="67"/>
        <v xml:space="preserve"> </v>
      </c>
      <c r="AF148" s="1" t="str">
        <f t="shared" si="68"/>
        <v xml:space="preserve"> </v>
      </c>
      <c r="AG148" s="38" t="str">
        <f t="shared" si="69"/>
        <v xml:space="preserve"> </v>
      </c>
      <c r="AH148" s="38" t="str">
        <f t="shared" si="70"/>
        <v xml:space="preserve"> </v>
      </c>
      <c r="AI148" s="1" t="str">
        <f t="shared" si="71"/>
        <v xml:space="preserve"> </v>
      </c>
      <c r="AJ148" s="1" t="str">
        <f t="shared" si="72"/>
        <v xml:space="preserve"> </v>
      </c>
      <c r="AK148" s="25" t="str">
        <f t="shared" si="73"/>
        <v xml:space="preserve"> </v>
      </c>
      <c r="AL148" s="25">
        <f t="shared" si="74"/>
        <v>-573.80952380801386</v>
      </c>
      <c r="AM148" s="1" t="str">
        <f t="shared" si="75"/>
        <v xml:space="preserve"> </v>
      </c>
      <c r="AN148" s="1">
        <f t="shared" si="76"/>
        <v>30</v>
      </c>
      <c r="AO148" t="s">
        <v>982</v>
      </c>
      <c r="AP148" t="s">
        <v>1297</v>
      </c>
      <c r="AQ148" s="22" t="e">
        <v>#VALUE!</v>
      </c>
      <c r="AR148" s="21">
        <v>68.297369532323415</v>
      </c>
      <c r="AS148">
        <v>17.857142857142861</v>
      </c>
      <c r="AT148" t="e">
        <v>#VALUE!</v>
      </c>
      <c r="AU148">
        <v>-68.297369532323415</v>
      </c>
      <c r="AV148" t="s">
        <v>2162</v>
      </c>
    </row>
    <row r="149" spans="1:48" x14ac:dyDescent="0.25">
      <c r="A149" s="14">
        <v>1.5199999999999966E-9</v>
      </c>
      <c r="B149" t="s">
        <v>966</v>
      </c>
      <c r="C149" s="4">
        <v>12</v>
      </c>
      <c r="D149" s="4">
        <v>0</v>
      </c>
      <c r="E149" s="4">
        <v>5</v>
      </c>
      <c r="F149" s="4">
        <v>17</v>
      </c>
      <c r="G149" s="4">
        <v>23</v>
      </c>
      <c r="H149" s="4">
        <v>18.690000000000001</v>
      </c>
      <c r="I149" s="34">
        <v>26639.653209660082</v>
      </c>
      <c r="J149" s="35">
        <v>6.267605633802817</v>
      </c>
      <c r="K149" s="35">
        <v>7.6976935749588149</v>
      </c>
      <c r="L149" s="35" t="s">
        <v>1240</v>
      </c>
      <c r="M149" s="35" t="s">
        <v>1240</v>
      </c>
      <c r="N149" s="4">
        <v>2.4279999999999999</v>
      </c>
      <c r="O149" s="4">
        <v>-18.249158249158256</v>
      </c>
      <c r="P149" s="35">
        <v>5.9925093632958806</v>
      </c>
      <c r="Q149" s="36">
        <f t="shared" si="53"/>
        <v>70.588235295637645</v>
      </c>
      <c r="R149" s="36" t="str">
        <f t="shared" si="54"/>
        <v xml:space="preserve"> </v>
      </c>
      <c r="S149" s="37">
        <f t="shared" si="55"/>
        <v>0.23060460291111826</v>
      </c>
      <c r="T149" s="37" t="str">
        <f t="shared" si="56"/>
        <v/>
      </c>
      <c r="U149" s="37" t="str">
        <f t="shared" si="57"/>
        <v/>
      </c>
      <c r="V149" s="37">
        <f t="shared" si="58"/>
        <v>-0.74529097782776299</v>
      </c>
      <c r="W149" s="37" t="str">
        <f t="shared" si="59"/>
        <v xml:space="preserve"> </v>
      </c>
      <c r="X149" s="37" t="str">
        <f t="shared" si="60"/>
        <v xml:space="preserve"> </v>
      </c>
      <c r="Y149" s="1" t="str">
        <f t="shared" si="61"/>
        <v xml:space="preserve"> </v>
      </c>
      <c r="Z149" s="1">
        <f t="shared" si="62"/>
        <v>18</v>
      </c>
      <c r="AA149" s="1" t="str">
        <f t="shared" si="63"/>
        <v xml:space="preserve"> </v>
      </c>
      <c r="AB149" s="1" t="str">
        <f t="shared" si="64"/>
        <v xml:space="preserve"> </v>
      </c>
      <c r="AC149" s="1">
        <f t="shared" si="65"/>
        <v>52</v>
      </c>
      <c r="AD149" s="1" t="str">
        <f t="shared" si="66"/>
        <v xml:space="preserve"> </v>
      </c>
      <c r="AE149" s="1">
        <f t="shared" si="67"/>
        <v>69</v>
      </c>
      <c r="AF149" s="1" t="str">
        <f t="shared" si="68"/>
        <v xml:space="preserve"> </v>
      </c>
      <c r="AG149" s="38">
        <f t="shared" si="69"/>
        <v>5.9925093648158807</v>
      </c>
      <c r="AH149" s="38" t="str">
        <f t="shared" si="70"/>
        <v xml:space="preserve"> </v>
      </c>
      <c r="AI149" s="1">
        <f t="shared" si="71"/>
        <v>33</v>
      </c>
      <c r="AJ149" s="1" t="str">
        <f t="shared" si="72"/>
        <v xml:space="preserve"> </v>
      </c>
      <c r="AK149" s="25" t="str">
        <f t="shared" si="73"/>
        <v xml:space="preserve"> </v>
      </c>
      <c r="AL149" s="25" t="str">
        <f t="shared" si="74"/>
        <v xml:space="preserve"> </v>
      </c>
      <c r="AM149" s="1" t="str">
        <f t="shared" si="75"/>
        <v xml:space="preserve"> </v>
      </c>
      <c r="AN149" s="1" t="str">
        <f t="shared" si="76"/>
        <v xml:space="preserve"> </v>
      </c>
      <c r="AO149" t="s">
        <v>966</v>
      </c>
      <c r="AP149" t="s">
        <v>1248</v>
      </c>
      <c r="AQ149" s="22">
        <v>74.529097782776304</v>
      </c>
      <c r="AR149" s="21" t="e">
        <v>#VALUE!</v>
      </c>
      <c r="AS149">
        <v>23.060460139111825</v>
      </c>
      <c r="AT149">
        <v>-74.529097782776304</v>
      </c>
      <c r="AU149" t="e">
        <v>#VALUE!</v>
      </c>
      <c r="AV149" t="s">
        <v>2163</v>
      </c>
    </row>
    <row r="150" spans="1:48" x14ac:dyDescent="0.25">
      <c r="A150" s="14">
        <v>1.5299999999999966E-9</v>
      </c>
      <c r="B150" t="s">
        <v>1073</v>
      </c>
      <c r="C150" s="4">
        <v>7</v>
      </c>
      <c r="D150" s="4">
        <v>0</v>
      </c>
      <c r="E150" s="4">
        <v>1</v>
      </c>
      <c r="F150" s="4">
        <v>8</v>
      </c>
      <c r="G150" s="4">
        <v>32.5</v>
      </c>
      <c r="H150" s="4">
        <v>27.61</v>
      </c>
      <c r="I150" s="34">
        <v>2513.8578309477921</v>
      </c>
      <c r="J150" s="35">
        <v>38.561452513966479</v>
      </c>
      <c r="K150" s="35">
        <v>31.482326111744584</v>
      </c>
      <c r="L150" s="35">
        <v>13.257433089166408</v>
      </c>
      <c r="M150" s="35">
        <v>11.255753716714869</v>
      </c>
      <c r="N150" s="4">
        <v>0.877</v>
      </c>
      <c r="O150" s="4">
        <v>28.970588235294109</v>
      </c>
      <c r="P150" s="35">
        <v>2.3180007243752265</v>
      </c>
      <c r="Q150" s="36">
        <f t="shared" si="53"/>
        <v>87.500000001529997</v>
      </c>
      <c r="R150" s="36" t="str">
        <f t="shared" si="54"/>
        <v xml:space="preserve"> </v>
      </c>
      <c r="S150" s="37">
        <f t="shared" si="55"/>
        <v>0.17710974437679469</v>
      </c>
      <c r="T150" s="37" t="str">
        <f t="shared" si="56"/>
        <v/>
      </c>
      <c r="U150" s="37" t="str">
        <f t="shared" si="57"/>
        <v/>
      </c>
      <c r="V150" s="37" t="str">
        <f t="shared" si="58"/>
        <v/>
      </c>
      <c r="W150" s="37" t="str">
        <f t="shared" si="59"/>
        <v/>
      </c>
      <c r="X150" s="37" t="str">
        <f t="shared" si="60"/>
        <v/>
      </c>
      <c r="Y150" s="1" t="str">
        <f t="shared" si="61"/>
        <v xml:space="preserve"> </v>
      </c>
      <c r="Z150" s="1" t="str">
        <f t="shared" si="62"/>
        <v xml:space="preserve"> </v>
      </c>
      <c r="AA150" s="1" t="str">
        <f t="shared" si="63"/>
        <v xml:space="preserve"> </v>
      </c>
      <c r="AB150" s="1" t="str">
        <f t="shared" si="64"/>
        <v xml:space="preserve"> </v>
      </c>
      <c r="AC150" s="1">
        <f t="shared" si="65"/>
        <v>70</v>
      </c>
      <c r="AD150" s="1" t="str">
        <f t="shared" si="66"/>
        <v xml:space="preserve"> </v>
      </c>
      <c r="AE150" s="1">
        <f t="shared" si="67"/>
        <v>26</v>
      </c>
      <c r="AF150" s="1" t="str">
        <f t="shared" si="68"/>
        <v xml:space="preserve"> </v>
      </c>
      <c r="AG150" s="38">
        <f t="shared" si="69"/>
        <v>2.3180007259052267</v>
      </c>
      <c r="AH150" s="38" t="str">
        <f t="shared" si="70"/>
        <v xml:space="preserve"> </v>
      </c>
      <c r="AI150" s="1">
        <f t="shared" si="71"/>
        <v>85</v>
      </c>
      <c r="AJ150" s="1" t="str">
        <f t="shared" si="72"/>
        <v xml:space="preserve"> </v>
      </c>
      <c r="AK150" s="25" t="str">
        <f t="shared" si="73"/>
        <v xml:space="preserve"> </v>
      </c>
      <c r="AL150" s="25" t="str">
        <f t="shared" si="74"/>
        <v xml:space="preserve"> </v>
      </c>
      <c r="AM150" s="1" t="str">
        <f t="shared" si="75"/>
        <v xml:space="preserve"> </v>
      </c>
      <c r="AN150" s="1" t="str">
        <f t="shared" si="76"/>
        <v xml:space="preserve"> </v>
      </c>
      <c r="AO150" t="s">
        <v>1073</v>
      </c>
      <c r="AP150" t="s">
        <v>1241</v>
      </c>
      <c r="AQ150" s="22">
        <v>-56.709761865061139</v>
      </c>
      <c r="AR150" s="21">
        <v>5.505643662244375</v>
      </c>
      <c r="AS150">
        <v>17.71097428467947</v>
      </c>
      <c r="AT150">
        <v>56.709761865061139</v>
      </c>
      <c r="AU150">
        <v>-5.505643662244375</v>
      </c>
      <c r="AV150" t="s">
        <v>2164</v>
      </c>
    </row>
    <row r="151" spans="1:48" x14ac:dyDescent="0.25">
      <c r="A151" s="14">
        <v>1.5399999999999965E-9</v>
      </c>
      <c r="B151" t="s">
        <v>1152</v>
      </c>
      <c r="C151" s="4">
        <v>14</v>
      </c>
      <c r="D151" s="4">
        <v>0</v>
      </c>
      <c r="E151" s="4">
        <v>6</v>
      </c>
      <c r="F151" s="4">
        <v>20</v>
      </c>
      <c r="G151" s="4">
        <v>72.695999145507813</v>
      </c>
      <c r="H151" s="4">
        <v>62.21</v>
      </c>
      <c r="I151" s="34">
        <v>13647.803465485704</v>
      </c>
      <c r="J151" s="35">
        <v>7.6755800037700679</v>
      </c>
      <c r="K151" s="35">
        <v>27.440428873021929</v>
      </c>
      <c r="L151" s="35">
        <v>4.1377673086933884</v>
      </c>
      <c r="M151" s="35">
        <v>7.7982577011053325</v>
      </c>
      <c r="N151" s="4">
        <v>1.6659999999999999</v>
      </c>
      <c r="O151" s="4">
        <v>-72.462809917355372</v>
      </c>
      <c r="P151" s="35">
        <v>3.4561389551498447</v>
      </c>
      <c r="Q151" s="36" t="str">
        <f t="shared" si="53"/>
        <v xml:space="preserve"> </v>
      </c>
      <c r="R151" s="36" t="str">
        <f t="shared" si="54"/>
        <v xml:space="preserve"> </v>
      </c>
      <c r="S151" s="37">
        <f t="shared" si="55"/>
        <v>0.16855809743306879</v>
      </c>
      <c r="T151" s="37" t="str">
        <f t="shared" si="56"/>
        <v/>
      </c>
      <c r="U151" s="37" t="str">
        <f t="shared" si="57"/>
        <v/>
      </c>
      <c r="V151" s="37">
        <f t="shared" si="58"/>
        <v>-0.68807235304962144</v>
      </c>
      <c r="W151" s="37" t="str">
        <f t="shared" si="59"/>
        <v/>
      </c>
      <c r="X151" s="37">
        <f t="shared" si="60"/>
        <v>-0.70507438666245315</v>
      </c>
      <c r="Y151" s="1" t="str">
        <f t="shared" si="61"/>
        <v xml:space="preserve"> </v>
      </c>
      <c r="Z151" s="1">
        <f t="shared" si="62"/>
        <v>27</v>
      </c>
      <c r="AA151" s="1" t="str">
        <f t="shared" si="63"/>
        <v xml:space="preserve"> </v>
      </c>
      <c r="AB151" s="1">
        <f t="shared" si="64"/>
        <v>17</v>
      </c>
      <c r="AC151" s="1">
        <f t="shared" si="65"/>
        <v>77</v>
      </c>
      <c r="AD151" s="1" t="str">
        <f t="shared" si="66"/>
        <v xml:space="preserve"> </v>
      </c>
      <c r="AE151" s="1" t="str">
        <f t="shared" si="67"/>
        <v xml:space="preserve"> </v>
      </c>
      <c r="AF151" s="1" t="str">
        <f t="shared" si="68"/>
        <v xml:space="preserve"> </v>
      </c>
      <c r="AG151" s="38">
        <f t="shared" si="69"/>
        <v>3.4561389566898448</v>
      </c>
      <c r="AH151" s="38" t="str">
        <f t="shared" si="70"/>
        <v xml:space="preserve"> </v>
      </c>
      <c r="AI151" s="1">
        <f t="shared" si="71"/>
        <v>74</v>
      </c>
      <c r="AJ151" s="1" t="str">
        <f t="shared" si="72"/>
        <v xml:space="preserve"> </v>
      </c>
      <c r="AK151" s="25" t="str">
        <f t="shared" si="73"/>
        <v xml:space="preserve"> </v>
      </c>
      <c r="AL151" s="25">
        <f t="shared" si="74"/>
        <v>-72.46280991581537</v>
      </c>
      <c r="AM151" s="1" t="str">
        <f t="shared" si="75"/>
        <v xml:space="preserve"> </v>
      </c>
      <c r="AN151" s="1">
        <f t="shared" si="76"/>
        <v>13</v>
      </c>
      <c r="AO151" t="s">
        <v>1152</v>
      </c>
      <c r="AP151" t="s">
        <v>1250</v>
      </c>
      <c r="AQ151" s="22">
        <v>68.807235304962148</v>
      </c>
      <c r="AR151" s="21">
        <v>70.507438666245321</v>
      </c>
      <c r="AS151">
        <v>16.85580958930688</v>
      </c>
      <c r="AT151">
        <v>-68.807235304962148</v>
      </c>
      <c r="AU151">
        <v>-70.507438666245321</v>
      </c>
      <c r="AV151" t="s">
        <v>2165</v>
      </c>
    </row>
    <row r="152" spans="1:48" x14ac:dyDescent="0.25">
      <c r="A152" s="14">
        <v>1.5499999999999965E-9</v>
      </c>
      <c r="B152" t="s">
        <v>1022</v>
      </c>
      <c r="C152" s="4">
        <v>2</v>
      </c>
      <c r="D152" s="4">
        <v>0</v>
      </c>
      <c r="E152" s="4">
        <v>3</v>
      </c>
      <c r="F152" s="4">
        <v>5</v>
      </c>
      <c r="G152" s="4">
        <v>36</v>
      </c>
      <c r="H152" s="4">
        <v>32.5</v>
      </c>
      <c r="I152" s="34">
        <v>2061.0421432397711</v>
      </c>
      <c r="J152" s="35">
        <v>6.1763587989357651</v>
      </c>
      <c r="K152" s="35">
        <v>7.5616565844578876</v>
      </c>
      <c r="L152" s="35" t="s">
        <v>1240</v>
      </c>
      <c r="M152" s="35" t="s">
        <v>1240</v>
      </c>
      <c r="N152" s="4">
        <v>4.298</v>
      </c>
      <c r="O152" s="4">
        <v>-20.11152416356877</v>
      </c>
      <c r="P152" s="35">
        <v>20.923076923076923</v>
      </c>
      <c r="Q152" s="36" t="str">
        <f t="shared" si="53"/>
        <v xml:space="preserve"> </v>
      </c>
      <c r="R152" s="36" t="str">
        <f t="shared" si="54"/>
        <v xml:space="preserve"> </v>
      </c>
      <c r="S152" s="37" t="str">
        <f t="shared" si="55"/>
        <v/>
      </c>
      <c r="T152" s="37" t="str">
        <f t="shared" si="56"/>
        <v/>
      </c>
      <c r="U152" s="37" t="str">
        <f t="shared" si="57"/>
        <v/>
      </c>
      <c r="V152" s="37">
        <f t="shared" si="58"/>
        <v>-0.74899915499193426</v>
      </c>
      <c r="W152" s="37" t="str">
        <f t="shared" si="59"/>
        <v xml:space="preserve"> </v>
      </c>
      <c r="X152" s="37" t="str">
        <f t="shared" si="60"/>
        <v xml:space="preserve"> </v>
      </c>
      <c r="Y152" s="1" t="str">
        <f t="shared" si="61"/>
        <v xml:space="preserve"> </v>
      </c>
      <c r="Z152" s="1">
        <f t="shared" si="62"/>
        <v>17</v>
      </c>
      <c r="AA152" s="1" t="str">
        <f t="shared" si="63"/>
        <v xml:space="preserve"> </v>
      </c>
      <c r="AB152" s="1" t="str">
        <f t="shared" si="64"/>
        <v xml:space="preserve"> </v>
      </c>
      <c r="AC152" s="1" t="str">
        <f t="shared" si="65"/>
        <v xml:space="preserve"> </v>
      </c>
      <c r="AD152" s="1" t="str">
        <f t="shared" si="66"/>
        <v xml:space="preserve"> </v>
      </c>
      <c r="AE152" s="1" t="str">
        <f t="shared" si="67"/>
        <v xml:space="preserve"> </v>
      </c>
      <c r="AF152" s="1" t="str">
        <f t="shared" si="68"/>
        <v xml:space="preserve"> </v>
      </c>
      <c r="AG152" s="38">
        <f t="shared" si="69"/>
        <v>20.923076924626923</v>
      </c>
      <c r="AH152" s="38" t="str">
        <f t="shared" si="70"/>
        <v xml:space="preserve"> </v>
      </c>
      <c r="AI152" s="1">
        <f t="shared" si="71"/>
        <v>2</v>
      </c>
      <c r="AJ152" s="1" t="str">
        <f t="shared" si="72"/>
        <v xml:space="preserve"> </v>
      </c>
      <c r="AK152" s="25" t="str">
        <f t="shared" si="73"/>
        <v xml:space="preserve"> </v>
      </c>
      <c r="AL152" s="25" t="str">
        <f t="shared" si="74"/>
        <v xml:space="preserve"> </v>
      </c>
      <c r="AM152" s="1" t="str">
        <f t="shared" si="75"/>
        <v xml:space="preserve"> </v>
      </c>
      <c r="AN152" s="1" t="str">
        <f t="shared" si="76"/>
        <v xml:space="preserve"> </v>
      </c>
      <c r="AO152" t="s">
        <v>1022</v>
      </c>
      <c r="AP152" t="s">
        <v>1248</v>
      </c>
      <c r="AQ152" s="22">
        <v>74.899915499193426</v>
      </c>
      <c r="AR152" s="21" t="e">
        <v>#VALUE!</v>
      </c>
      <c r="AS152">
        <v>10.769230769230775</v>
      </c>
      <c r="AT152">
        <v>-74.899915499193426</v>
      </c>
      <c r="AU152" t="e">
        <v>#VALUE!</v>
      </c>
      <c r="AV152" t="s">
        <v>2166</v>
      </c>
    </row>
    <row r="153" spans="1:48" x14ac:dyDescent="0.25">
      <c r="A153" s="14">
        <v>1.5599999999999965E-9</v>
      </c>
      <c r="B153" t="s">
        <v>1157</v>
      </c>
      <c r="C153" s="4">
        <v>5</v>
      </c>
      <c r="D153" s="4">
        <v>0</v>
      </c>
      <c r="E153" s="4">
        <v>3</v>
      </c>
      <c r="F153" s="4">
        <v>8</v>
      </c>
      <c r="G153" s="4">
        <v>14</v>
      </c>
      <c r="H153" s="4">
        <v>10.72</v>
      </c>
      <c r="I153" s="34">
        <v>629.95574874026829</v>
      </c>
      <c r="J153" s="35">
        <v>4.7203874944958173</v>
      </c>
      <c r="K153" s="35">
        <v>31.904761904761905</v>
      </c>
      <c r="L153" s="35">
        <v>3.6118851385390429</v>
      </c>
      <c r="M153" s="35">
        <v>5.8905043281649503</v>
      </c>
      <c r="N153" s="4">
        <v>0.33600000000000002</v>
      </c>
      <c r="O153" s="4">
        <v>-84.657534246575338</v>
      </c>
      <c r="P153" s="35">
        <v>1.8656716417910446</v>
      </c>
      <c r="Q153" s="36" t="str">
        <f t="shared" ref="Q153:Q216" si="77">IF(ISERROR((IF(R153&lt;&gt;" ","",(IF((AND(C153&lt;&gt;0,F153&lt;&gt;0,(C153*100/F153)&gt;$Q$5))=TRUE,(IF(ISERROR(((C153*100/F153)+A153))=TRUE," ",(((C153*100/F153)+A153))))," ")))))=TRUE," ",((IF(R153&lt;&gt;" ","",(IF((AND(C153&lt;&gt;0,F153&lt;&gt;0,(C153*100/F153)&gt;$Q$5))=TRUE,(IF(ISERROR(((C153*100/F153)+A153))=TRUE," ",(((C153*100/F153)+A153))))," "))))))</f>
        <v xml:space="preserve"> </v>
      </c>
      <c r="R153" s="36" t="str">
        <f t="shared" ref="R153:R216" si="78">IF(ISERROR(IF((AND(D153&lt;&gt;0,F153&lt;&gt;0,(D153*100/F153)&gt;$R$5))=TRUE,(IF(ISERROR(((D153*100/F153)+A153))=TRUE," ",(((D153*100/F153)+A153))))," "))=TRUE," ",(IF((AND(D153&lt;&gt;0,F153&lt;&gt;0,(D153*100/F153)&gt;$R$5))=TRUE,(IF(ISERROR(((D153*100/F153)+A153))=TRUE," ",(((D153*100/F153)+A153))))," ")))</f>
        <v xml:space="preserve"> </v>
      </c>
      <c r="S153" s="37">
        <f t="shared" ref="S153:S216" si="79">IF(ISERROR((IF((G153/H153-1)&gt;($S$5/100),(G153/H153-1)+A153,"")))=TRUE," ",((IF((G153/H153-1)&gt;($S$5/100),(G153/H153-1)+A153,""))))</f>
        <v>0.30597015081373125</v>
      </c>
      <c r="T153" s="37" t="str">
        <f t="shared" ref="T153:T216" si="80">IF(ISERROR((IF((G153/H153-1)&lt;($T$5/100),(G153/H153-1)+A153,"")))=TRUE," ",((IF((G153/H153-1)&lt;($T$5/100),(G153/H153-1)+A153,""))))</f>
        <v/>
      </c>
      <c r="U153" s="37" t="str">
        <f t="shared" ref="U153:U216" si="81">IF(ISERROR((IF(((J153/$J$6-1))&gt;($U$5/100),((J153/$J$6-1)),"")))=TRUE," ",((IF(((J153/$J$6-1))&gt;($U$5/100),((J153/$J$6-1)),""))))</f>
        <v/>
      </c>
      <c r="V153" s="37">
        <f t="shared" ref="V153:V216" si="82">IF(ISERROR((IF(((J153/$J$6-1))&lt;($V$5/100),((J153/$J$6-1)),"")))=TRUE," ",((IF(((J153/$J$6-1))&lt;($V$5/100),((J153/$J$6-1)),""))))</f>
        <v>-0.80816832563417296</v>
      </c>
      <c r="W153" s="37" t="str">
        <f t="shared" ref="W153:W216" si="83">IF(ISERROR((IF(((L153/$L$6-1))&gt;($W$5/100),((L153/$L$6-1)),"")))=TRUE," ",((IF(((L153/$L$6-1))&gt;($W$5/100),((L153/$L$6-1)),""))))</f>
        <v/>
      </c>
      <c r="X153" s="37">
        <f t="shared" ref="X153:X216" si="84">IF(ISERROR((IF(((L153/$L$6-1))&lt;($X$5/100),((L153/$L$6-1)),"")))=TRUE," ",((IF(((L153/$L$6-1))&lt;($X$5/100),((L153/$L$6-1)),""))))</f>
        <v>-0.74255743247080397</v>
      </c>
      <c r="Y153" s="1" t="str">
        <f t="shared" ref="Y153:Y216" si="85">IF(ISERROR((RANK(U153,U$7:U$184,0)))=TRUE," ",((RANK(U153,U$7:U$184,0))))</f>
        <v xml:space="preserve"> </v>
      </c>
      <c r="Z153" s="1">
        <f t="shared" ref="Z153:Z216" si="86">IF(ISERROR((RANK(V153,V$7:V$184,1)))=TRUE," ",((RANK(V153,V$7:V$184,1))))</f>
        <v>12</v>
      </c>
      <c r="AA153" s="1" t="str">
        <f t="shared" ref="AA153:AA216" si="87">IF(ISERROR((RANK(W153,W$7:W$184,0)))=TRUE," ",((RANK(W153,W$7:W$184,0))))</f>
        <v xml:space="preserve"> </v>
      </c>
      <c r="AB153" s="1">
        <f t="shared" ref="AB153:AB216" si="88">IF(ISERROR((RANK(X153,X$7:X$184,1)))=TRUE," ",((RANK(X153,X$7:X$184,1))))</f>
        <v>13</v>
      </c>
      <c r="AC153" s="1">
        <f t="shared" ref="AC153:AC216" si="89">IF(ISERROR((RANK(S153,S$7:S$184,0)))=TRUE," ",((RANK(S153,S$7:S$184,0))))</f>
        <v>35</v>
      </c>
      <c r="AD153" s="1" t="str">
        <f t="shared" ref="AD153:AD216" si="90">IF(ISERROR((RANK(T153,T$7:T$184,1)))=TRUE," ",((RANK(T153,T$7:T$184,1))))</f>
        <v xml:space="preserve"> </v>
      </c>
      <c r="AE153" s="1" t="str">
        <f t="shared" ref="AE153:AE216" si="91">IF(ISERROR((RANK(Q153,Q$7:Q$184,0)))=TRUE," ",((RANK(Q153,Q$7:Q$184,0))))</f>
        <v xml:space="preserve"> </v>
      </c>
      <c r="AF153" s="1" t="str">
        <f t="shared" ref="AF153:AF216" si="92">IF(ISERROR((RANK(R153,R$7:R$184,0)))=TRUE," ",((RANK(R153,R$7:R$184,0))))</f>
        <v xml:space="preserve"> </v>
      </c>
      <c r="AG153" s="38" t="str">
        <f t="shared" ref="AG153:AG216" si="93">IF(ISERROR((IF((AND(P153&gt;$AG$6,P153&lt;$AG$5))=TRUE,P153+A153," ")))=TRUE," ",((IF((AND(P153&gt;$AG$6,P153&lt;$AG$5))=TRUE,P153+A153," "))))</f>
        <v xml:space="preserve"> </v>
      </c>
      <c r="AH153" s="38" t="str">
        <f t="shared" ref="AH153:AH216" si="94">IF(ISERROR(((IF(P153&lt;$AH$5,P153+A153," "))))=TRUE," ",((IF(P153&lt;$AH$5,P153+A153," "))))</f>
        <v xml:space="preserve"> </v>
      </c>
      <c r="AI153" s="1" t="str">
        <f t="shared" ref="AI153:AI216" si="95">IF(ISERROR((RANK(AG153,AG$7:AG$184,0)))=TRUE," ",((RANK(AG153,AG$7:AG$184,0))))</f>
        <v xml:space="preserve"> </v>
      </c>
      <c r="AJ153" s="1" t="str">
        <f t="shared" ref="AJ153:AJ216" si="96">IF(ISERROR((RANK(AH153,AH$7:AH$184,0)))=TRUE," ",((RANK(AH153,AH$7:AH$184,0))))</f>
        <v xml:space="preserve"> </v>
      </c>
      <c r="AK153" s="25" t="str">
        <f t="shared" ref="AK153:AK216" si="97">IF(ISERROR((IF((AND(O153&lt;$AK$5,O153&gt;$AK$6))=TRUE,O153+A153," ")))=TRUE," ",((IF((AND(O153&lt;$AK$5,O153&gt;$AK$6))=TRUE,O153+A153," "))))</f>
        <v xml:space="preserve"> </v>
      </c>
      <c r="AL153" s="25">
        <f t="shared" ref="AL153:AL216" si="98">IF(ISERROR((IF(O153&lt;$AL$5,O153+A153," ")))=TRUE," ",((IF(O153&lt;$AL$5,O153+A153," "))))</f>
        <v>-84.657534245015341</v>
      </c>
      <c r="AM153" s="1" t="str">
        <f t="shared" ref="AM153:AM216" si="99">IF(ISERROR((RANK(AK153,AK$7:AK$184,0)))=TRUE," ",((RANK(AK153,AK$7:AK$184,0))))</f>
        <v xml:space="preserve"> </v>
      </c>
      <c r="AN153" s="1">
        <f t="shared" ref="AN153:AN216" si="100">IF(ISERROR((RANK(AL153,AL$7:AL$184,0)))=TRUE," ",((RANK(AL153,AL$7:AL$184,0))))</f>
        <v>19</v>
      </c>
      <c r="AO153" t="s">
        <v>1157</v>
      </c>
      <c r="AP153" t="s">
        <v>1250</v>
      </c>
      <c r="AQ153" s="22">
        <v>80.816832563417293</v>
      </c>
      <c r="AR153" s="21">
        <v>74.255743247080403</v>
      </c>
      <c r="AS153">
        <v>30.597014925373124</v>
      </c>
      <c r="AT153">
        <v>-80.816832563417293</v>
      </c>
      <c r="AU153">
        <v>-74.255743247080403</v>
      </c>
      <c r="AV153" t="s">
        <v>2167</v>
      </c>
    </row>
    <row r="154" spans="1:48" x14ac:dyDescent="0.25">
      <c r="A154" s="14">
        <v>1.5699999999999964E-9</v>
      </c>
      <c r="B154" t="s">
        <v>1002</v>
      </c>
      <c r="C154" s="4">
        <v>3</v>
      </c>
      <c r="D154" s="4">
        <v>2</v>
      </c>
      <c r="E154" s="4">
        <v>6</v>
      </c>
      <c r="F154" s="4">
        <v>11</v>
      </c>
      <c r="G154" s="4">
        <v>61</v>
      </c>
      <c r="H154" s="4">
        <v>57</v>
      </c>
      <c r="I154" s="34">
        <v>10562.384598469696</v>
      </c>
      <c r="J154" s="35">
        <v>19.881409138472272</v>
      </c>
      <c r="K154" s="35">
        <v>17.652524001238774</v>
      </c>
      <c r="L154" s="35">
        <v>14.156520149253732</v>
      </c>
      <c r="M154" s="35">
        <v>11.435426320653319</v>
      </c>
      <c r="N154" s="4">
        <v>3.2290000000000001</v>
      </c>
      <c r="O154" s="4">
        <v>13.697183098591559</v>
      </c>
      <c r="P154" s="35">
        <v>1.5666666666666667</v>
      </c>
      <c r="Q154" s="36" t="str">
        <f t="shared" si="77"/>
        <v xml:space="preserve"> </v>
      </c>
      <c r="R154" s="36" t="str">
        <f t="shared" si="78"/>
        <v xml:space="preserve"> </v>
      </c>
      <c r="S154" s="37" t="str">
        <f t="shared" si="79"/>
        <v/>
      </c>
      <c r="T154" s="37" t="str">
        <f t="shared" si="80"/>
        <v/>
      </c>
      <c r="U154" s="37" t="str">
        <f t="shared" si="81"/>
        <v/>
      </c>
      <c r="V154" s="37" t="str">
        <f t="shared" si="82"/>
        <v/>
      </c>
      <c r="W154" s="37" t="str">
        <f t="shared" si="83"/>
        <v/>
      </c>
      <c r="X154" s="37" t="str">
        <f t="shared" si="84"/>
        <v/>
      </c>
      <c r="Y154" s="1" t="str">
        <f t="shared" si="85"/>
        <v xml:space="preserve"> </v>
      </c>
      <c r="Z154" s="1" t="str">
        <f t="shared" si="86"/>
        <v xml:space="preserve"> </v>
      </c>
      <c r="AA154" s="1" t="str">
        <f t="shared" si="87"/>
        <v xml:space="preserve"> </v>
      </c>
      <c r="AB154" s="1" t="str">
        <f t="shared" si="88"/>
        <v xml:space="preserve"> </v>
      </c>
      <c r="AC154" s="1" t="str">
        <f t="shared" si="89"/>
        <v xml:space="preserve"> </v>
      </c>
      <c r="AD154" s="1" t="str">
        <f t="shared" si="90"/>
        <v xml:space="preserve"> </v>
      </c>
      <c r="AE154" s="1" t="str">
        <f t="shared" si="91"/>
        <v xml:space="preserve"> </v>
      </c>
      <c r="AF154" s="1" t="str">
        <f t="shared" si="92"/>
        <v xml:space="preserve"> </v>
      </c>
      <c r="AG154" s="38" t="str">
        <f t="shared" si="93"/>
        <v xml:space="preserve"> </v>
      </c>
      <c r="AH154" s="38" t="str">
        <f t="shared" si="94"/>
        <v xml:space="preserve"> </v>
      </c>
      <c r="AI154" s="1" t="str">
        <f t="shared" si="95"/>
        <v xml:space="preserve"> </v>
      </c>
      <c r="AJ154" s="1" t="str">
        <f t="shared" si="96"/>
        <v xml:space="preserve"> </v>
      </c>
      <c r="AK154" s="25" t="str">
        <f t="shared" si="97"/>
        <v xml:space="preserve"> </v>
      </c>
      <c r="AL154" s="25" t="str">
        <f t="shared" si="98"/>
        <v xml:space="preserve"> </v>
      </c>
      <c r="AM154" s="1" t="str">
        <f t="shared" si="99"/>
        <v xml:space="preserve"> </v>
      </c>
      <c r="AN154" s="1" t="str">
        <f t="shared" si="100"/>
        <v xml:space="preserve"> </v>
      </c>
      <c r="AO154" t="s">
        <v>1002</v>
      </c>
      <c r="AP154" t="s">
        <v>1241</v>
      </c>
      <c r="AQ154" s="22">
        <v>19.204005852647676</v>
      </c>
      <c r="AR154" s="21">
        <v>-0.90273512896992258</v>
      </c>
      <c r="AS154">
        <v>7.0175438596491224</v>
      </c>
      <c r="AT154">
        <v>-19.204005852647676</v>
      </c>
      <c r="AU154">
        <v>0.90273512896992258</v>
      </c>
      <c r="AV154" t="s">
        <v>2168</v>
      </c>
    </row>
    <row r="155" spans="1:48" x14ac:dyDescent="0.25">
      <c r="A155" s="14">
        <v>1.5799999999999964E-9</v>
      </c>
      <c r="B155" t="s">
        <v>1031</v>
      </c>
      <c r="C155" s="4">
        <v>3</v>
      </c>
      <c r="D155" s="4">
        <v>0</v>
      </c>
      <c r="E155" s="4">
        <v>1</v>
      </c>
      <c r="F155" s="4">
        <v>4</v>
      </c>
      <c r="G155" s="4">
        <v>36.5</v>
      </c>
      <c r="H155" s="4">
        <v>31.2</v>
      </c>
      <c r="I155" s="34">
        <v>1562.4048428145077</v>
      </c>
      <c r="J155" s="35" t="s">
        <v>1240</v>
      </c>
      <c r="K155" s="35">
        <v>33.050847457627114</v>
      </c>
      <c r="L155" s="35">
        <v>14.487021978021978</v>
      </c>
      <c r="M155" s="35">
        <v>13.052663366336633</v>
      </c>
      <c r="N155" s="4">
        <v>0.94400000000000006</v>
      </c>
      <c r="O155" s="4">
        <v>225.51724137931041</v>
      </c>
      <c r="P155" s="35">
        <v>2.5</v>
      </c>
      <c r="Q155" s="36">
        <f t="shared" si="77"/>
        <v>75.000000001580005</v>
      </c>
      <c r="R155" s="36" t="str">
        <f t="shared" si="78"/>
        <v xml:space="preserve"> </v>
      </c>
      <c r="S155" s="37">
        <f t="shared" si="79"/>
        <v>0.16987179645179493</v>
      </c>
      <c r="T155" s="37" t="str">
        <f t="shared" si="80"/>
        <v/>
      </c>
      <c r="U155" s="37" t="str">
        <f t="shared" si="81"/>
        <v xml:space="preserve"> </v>
      </c>
      <c r="V155" s="37" t="str">
        <f t="shared" si="82"/>
        <v xml:space="preserve"> </v>
      </c>
      <c r="W155" s="37" t="str">
        <f t="shared" si="83"/>
        <v/>
      </c>
      <c r="X155" s="37" t="str">
        <f t="shared" si="84"/>
        <v/>
      </c>
      <c r="Y155" s="1" t="str">
        <f t="shared" si="85"/>
        <v xml:space="preserve"> </v>
      </c>
      <c r="Z155" s="1" t="str">
        <f t="shared" si="86"/>
        <v xml:space="preserve"> </v>
      </c>
      <c r="AA155" s="1" t="str">
        <f t="shared" si="87"/>
        <v xml:space="preserve"> </v>
      </c>
      <c r="AB155" s="1" t="str">
        <f t="shared" si="88"/>
        <v xml:space="preserve"> </v>
      </c>
      <c r="AC155" s="1">
        <f t="shared" si="89"/>
        <v>75</v>
      </c>
      <c r="AD155" s="1" t="str">
        <f t="shared" si="90"/>
        <v xml:space="preserve"> </v>
      </c>
      <c r="AE155" s="1">
        <f t="shared" si="91"/>
        <v>54</v>
      </c>
      <c r="AF155" s="1" t="str">
        <f t="shared" si="92"/>
        <v xml:space="preserve"> </v>
      </c>
      <c r="AG155" s="38">
        <f t="shared" si="93"/>
        <v>2.5000000015800001</v>
      </c>
      <c r="AH155" s="38" t="str">
        <f t="shared" si="94"/>
        <v xml:space="preserve"> </v>
      </c>
      <c r="AI155" s="1">
        <f t="shared" si="95"/>
        <v>83</v>
      </c>
      <c r="AJ155" s="1" t="str">
        <f t="shared" si="96"/>
        <v xml:space="preserve"> </v>
      </c>
      <c r="AK155" s="25" t="str">
        <f t="shared" si="97"/>
        <v xml:space="preserve"> </v>
      </c>
      <c r="AL155" s="25" t="str">
        <f t="shared" si="98"/>
        <v xml:space="preserve"> </v>
      </c>
      <c r="AM155" s="1" t="str">
        <f t="shared" si="99"/>
        <v xml:space="preserve"> </v>
      </c>
      <c r="AN155" s="1" t="str">
        <f t="shared" si="100"/>
        <v xml:space="preserve"> </v>
      </c>
      <c r="AO155" t="s">
        <v>1031</v>
      </c>
      <c r="AP155" t="s">
        <v>1246</v>
      </c>
      <c r="AQ155" s="22" t="e">
        <v>#VALUE!</v>
      </c>
      <c r="AR155" s="21">
        <v>-3.2584368223412818</v>
      </c>
      <c r="AS155">
        <v>16.987179487179493</v>
      </c>
      <c r="AT155" t="e">
        <v>#VALUE!</v>
      </c>
      <c r="AU155">
        <v>3.2584368223412818</v>
      </c>
      <c r="AV155" t="s">
        <v>2169</v>
      </c>
    </row>
    <row r="156" spans="1:48" x14ac:dyDescent="0.25">
      <c r="A156" s="14">
        <v>1.5899999999999964E-9</v>
      </c>
      <c r="B156" t="s">
        <v>1071</v>
      </c>
      <c r="C156" s="4">
        <v>8</v>
      </c>
      <c r="D156" s="4">
        <v>0</v>
      </c>
      <c r="E156" s="4">
        <v>3</v>
      </c>
      <c r="F156" s="4">
        <v>11</v>
      </c>
      <c r="G156" s="4">
        <v>8.5</v>
      </c>
      <c r="H156" s="4">
        <v>7.72</v>
      </c>
      <c r="I156" s="34">
        <v>573.52901899454196</v>
      </c>
      <c r="J156" s="35">
        <v>13.310344827586208</v>
      </c>
      <c r="K156" s="35">
        <v>31.129032258064516</v>
      </c>
      <c r="L156" s="35">
        <v>6.6132523342347858</v>
      </c>
      <c r="M156" s="35">
        <v>7.6101731491104037</v>
      </c>
      <c r="N156" s="4">
        <v>0.248</v>
      </c>
      <c r="O156" s="4">
        <v>-46.086956521739133</v>
      </c>
      <c r="P156" s="35">
        <v>5.8290155440414511</v>
      </c>
      <c r="Q156" s="36">
        <f t="shared" si="77"/>
        <v>72.727272728862729</v>
      </c>
      <c r="R156" s="36" t="str">
        <f t="shared" si="78"/>
        <v xml:space="preserve"> </v>
      </c>
      <c r="S156" s="37" t="str">
        <f t="shared" si="79"/>
        <v/>
      </c>
      <c r="T156" s="37" t="str">
        <f t="shared" si="80"/>
        <v/>
      </c>
      <c r="U156" s="37" t="str">
        <f t="shared" si="81"/>
        <v/>
      </c>
      <c r="V156" s="37">
        <f t="shared" si="82"/>
        <v>-0.45908132803933932</v>
      </c>
      <c r="W156" s="37" t="str">
        <f t="shared" si="83"/>
        <v/>
      </c>
      <c r="X156" s="37">
        <f t="shared" si="84"/>
        <v>-0.52863045325618985</v>
      </c>
      <c r="Y156" s="1" t="str">
        <f t="shared" si="85"/>
        <v xml:space="preserve"> </v>
      </c>
      <c r="Z156" s="1">
        <f t="shared" si="86"/>
        <v>59</v>
      </c>
      <c r="AA156" s="1" t="str">
        <f t="shared" si="87"/>
        <v xml:space="preserve"> </v>
      </c>
      <c r="AB156" s="1">
        <f t="shared" si="88"/>
        <v>36</v>
      </c>
      <c r="AC156" s="1" t="str">
        <f t="shared" si="89"/>
        <v xml:space="preserve"> </v>
      </c>
      <c r="AD156" s="1" t="str">
        <f t="shared" si="90"/>
        <v xml:space="preserve"> </v>
      </c>
      <c r="AE156" s="1">
        <f t="shared" si="91"/>
        <v>64</v>
      </c>
      <c r="AF156" s="1" t="str">
        <f t="shared" si="92"/>
        <v xml:space="preserve"> </v>
      </c>
      <c r="AG156" s="38">
        <f t="shared" si="93"/>
        <v>5.8290155456314512</v>
      </c>
      <c r="AH156" s="38" t="str">
        <f t="shared" si="94"/>
        <v xml:space="preserve"> </v>
      </c>
      <c r="AI156" s="1">
        <f t="shared" si="95"/>
        <v>37</v>
      </c>
      <c r="AJ156" s="1" t="str">
        <f t="shared" si="96"/>
        <v xml:space="preserve"> </v>
      </c>
      <c r="AK156" s="25" t="str">
        <f t="shared" si="97"/>
        <v xml:space="preserve"> </v>
      </c>
      <c r="AL156" s="25" t="str">
        <f t="shared" si="98"/>
        <v xml:space="preserve"> </v>
      </c>
      <c r="AM156" s="1" t="str">
        <f t="shared" si="99"/>
        <v xml:space="preserve"> </v>
      </c>
      <c r="AN156" s="1" t="str">
        <f t="shared" si="100"/>
        <v xml:space="preserve"> </v>
      </c>
      <c r="AO156" t="s">
        <v>1071</v>
      </c>
      <c r="AP156" t="s">
        <v>1246</v>
      </c>
      <c r="AQ156" s="22">
        <v>45.908132803933931</v>
      </c>
      <c r="AR156" s="21">
        <v>52.863045325618984</v>
      </c>
      <c r="AS156">
        <v>10.103626943005196</v>
      </c>
      <c r="AT156">
        <v>-45.908132803933931</v>
      </c>
      <c r="AU156">
        <v>-52.863045325618984</v>
      </c>
      <c r="AV156" t="s">
        <v>2170</v>
      </c>
    </row>
    <row r="157" spans="1:48" x14ac:dyDescent="0.25">
      <c r="A157" s="14">
        <v>1.5999999999999963E-9</v>
      </c>
      <c r="B157" t="s">
        <v>1181</v>
      </c>
      <c r="C157" s="4">
        <v>1</v>
      </c>
      <c r="D157" s="4">
        <v>1</v>
      </c>
      <c r="E157" s="4">
        <v>5</v>
      </c>
      <c r="F157" s="4">
        <v>7</v>
      </c>
      <c r="G157" s="4">
        <v>28</v>
      </c>
      <c r="H157" s="4">
        <v>27.85</v>
      </c>
      <c r="I157" s="34">
        <v>505.67717583555105</v>
      </c>
      <c r="J157" s="35">
        <v>8.6169554455445549</v>
      </c>
      <c r="K157" s="35" t="s">
        <v>1240</v>
      </c>
      <c r="L157" s="35">
        <v>11.753190921228303</v>
      </c>
      <c r="M157" s="35">
        <v>16.280554451050921</v>
      </c>
      <c r="N157" s="4">
        <v>-0.51200000000000001</v>
      </c>
      <c r="O157" s="4" t="s">
        <v>132</v>
      </c>
      <c r="P157" s="35">
        <v>0.68222621184919208</v>
      </c>
      <c r="Q157" s="36" t="str">
        <f t="shared" si="77"/>
        <v xml:space="preserve"> </v>
      </c>
      <c r="R157" s="36" t="str">
        <f t="shared" si="78"/>
        <v xml:space="preserve"> </v>
      </c>
      <c r="S157" s="37" t="str">
        <f t="shared" si="79"/>
        <v/>
      </c>
      <c r="T157" s="37" t="str">
        <f t="shared" si="80"/>
        <v/>
      </c>
      <c r="U157" s="37" t="str">
        <f t="shared" si="81"/>
        <v/>
      </c>
      <c r="V157" s="37">
        <f t="shared" si="82"/>
        <v>-0.64981582698835183</v>
      </c>
      <c r="W157" s="37" t="str">
        <f t="shared" si="83"/>
        <v/>
      </c>
      <c r="X157" s="37" t="str">
        <f t="shared" si="84"/>
        <v/>
      </c>
      <c r="Y157" s="1" t="str">
        <f t="shared" si="85"/>
        <v xml:space="preserve"> </v>
      </c>
      <c r="Z157" s="1">
        <f t="shared" si="86"/>
        <v>35</v>
      </c>
      <c r="AA157" s="1" t="str">
        <f t="shared" si="87"/>
        <v xml:space="preserve"> </v>
      </c>
      <c r="AB157" s="1" t="str">
        <f t="shared" si="88"/>
        <v xml:space="preserve"> </v>
      </c>
      <c r="AC157" s="1" t="str">
        <f t="shared" si="89"/>
        <v xml:space="preserve"> </v>
      </c>
      <c r="AD157" s="1" t="str">
        <f t="shared" si="90"/>
        <v xml:space="preserve"> </v>
      </c>
      <c r="AE157" s="1" t="str">
        <f t="shared" si="91"/>
        <v xml:space="preserve"> </v>
      </c>
      <c r="AF157" s="1" t="str">
        <f t="shared" si="92"/>
        <v xml:space="preserve"> </v>
      </c>
      <c r="AG157" s="38" t="str">
        <f t="shared" si="93"/>
        <v xml:space="preserve"> </v>
      </c>
      <c r="AH157" s="38" t="str">
        <f t="shared" si="94"/>
        <v xml:space="preserve"> </v>
      </c>
      <c r="AI157" s="1" t="str">
        <f t="shared" si="95"/>
        <v xml:space="preserve"> </v>
      </c>
      <c r="AJ157" s="1" t="str">
        <f t="shared" si="96"/>
        <v xml:space="preserve"> </v>
      </c>
      <c r="AK157" s="25" t="str">
        <f t="shared" si="97"/>
        <v xml:space="preserve"> </v>
      </c>
      <c r="AL157" s="25" t="str">
        <f t="shared" si="98"/>
        <v xml:space="preserve"> </v>
      </c>
      <c r="AM157" s="1" t="str">
        <f t="shared" si="99"/>
        <v xml:space="preserve"> </v>
      </c>
      <c r="AN157" s="1" t="str">
        <f t="shared" si="100"/>
        <v xml:space="preserve"> </v>
      </c>
      <c r="AO157" t="s">
        <v>1181</v>
      </c>
      <c r="AP157" t="s">
        <v>1250</v>
      </c>
      <c r="AQ157" s="22">
        <v>64.981582698835183</v>
      </c>
      <c r="AR157" s="21">
        <v>16.227356868670139</v>
      </c>
      <c r="AS157">
        <v>0.53859964093356805</v>
      </c>
      <c r="AT157">
        <v>-64.981582698835183</v>
      </c>
      <c r="AU157">
        <v>-16.227356868670139</v>
      </c>
      <c r="AV157" t="s">
        <v>2171</v>
      </c>
    </row>
    <row r="158" spans="1:48" x14ac:dyDescent="0.25">
      <c r="A158" s="14">
        <v>1.6099999999999963E-9</v>
      </c>
      <c r="B158" t="s">
        <v>1024</v>
      </c>
      <c r="C158" s="4">
        <v>4</v>
      </c>
      <c r="D158" s="4">
        <v>2</v>
      </c>
      <c r="E158" s="4">
        <v>8</v>
      </c>
      <c r="F158" s="4">
        <v>14</v>
      </c>
      <c r="G158" s="4">
        <v>25.863000869750977</v>
      </c>
      <c r="H158" s="4">
        <v>26.25</v>
      </c>
      <c r="I158" s="34">
        <v>1469.9397982349105</v>
      </c>
      <c r="J158" s="35">
        <v>27.439719860652577</v>
      </c>
      <c r="K158" s="35" t="s">
        <v>1240</v>
      </c>
      <c r="L158" s="35">
        <v>7.2095573242001887</v>
      </c>
      <c r="M158" s="35">
        <v>13.622468619246861</v>
      </c>
      <c r="N158" s="4">
        <v>-1.97</v>
      </c>
      <c r="O158" s="4" t="s">
        <v>132</v>
      </c>
      <c r="P158" s="35">
        <v>2.2291200456165132</v>
      </c>
      <c r="Q158" s="36" t="str">
        <f t="shared" si="77"/>
        <v xml:space="preserve"> </v>
      </c>
      <c r="R158" s="36" t="str">
        <f t="shared" si="78"/>
        <v xml:space="preserve"> </v>
      </c>
      <c r="S158" s="37" t="str">
        <f t="shared" si="79"/>
        <v/>
      </c>
      <c r="T158" s="37" t="str">
        <f t="shared" si="80"/>
        <v/>
      </c>
      <c r="U158" s="37" t="str">
        <f t="shared" si="81"/>
        <v/>
      </c>
      <c r="V158" s="37" t="str">
        <f t="shared" si="82"/>
        <v/>
      </c>
      <c r="W158" s="37" t="str">
        <f t="shared" si="83"/>
        <v/>
      </c>
      <c r="X158" s="37">
        <f t="shared" si="84"/>
        <v>-0.48612791462085025</v>
      </c>
      <c r="Y158" s="1" t="str">
        <f t="shared" si="85"/>
        <v xml:space="preserve"> </v>
      </c>
      <c r="Z158" s="1" t="str">
        <f t="shared" si="86"/>
        <v xml:space="preserve"> </v>
      </c>
      <c r="AA158" s="1" t="str">
        <f t="shared" si="87"/>
        <v xml:space="preserve"> </v>
      </c>
      <c r="AB158" s="1">
        <f t="shared" si="88"/>
        <v>42</v>
      </c>
      <c r="AC158" s="1" t="str">
        <f t="shared" si="89"/>
        <v xml:space="preserve"> </v>
      </c>
      <c r="AD158" s="1" t="str">
        <f t="shared" si="90"/>
        <v xml:space="preserve"> </v>
      </c>
      <c r="AE158" s="1" t="str">
        <f t="shared" si="91"/>
        <v xml:space="preserve"> </v>
      </c>
      <c r="AF158" s="1" t="str">
        <f t="shared" si="92"/>
        <v xml:space="preserve"> </v>
      </c>
      <c r="AG158" s="38">
        <f t="shared" si="93"/>
        <v>2.2291200472265134</v>
      </c>
      <c r="AH158" s="38" t="str">
        <f t="shared" si="94"/>
        <v xml:space="preserve"> </v>
      </c>
      <c r="AI158" s="1">
        <f t="shared" si="95"/>
        <v>86</v>
      </c>
      <c r="AJ158" s="1" t="str">
        <f t="shared" si="96"/>
        <v xml:space="preserve"> </v>
      </c>
      <c r="AK158" s="25" t="str">
        <f t="shared" si="97"/>
        <v xml:space="preserve"> </v>
      </c>
      <c r="AL158" s="25" t="str">
        <f t="shared" si="98"/>
        <v xml:space="preserve"> </v>
      </c>
      <c r="AM158" s="1" t="str">
        <f t="shared" si="99"/>
        <v xml:space="preserve"> </v>
      </c>
      <c r="AN158" s="1" t="str">
        <f t="shared" si="100"/>
        <v xml:space="preserve"> </v>
      </c>
      <c r="AO158" t="s">
        <v>1024</v>
      </c>
      <c r="AP158" t="s">
        <v>1244</v>
      </c>
      <c r="AQ158" s="22">
        <v>-11.512188589094796</v>
      </c>
      <c r="AR158" s="21">
        <v>48.612791462085028</v>
      </c>
      <c r="AS158">
        <v>-1.4742824009486566</v>
      </c>
      <c r="AT158">
        <v>11.512188589094796</v>
      </c>
      <c r="AU158">
        <v>-48.612791462085028</v>
      </c>
      <c r="AV158" t="s">
        <v>2172</v>
      </c>
    </row>
    <row r="159" spans="1:48" x14ac:dyDescent="0.25">
      <c r="A159" s="14">
        <v>1.6199999999999963E-9</v>
      </c>
      <c r="B159" t="s">
        <v>1010</v>
      </c>
      <c r="C159" s="4">
        <v>3</v>
      </c>
      <c r="D159" s="4">
        <v>3</v>
      </c>
      <c r="E159" s="4">
        <v>5</v>
      </c>
      <c r="F159" s="4">
        <v>11</v>
      </c>
      <c r="G159" s="4">
        <v>60</v>
      </c>
      <c r="H159" s="4">
        <v>61.34</v>
      </c>
      <c r="I159" s="34">
        <v>15122.50345500189</v>
      </c>
      <c r="J159" s="35">
        <v>9.7644062400509402</v>
      </c>
      <c r="K159" s="35">
        <v>11.562676720075402</v>
      </c>
      <c r="L159" s="35" t="s">
        <v>1240</v>
      </c>
      <c r="M159" s="35" t="s">
        <v>1240</v>
      </c>
      <c r="N159" s="4">
        <v>5.3049999999999997</v>
      </c>
      <c r="O159" s="4">
        <v>-16.588050314465416</v>
      </c>
      <c r="P159" s="35">
        <v>4.6299315291816105</v>
      </c>
      <c r="Q159" s="36" t="str">
        <f t="shared" si="77"/>
        <v xml:space="preserve"> </v>
      </c>
      <c r="R159" s="36" t="str">
        <f t="shared" si="78"/>
        <v xml:space="preserve"> </v>
      </c>
      <c r="S159" s="37" t="str">
        <f t="shared" si="79"/>
        <v/>
      </c>
      <c r="T159" s="37" t="str">
        <f t="shared" si="80"/>
        <v/>
      </c>
      <c r="U159" s="37" t="str">
        <f t="shared" si="81"/>
        <v/>
      </c>
      <c r="V159" s="37">
        <f t="shared" si="82"/>
        <v>-0.60318461134785095</v>
      </c>
      <c r="W159" s="37" t="str">
        <f t="shared" si="83"/>
        <v xml:space="preserve"> </v>
      </c>
      <c r="X159" s="37" t="str">
        <f t="shared" si="84"/>
        <v xml:space="preserve"> </v>
      </c>
      <c r="Y159" s="1" t="str">
        <f t="shared" si="85"/>
        <v xml:space="preserve"> </v>
      </c>
      <c r="Z159" s="1">
        <f t="shared" si="86"/>
        <v>45</v>
      </c>
      <c r="AA159" s="1" t="str">
        <f t="shared" si="87"/>
        <v xml:space="preserve"> </v>
      </c>
      <c r="AB159" s="1" t="str">
        <f t="shared" si="88"/>
        <v xml:space="preserve"> </v>
      </c>
      <c r="AC159" s="1" t="str">
        <f t="shared" si="89"/>
        <v xml:space="preserve"> </v>
      </c>
      <c r="AD159" s="1" t="str">
        <f t="shared" si="90"/>
        <v xml:space="preserve"> </v>
      </c>
      <c r="AE159" s="1" t="str">
        <f t="shared" si="91"/>
        <v xml:space="preserve"> </v>
      </c>
      <c r="AF159" s="1" t="str">
        <f t="shared" si="92"/>
        <v xml:space="preserve"> </v>
      </c>
      <c r="AG159" s="38">
        <f t="shared" si="93"/>
        <v>4.6299315308016107</v>
      </c>
      <c r="AH159" s="38" t="str">
        <f t="shared" si="94"/>
        <v xml:space="preserve"> </v>
      </c>
      <c r="AI159" s="1">
        <f t="shared" si="95"/>
        <v>51</v>
      </c>
      <c r="AJ159" s="1" t="str">
        <f t="shared" si="96"/>
        <v xml:space="preserve"> </v>
      </c>
      <c r="AK159" s="25" t="str">
        <f t="shared" si="97"/>
        <v xml:space="preserve"> </v>
      </c>
      <c r="AL159" s="25" t="str">
        <f t="shared" si="98"/>
        <v xml:space="preserve"> </v>
      </c>
      <c r="AM159" s="1" t="str">
        <f t="shared" si="99"/>
        <v xml:space="preserve"> </v>
      </c>
      <c r="AN159" s="1" t="str">
        <f t="shared" si="100"/>
        <v xml:space="preserve"> </v>
      </c>
      <c r="AO159" t="s">
        <v>1010</v>
      </c>
      <c r="AP159" t="s">
        <v>1248</v>
      </c>
      <c r="AQ159" s="22">
        <v>60.318461134785096</v>
      </c>
      <c r="AR159" s="21" t="e">
        <v>#VALUE!</v>
      </c>
      <c r="AS159">
        <v>-2.1845451581349873</v>
      </c>
      <c r="AT159">
        <v>-60.318461134785096</v>
      </c>
      <c r="AU159" t="e">
        <v>#VALUE!</v>
      </c>
      <c r="AV159" t="s">
        <v>2173</v>
      </c>
    </row>
    <row r="160" spans="1:48" x14ac:dyDescent="0.25">
      <c r="A160" s="14">
        <v>1.6299999999999962E-9</v>
      </c>
      <c r="B160" t="s">
        <v>1072</v>
      </c>
      <c r="C160" s="4">
        <v>6</v>
      </c>
      <c r="D160" s="4">
        <v>0</v>
      </c>
      <c r="E160" s="4">
        <v>1</v>
      </c>
      <c r="F160" s="4">
        <v>7</v>
      </c>
      <c r="G160" s="4">
        <v>23</v>
      </c>
      <c r="H160" s="4">
        <v>15.91</v>
      </c>
      <c r="I160" s="34">
        <v>730.85840175306055</v>
      </c>
      <c r="J160" s="35">
        <v>7.2799823973678874</v>
      </c>
      <c r="K160" s="35" t="s">
        <v>1240</v>
      </c>
      <c r="L160" s="35">
        <v>6.2134337313442209</v>
      </c>
      <c r="M160" s="35">
        <v>10.186803112784355</v>
      </c>
      <c r="N160" s="4">
        <v>-0.33400000000000002</v>
      </c>
      <c r="O160" s="4" t="s">
        <v>132</v>
      </c>
      <c r="P160" s="35">
        <v>5.1318668554894655</v>
      </c>
      <c r="Q160" s="36">
        <f t="shared" si="77"/>
        <v>85.714285715915707</v>
      </c>
      <c r="R160" s="36" t="str">
        <f t="shared" si="78"/>
        <v xml:space="preserve"> </v>
      </c>
      <c r="S160" s="37">
        <f t="shared" si="79"/>
        <v>0.44563167981981777</v>
      </c>
      <c r="T160" s="37" t="str">
        <f t="shared" si="80"/>
        <v/>
      </c>
      <c r="U160" s="37" t="str">
        <f t="shared" si="81"/>
        <v/>
      </c>
      <c r="V160" s="37">
        <f t="shared" si="82"/>
        <v>-0.70414903135192874</v>
      </c>
      <c r="W160" s="37" t="str">
        <f t="shared" si="83"/>
        <v/>
      </c>
      <c r="X160" s="37">
        <f t="shared" si="84"/>
        <v>-0.55712812794019628</v>
      </c>
      <c r="Y160" s="1" t="str">
        <f t="shared" si="85"/>
        <v xml:space="preserve"> </v>
      </c>
      <c r="Z160" s="1">
        <f t="shared" si="86"/>
        <v>23</v>
      </c>
      <c r="AA160" s="1" t="str">
        <f t="shared" si="87"/>
        <v xml:space="preserve"> </v>
      </c>
      <c r="AB160" s="1">
        <f t="shared" si="88"/>
        <v>29</v>
      </c>
      <c r="AC160" s="1">
        <f t="shared" si="89"/>
        <v>15</v>
      </c>
      <c r="AD160" s="1" t="str">
        <f t="shared" si="90"/>
        <v xml:space="preserve"> </v>
      </c>
      <c r="AE160" s="1">
        <f t="shared" si="91"/>
        <v>28</v>
      </c>
      <c r="AF160" s="1" t="str">
        <f t="shared" si="92"/>
        <v xml:space="preserve"> </v>
      </c>
      <c r="AG160" s="38">
        <f t="shared" si="93"/>
        <v>5.1318668571194657</v>
      </c>
      <c r="AH160" s="38" t="str">
        <f t="shared" si="94"/>
        <v xml:space="preserve"> </v>
      </c>
      <c r="AI160" s="1">
        <f t="shared" si="95"/>
        <v>44</v>
      </c>
      <c r="AJ160" s="1" t="str">
        <f t="shared" si="96"/>
        <v xml:space="preserve"> </v>
      </c>
      <c r="AK160" s="25" t="str">
        <f t="shared" si="97"/>
        <v xml:space="preserve"> </v>
      </c>
      <c r="AL160" s="25" t="str">
        <f t="shared" si="98"/>
        <v xml:space="preserve"> </v>
      </c>
      <c r="AM160" s="1" t="str">
        <f t="shared" si="99"/>
        <v xml:space="preserve"> </v>
      </c>
      <c r="AN160" s="1" t="str">
        <f t="shared" si="100"/>
        <v xml:space="preserve"> </v>
      </c>
      <c r="AO160" t="s">
        <v>1072</v>
      </c>
      <c r="AP160" t="s">
        <v>1246</v>
      </c>
      <c r="AQ160" s="22">
        <v>70.414903135192873</v>
      </c>
      <c r="AR160" s="21">
        <v>55.712812794019626</v>
      </c>
      <c r="AS160">
        <v>44.563167818981775</v>
      </c>
      <c r="AT160">
        <v>-70.414903135192873</v>
      </c>
      <c r="AU160">
        <v>-55.712812794019626</v>
      </c>
      <c r="AV160" t="s">
        <v>2174</v>
      </c>
    </row>
    <row r="161" spans="1:48" x14ac:dyDescent="0.25">
      <c r="A161" s="14">
        <v>1.6399999999999962E-9</v>
      </c>
      <c r="B161" t="s">
        <v>1036</v>
      </c>
      <c r="C161" s="4">
        <v>1</v>
      </c>
      <c r="D161" s="4">
        <v>0</v>
      </c>
      <c r="E161" s="4">
        <v>0</v>
      </c>
      <c r="F161" s="4">
        <v>1</v>
      </c>
      <c r="G161" s="4">
        <v>40.847999572753906</v>
      </c>
      <c r="H161" s="4">
        <v>11.12</v>
      </c>
      <c r="I161" s="34">
        <v>2685.403518086423</v>
      </c>
      <c r="J161" s="35" t="s">
        <v>1240</v>
      </c>
      <c r="K161" s="35" t="s">
        <v>1240</v>
      </c>
      <c r="L161" s="35" t="s">
        <v>1240</v>
      </c>
      <c r="M161" s="35" t="s">
        <v>1240</v>
      </c>
      <c r="N161" s="4">
        <v>-0.09</v>
      </c>
      <c r="O161" s="4">
        <v>0</v>
      </c>
      <c r="P161" s="35" t="s">
        <v>137</v>
      </c>
      <c r="Q161" s="36">
        <f t="shared" si="77"/>
        <v>100.00000000164</v>
      </c>
      <c r="R161" s="36" t="str">
        <f t="shared" si="78"/>
        <v xml:space="preserve"> </v>
      </c>
      <c r="S161" s="37">
        <f t="shared" si="79"/>
        <v>2.673381258182618</v>
      </c>
      <c r="T161" s="37" t="str">
        <f t="shared" si="80"/>
        <v/>
      </c>
      <c r="U161" s="37" t="str">
        <f t="shared" si="81"/>
        <v xml:space="preserve"> </v>
      </c>
      <c r="V161" s="37" t="str">
        <f t="shared" si="82"/>
        <v xml:space="preserve"> </v>
      </c>
      <c r="W161" s="37" t="str">
        <f t="shared" si="83"/>
        <v xml:space="preserve"> </v>
      </c>
      <c r="X161" s="37" t="str">
        <f t="shared" si="84"/>
        <v xml:space="preserve"> </v>
      </c>
      <c r="Y161" s="1" t="str">
        <f t="shared" si="85"/>
        <v xml:space="preserve"> </v>
      </c>
      <c r="Z161" s="1" t="str">
        <f t="shared" si="86"/>
        <v xml:space="preserve"> </v>
      </c>
      <c r="AA161" s="1" t="str">
        <f t="shared" si="87"/>
        <v xml:space="preserve"> </v>
      </c>
      <c r="AB161" s="1" t="str">
        <f t="shared" si="88"/>
        <v xml:space="preserve"> </v>
      </c>
      <c r="AC161" s="1">
        <f t="shared" si="89"/>
        <v>1</v>
      </c>
      <c r="AD161" s="1" t="str">
        <f t="shared" si="90"/>
        <v xml:space="preserve"> </v>
      </c>
      <c r="AE161" s="1">
        <f t="shared" si="91"/>
        <v>4</v>
      </c>
      <c r="AF161" s="1" t="str">
        <f t="shared" si="92"/>
        <v xml:space="preserve"> </v>
      </c>
      <c r="AG161" s="38" t="str">
        <f t="shared" si="93"/>
        <v xml:space="preserve"> </v>
      </c>
      <c r="AH161" s="38" t="str">
        <f t="shared" si="94"/>
        <v xml:space="preserve"> </v>
      </c>
      <c r="AI161" s="1" t="str">
        <f t="shared" si="95"/>
        <v xml:space="preserve"> </v>
      </c>
      <c r="AJ161" s="1" t="str">
        <f t="shared" si="96"/>
        <v xml:space="preserve"> </v>
      </c>
      <c r="AK161" s="25" t="str">
        <f t="shared" si="97"/>
        <v xml:space="preserve"> </v>
      </c>
      <c r="AL161" s="25" t="str">
        <f t="shared" si="98"/>
        <v xml:space="preserve"> </v>
      </c>
      <c r="AM161" s="1" t="str">
        <f t="shared" si="99"/>
        <v xml:space="preserve"> </v>
      </c>
      <c r="AN161" s="1" t="str">
        <f t="shared" si="100"/>
        <v xml:space="preserve"> </v>
      </c>
      <c r="AO161" t="s">
        <v>1036</v>
      </c>
      <c r="AP161" t="s">
        <v>1244</v>
      </c>
      <c r="AQ161" s="22" t="e">
        <v>#VALUE!</v>
      </c>
      <c r="AR161" s="21" t="e">
        <v>#VALUE!</v>
      </c>
      <c r="AS161">
        <v>267.33812565426177</v>
      </c>
      <c r="AT161" t="e">
        <v>#VALUE!</v>
      </c>
      <c r="AU161" t="e">
        <v>#VALUE!</v>
      </c>
      <c r="AV161" t="s">
        <v>2175</v>
      </c>
    </row>
    <row r="162" spans="1:48" x14ac:dyDescent="0.25">
      <c r="A162" s="14">
        <v>1.6499999999999962E-9</v>
      </c>
      <c r="B162" t="s">
        <v>1083</v>
      </c>
      <c r="C162" s="4">
        <v>7</v>
      </c>
      <c r="D162" s="4">
        <v>0</v>
      </c>
      <c r="E162" s="4">
        <v>4</v>
      </c>
      <c r="F162" s="4">
        <v>11</v>
      </c>
      <c r="G162" s="4">
        <v>34.75</v>
      </c>
      <c r="H162" s="4">
        <v>34.74</v>
      </c>
      <c r="I162" s="34">
        <v>4953.7320682103955</v>
      </c>
      <c r="J162" s="35">
        <v>21.041792852816474</v>
      </c>
      <c r="K162" s="35">
        <v>17.257824143070046</v>
      </c>
      <c r="L162" s="35">
        <v>15.430708483290488</v>
      </c>
      <c r="M162" s="35">
        <v>12.549991762333709</v>
      </c>
      <c r="N162" s="4">
        <v>2.0129999999999999</v>
      </c>
      <c r="O162" s="4">
        <v>37.593984962406005</v>
      </c>
      <c r="P162" s="35">
        <v>3.4542314335060449</v>
      </c>
      <c r="Q162" s="36" t="str">
        <f t="shared" si="77"/>
        <v xml:space="preserve"> </v>
      </c>
      <c r="R162" s="36" t="str">
        <f t="shared" si="78"/>
        <v xml:space="preserve"> </v>
      </c>
      <c r="S162" s="37" t="str">
        <f t="shared" si="79"/>
        <v/>
      </c>
      <c r="T162" s="37" t="str">
        <f t="shared" si="80"/>
        <v/>
      </c>
      <c r="U162" s="37" t="str">
        <f t="shared" si="81"/>
        <v/>
      </c>
      <c r="V162" s="37" t="str">
        <f t="shared" si="82"/>
        <v/>
      </c>
      <c r="W162" s="37" t="str">
        <f t="shared" si="83"/>
        <v/>
      </c>
      <c r="X162" s="37" t="str">
        <f t="shared" si="84"/>
        <v/>
      </c>
      <c r="Y162" s="1" t="str">
        <f t="shared" si="85"/>
        <v xml:space="preserve"> </v>
      </c>
      <c r="Z162" s="1" t="str">
        <f t="shared" si="86"/>
        <v xml:space="preserve"> </v>
      </c>
      <c r="AA162" s="1" t="str">
        <f t="shared" si="87"/>
        <v xml:space="preserve"> </v>
      </c>
      <c r="AB162" s="1" t="str">
        <f t="shared" si="88"/>
        <v xml:space="preserve"> </v>
      </c>
      <c r="AC162" s="1" t="str">
        <f t="shared" si="89"/>
        <v xml:space="preserve"> </v>
      </c>
      <c r="AD162" s="1" t="str">
        <f t="shared" si="90"/>
        <v xml:space="preserve"> </v>
      </c>
      <c r="AE162" s="1" t="str">
        <f t="shared" si="91"/>
        <v xml:space="preserve"> </v>
      </c>
      <c r="AF162" s="1" t="str">
        <f t="shared" si="92"/>
        <v xml:space="preserve"> </v>
      </c>
      <c r="AG162" s="38">
        <f t="shared" si="93"/>
        <v>3.454231435156045</v>
      </c>
      <c r="AH162" s="38" t="str">
        <f t="shared" si="94"/>
        <v xml:space="preserve"> </v>
      </c>
      <c r="AI162" s="1">
        <f t="shared" si="95"/>
        <v>75</v>
      </c>
      <c r="AJ162" s="1" t="str">
        <f t="shared" si="96"/>
        <v xml:space="preserve"> </v>
      </c>
      <c r="AK162" s="25" t="str">
        <f t="shared" si="97"/>
        <v xml:space="preserve"> </v>
      </c>
      <c r="AL162" s="25" t="str">
        <f t="shared" si="98"/>
        <v xml:space="preserve"> </v>
      </c>
      <c r="AM162" s="1" t="str">
        <f t="shared" si="99"/>
        <v xml:space="preserve"> </v>
      </c>
      <c r="AN162" s="1" t="str">
        <f t="shared" si="100"/>
        <v xml:space="preserve"> </v>
      </c>
      <c r="AO162" t="s">
        <v>1083</v>
      </c>
      <c r="AP162" t="s">
        <v>1252</v>
      </c>
      <c r="AQ162" s="22">
        <v>14.488326237593919</v>
      </c>
      <c r="AR162" s="21">
        <v>-9.9847048940122196</v>
      </c>
      <c r="AS162">
        <v>2.8785261945873941E-2</v>
      </c>
      <c r="AT162">
        <v>-14.488326237593919</v>
      </c>
      <c r="AU162">
        <v>9.9847048940122196</v>
      </c>
      <c r="AV162" t="s">
        <v>2176</v>
      </c>
    </row>
    <row r="163" spans="1:48" x14ac:dyDescent="0.25">
      <c r="A163" s="14">
        <v>1.6599999999999961E-9</v>
      </c>
      <c r="B163" t="s">
        <v>988</v>
      </c>
      <c r="C163" s="4">
        <v>21</v>
      </c>
      <c r="D163" s="4">
        <v>0</v>
      </c>
      <c r="E163" s="4">
        <v>4</v>
      </c>
      <c r="F163" s="4">
        <v>25</v>
      </c>
      <c r="G163" s="4">
        <v>60.4552001953125</v>
      </c>
      <c r="H163" s="4">
        <v>45.29</v>
      </c>
      <c r="I163" s="34">
        <v>18967.099827968294</v>
      </c>
      <c r="J163" s="35">
        <v>14.616553501553598</v>
      </c>
      <c r="K163" s="35">
        <v>19.68178138559287</v>
      </c>
      <c r="L163" s="35">
        <v>7.6123695017394022</v>
      </c>
      <c r="M163" s="35">
        <v>8.4497220065414425</v>
      </c>
      <c r="N163" s="4">
        <v>1.6910000000000001</v>
      </c>
      <c r="O163" s="4">
        <v>-22.073732718894004</v>
      </c>
      <c r="P163" s="35">
        <v>5.4233695082012776</v>
      </c>
      <c r="Q163" s="36">
        <f t="shared" si="77"/>
        <v>84.000000001659998</v>
      </c>
      <c r="R163" s="36" t="str">
        <f t="shared" si="78"/>
        <v xml:space="preserve"> </v>
      </c>
      <c r="S163" s="37">
        <f t="shared" si="79"/>
        <v>0.33484655046354395</v>
      </c>
      <c r="T163" s="37" t="str">
        <f t="shared" si="80"/>
        <v/>
      </c>
      <c r="U163" s="37" t="str">
        <f t="shared" si="81"/>
        <v/>
      </c>
      <c r="V163" s="37">
        <f t="shared" si="82"/>
        <v>-0.40599835608195023</v>
      </c>
      <c r="W163" s="37" t="str">
        <f t="shared" si="83"/>
        <v/>
      </c>
      <c r="X163" s="37">
        <f t="shared" si="84"/>
        <v>-0.4574168683831874</v>
      </c>
      <c r="Y163" s="1" t="str">
        <f t="shared" si="85"/>
        <v xml:space="preserve"> </v>
      </c>
      <c r="Z163" s="1">
        <f t="shared" si="86"/>
        <v>62</v>
      </c>
      <c r="AA163" s="1" t="str">
        <f t="shared" si="87"/>
        <v xml:space="preserve"> </v>
      </c>
      <c r="AB163" s="1">
        <f t="shared" si="88"/>
        <v>49</v>
      </c>
      <c r="AC163" s="1">
        <f t="shared" si="89"/>
        <v>30</v>
      </c>
      <c r="AD163" s="1" t="str">
        <f t="shared" si="90"/>
        <v xml:space="preserve"> </v>
      </c>
      <c r="AE163" s="1">
        <f t="shared" si="91"/>
        <v>35</v>
      </c>
      <c r="AF163" s="1" t="str">
        <f t="shared" si="92"/>
        <v xml:space="preserve"> </v>
      </c>
      <c r="AG163" s="38">
        <f t="shared" si="93"/>
        <v>5.4233695098612777</v>
      </c>
      <c r="AH163" s="38" t="str">
        <f t="shared" si="94"/>
        <v xml:space="preserve"> </v>
      </c>
      <c r="AI163" s="1">
        <f t="shared" si="95"/>
        <v>40</v>
      </c>
      <c r="AJ163" s="1" t="str">
        <f t="shared" si="96"/>
        <v xml:space="preserve"> </v>
      </c>
      <c r="AK163" s="25" t="str">
        <f t="shared" si="97"/>
        <v xml:space="preserve"> </v>
      </c>
      <c r="AL163" s="25" t="str">
        <f t="shared" si="98"/>
        <v xml:space="preserve"> </v>
      </c>
      <c r="AM163" s="1" t="str">
        <f t="shared" si="99"/>
        <v xml:space="preserve"> </v>
      </c>
      <c r="AN163" s="1" t="str">
        <f t="shared" si="100"/>
        <v xml:space="preserve"> </v>
      </c>
      <c r="AO163" t="s">
        <v>988</v>
      </c>
      <c r="AP163" t="s">
        <v>1244</v>
      </c>
      <c r="AQ163" s="22">
        <v>40.599835608195022</v>
      </c>
      <c r="AR163" s="21">
        <v>45.741686838318742</v>
      </c>
      <c r="AS163">
        <v>33.484654880354391</v>
      </c>
      <c r="AT163">
        <v>-40.599835608195022</v>
      </c>
      <c r="AU163">
        <v>-45.741686838318742</v>
      </c>
      <c r="AV163" t="s">
        <v>2177</v>
      </c>
    </row>
    <row r="164" spans="1:48" x14ac:dyDescent="0.25">
      <c r="A164" s="14">
        <v>1.6699999999999961E-9</v>
      </c>
      <c r="B164" t="s">
        <v>1105</v>
      </c>
      <c r="C164" s="4">
        <v>7</v>
      </c>
      <c r="D164" s="4">
        <v>0</v>
      </c>
      <c r="E164" s="4">
        <v>9</v>
      </c>
      <c r="F164" s="4">
        <v>16</v>
      </c>
      <c r="G164" s="4">
        <v>1.25</v>
      </c>
      <c r="H164" s="4">
        <v>0.7</v>
      </c>
      <c r="I164" s="34">
        <v>116.05776893801756</v>
      </c>
      <c r="J164" s="35" t="s">
        <v>1240</v>
      </c>
      <c r="K164" s="35" t="s">
        <v>1240</v>
      </c>
      <c r="L164" s="35">
        <v>3.3585876840696116</v>
      </c>
      <c r="M164" s="35">
        <v>5.8142873696407884</v>
      </c>
      <c r="N164" s="4">
        <v>-2.4969999999999999</v>
      </c>
      <c r="O164" s="4">
        <v>-761.0344827586207</v>
      </c>
      <c r="P164" s="35" t="s">
        <v>137</v>
      </c>
      <c r="Q164" s="36" t="str">
        <f t="shared" si="77"/>
        <v xml:space="preserve"> </v>
      </c>
      <c r="R164" s="36" t="str">
        <f t="shared" si="78"/>
        <v xml:space="preserve"> </v>
      </c>
      <c r="S164" s="37">
        <f t="shared" si="79"/>
        <v>0.78571428738428584</v>
      </c>
      <c r="T164" s="37" t="str">
        <f t="shared" si="80"/>
        <v/>
      </c>
      <c r="U164" s="37" t="str">
        <f t="shared" si="81"/>
        <v xml:space="preserve"> </v>
      </c>
      <c r="V164" s="37" t="str">
        <f t="shared" si="82"/>
        <v xml:space="preserve"> </v>
      </c>
      <c r="W164" s="37" t="str">
        <f t="shared" si="83"/>
        <v/>
      </c>
      <c r="X164" s="37">
        <f t="shared" si="84"/>
        <v>-0.76061159104064047</v>
      </c>
      <c r="Y164" s="1" t="str">
        <f t="shared" si="85"/>
        <v xml:space="preserve"> </v>
      </c>
      <c r="Z164" s="1" t="str">
        <f t="shared" si="86"/>
        <v xml:space="preserve"> </v>
      </c>
      <c r="AA164" s="1" t="str">
        <f t="shared" si="87"/>
        <v xml:space="preserve"> </v>
      </c>
      <c r="AB164" s="1">
        <f t="shared" si="88"/>
        <v>11</v>
      </c>
      <c r="AC164" s="1">
        <f t="shared" si="89"/>
        <v>5</v>
      </c>
      <c r="AD164" s="1" t="str">
        <f t="shared" si="90"/>
        <v xml:space="preserve"> </v>
      </c>
      <c r="AE164" s="1" t="str">
        <f t="shared" si="91"/>
        <v xml:space="preserve"> </v>
      </c>
      <c r="AF164" s="1" t="str">
        <f t="shared" si="92"/>
        <v xml:space="preserve"> </v>
      </c>
      <c r="AG164" s="38" t="str">
        <f t="shared" si="93"/>
        <v xml:space="preserve"> </v>
      </c>
      <c r="AH164" s="38" t="str">
        <f t="shared" si="94"/>
        <v xml:space="preserve"> </v>
      </c>
      <c r="AI164" s="1" t="str">
        <f t="shared" si="95"/>
        <v xml:space="preserve"> </v>
      </c>
      <c r="AJ164" s="1" t="str">
        <f t="shared" si="96"/>
        <v xml:space="preserve"> </v>
      </c>
      <c r="AK164" s="25" t="str">
        <f t="shared" si="97"/>
        <v xml:space="preserve"> </v>
      </c>
      <c r="AL164" s="25">
        <f t="shared" si="98"/>
        <v>-761.03448275695075</v>
      </c>
      <c r="AM164" s="1" t="str">
        <f t="shared" si="99"/>
        <v xml:space="preserve"> </v>
      </c>
      <c r="AN164" s="1">
        <f t="shared" si="100"/>
        <v>31</v>
      </c>
      <c r="AO164" t="s">
        <v>1105</v>
      </c>
      <c r="AP164" t="s">
        <v>1297</v>
      </c>
      <c r="AQ164" s="22" t="e">
        <v>#VALUE!</v>
      </c>
      <c r="AR164" s="21">
        <v>76.061159104064046</v>
      </c>
      <c r="AS164">
        <v>78.571428571428584</v>
      </c>
      <c r="AT164" t="e">
        <v>#VALUE!</v>
      </c>
      <c r="AU164">
        <v>-76.061159104064046</v>
      </c>
      <c r="AV164" t="s">
        <v>2178</v>
      </c>
    </row>
    <row r="165" spans="1:48" x14ac:dyDescent="0.25">
      <c r="A165" s="14">
        <v>1.6799999999999961E-9</v>
      </c>
      <c r="B165" t="s">
        <v>1101</v>
      </c>
      <c r="C165" s="4">
        <v>1</v>
      </c>
      <c r="D165" s="4">
        <v>0</v>
      </c>
      <c r="E165" s="4">
        <v>5</v>
      </c>
      <c r="F165" s="4">
        <v>6</v>
      </c>
      <c r="G165" s="4">
        <v>36.25</v>
      </c>
      <c r="H165" s="4">
        <v>34.58</v>
      </c>
      <c r="I165" s="34">
        <v>1924.6891875804995</v>
      </c>
      <c r="J165" s="35">
        <v>20.222222222222221</v>
      </c>
      <c r="K165" s="35">
        <v>12.483754512635379</v>
      </c>
      <c r="L165" s="35">
        <v>23.311179245283022</v>
      </c>
      <c r="M165" s="35">
        <v>22.514669703872439</v>
      </c>
      <c r="N165" s="4">
        <v>2.77</v>
      </c>
      <c r="O165" s="4">
        <v>61.704611792177452</v>
      </c>
      <c r="P165" s="35">
        <v>4.7137073452862932</v>
      </c>
      <c r="Q165" s="36" t="str">
        <f t="shared" si="77"/>
        <v xml:space="preserve"> </v>
      </c>
      <c r="R165" s="36" t="str">
        <f t="shared" si="78"/>
        <v xml:space="preserve"> </v>
      </c>
      <c r="S165" s="37" t="str">
        <f t="shared" si="79"/>
        <v/>
      </c>
      <c r="T165" s="37" t="str">
        <f t="shared" si="80"/>
        <v/>
      </c>
      <c r="U165" s="37" t="str">
        <f t="shared" si="81"/>
        <v/>
      </c>
      <c r="V165" s="37" t="str">
        <f t="shared" si="82"/>
        <v/>
      </c>
      <c r="W165" s="37" t="str">
        <f t="shared" si="83"/>
        <v/>
      </c>
      <c r="X165" s="37" t="str">
        <f t="shared" si="84"/>
        <v/>
      </c>
      <c r="Y165" s="1" t="str">
        <f t="shared" si="85"/>
        <v xml:space="preserve"> </v>
      </c>
      <c r="Z165" s="1" t="str">
        <f t="shared" si="86"/>
        <v xml:space="preserve"> </v>
      </c>
      <c r="AA165" s="1" t="str">
        <f t="shared" si="87"/>
        <v xml:space="preserve"> </v>
      </c>
      <c r="AB165" s="1" t="str">
        <f t="shared" si="88"/>
        <v xml:space="preserve"> </v>
      </c>
      <c r="AC165" s="1" t="str">
        <f t="shared" si="89"/>
        <v xml:space="preserve"> </v>
      </c>
      <c r="AD165" s="1" t="str">
        <f t="shared" si="90"/>
        <v xml:space="preserve"> </v>
      </c>
      <c r="AE165" s="1" t="str">
        <f t="shared" si="91"/>
        <v xml:space="preserve"> </v>
      </c>
      <c r="AF165" s="1" t="str">
        <f t="shared" si="92"/>
        <v xml:space="preserve"> </v>
      </c>
      <c r="AG165" s="38">
        <f t="shared" si="93"/>
        <v>4.7137073469662933</v>
      </c>
      <c r="AH165" s="38" t="str">
        <f t="shared" si="94"/>
        <v xml:space="preserve"> </v>
      </c>
      <c r="AI165" s="1">
        <f t="shared" si="95"/>
        <v>50</v>
      </c>
      <c r="AJ165" s="1" t="str">
        <f t="shared" si="96"/>
        <v xml:space="preserve"> </v>
      </c>
      <c r="AK165" s="25">
        <f t="shared" si="97"/>
        <v>61.704611793857453</v>
      </c>
      <c r="AL165" s="25" t="str">
        <f t="shared" si="98"/>
        <v xml:space="preserve"> </v>
      </c>
      <c r="AM165" s="1">
        <f t="shared" si="99"/>
        <v>4</v>
      </c>
      <c r="AN165" s="1" t="str">
        <f t="shared" si="100"/>
        <v xml:space="preserve"> </v>
      </c>
      <c r="AO165" t="s">
        <v>1101</v>
      </c>
      <c r="AP165" t="s">
        <v>1256</v>
      </c>
      <c r="AQ165" s="22">
        <v>17.818976666425822</v>
      </c>
      <c r="AR165" s="21">
        <v>-66.153950273911704</v>
      </c>
      <c r="AS165">
        <v>4.8293811451706192</v>
      </c>
      <c r="AT165">
        <v>-17.818976666425822</v>
      </c>
      <c r="AU165">
        <v>66.153950273911704</v>
      </c>
      <c r="AV165" t="s">
        <v>2179</v>
      </c>
    </row>
    <row r="166" spans="1:48" x14ac:dyDescent="0.25">
      <c r="A166" s="14">
        <v>1.689999999999996E-9</v>
      </c>
      <c r="B166" t="s">
        <v>1054</v>
      </c>
      <c r="C166" s="4">
        <v>2</v>
      </c>
      <c r="D166" s="4">
        <v>0</v>
      </c>
      <c r="E166" s="4">
        <v>3</v>
      </c>
      <c r="F166" s="4">
        <v>5</v>
      </c>
      <c r="G166" s="4">
        <v>30</v>
      </c>
      <c r="H166" s="4">
        <v>29.53</v>
      </c>
      <c r="I166" s="34">
        <v>1066.5826827863339</v>
      </c>
      <c r="J166" s="35">
        <v>16.730878186968837</v>
      </c>
      <c r="K166" s="35">
        <v>18.502506265664159</v>
      </c>
      <c r="L166" s="35">
        <v>10.404259656652361</v>
      </c>
      <c r="M166" s="35">
        <v>9.0118680297397766</v>
      </c>
      <c r="N166" s="4">
        <v>1.9000000000000001</v>
      </c>
      <c r="O166" s="4">
        <v>24.426981008513422</v>
      </c>
      <c r="P166" s="35">
        <v>4.4700304774805284</v>
      </c>
      <c r="Q166" s="36" t="str">
        <f t="shared" si="77"/>
        <v xml:space="preserve"> </v>
      </c>
      <c r="R166" s="36" t="str">
        <f t="shared" si="78"/>
        <v xml:space="preserve"> </v>
      </c>
      <c r="S166" s="37" t="str">
        <f t="shared" si="79"/>
        <v/>
      </c>
      <c r="T166" s="37" t="str">
        <f t="shared" si="80"/>
        <v/>
      </c>
      <c r="U166" s="37" t="str">
        <f t="shared" si="81"/>
        <v/>
      </c>
      <c r="V166" s="37">
        <f t="shared" si="82"/>
        <v>-0.32007438373240327</v>
      </c>
      <c r="W166" s="37" t="str">
        <f t="shared" si="83"/>
        <v/>
      </c>
      <c r="X166" s="37" t="str">
        <f t="shared" si="84"/>
        <v/>
      </c>
      <c r="Y166" s="1" t="str">
        <f t="shared" si="85"/>
        <v xml:space="preserve"> </v>
      </c>
      <c r="Z166" s="1">
        <f t="shared" si="86"/>
        <v>76</v>
      </c>
      <c r="AA166" s="1" t="str">
        <f t="shared" si="87"/>
        <v xml:space="preserve"> </v>
      </c>
      <c r="AB166" s="1" t="str">
        <f t="shared" si="88"/>
        <v xml:space="preserve"> </v>
      </c>
      <c r="AC166" s="1" t="str">
        <f t="shared" si="89"/>
        <v xml:space="preserve"> </v>
      </c>
      <c r="AD166" s="1" t="str">
        <f t="shared" si="90"/>
        <v xml:space="preserve"> </v>
      </c>
      <c r="AE166" s="1" t="str">
        <f t="shared" si="91"/>
        <v xml:space="preserve"> </v>
      </c>
      <c r="AF166" s="1" t="str">
        <f t="shared" si="92"/>
        <v xml:space="preserve"> </v>
      </c>
      <c r="AG166" s="38">
        <f t="shared" si="93"/>
        <v>4.4700304791705285</v>
      </c>
      <c r="AH166" s="38" t="str">
        <f t="shared" si="94"/>
        <v xml:space="preserve"> </v>
      </c>
      <c r="AI166" s="1">
        <f t="shared" si="95"/>
        <v>55</v>
      </c>
      <c r="AJ166" s="1" t="str">
        <f t="shared" si="96"/>
        <v xml:space="preserve"> </v>
      </c>
      <c r="AK166" s="25" t="str">
        <f t="shared" si="97"/>
        <v xml:space="preserve"> </v>
      </c>
      <c r="AL166" s="25" t="str">
        <f t="shared" si="98"/>
        <v xml:space="preserve"> </v>
      </c>
      <c r="AM166" s="1" t="str">
        <f t="shared" si="99"/>
        <v xml:space="preserve"> </v>
      </c>
      <c r="AN166" s="1" t="str">
        <f t="shared" si="100"/>
        <v xml:space="preserve"> </v>
      </c>
      <c r="AO166" t="s">
        <v>1054</v>
      </c>
      <c r="AP166" t="s">
        <v>1241</v>
      </c>
      <c r="AQ166" s="22">
        <v>32.007438373240326</v>
      </c>
      <c r="AR166" s="21">
        <v>25.842068158002629</v>
      </c>
      <c r="AS166">
        <v>1.5916017609211019</v>
      </c>
      <c r="AT166">
        <v>-32.007438373240326</v>
      </c>
      <c r="AU166">
        <v>-25.842068158002629</v>
      </c>
      <c r="AV166" t="s">
        <v>2180</v>
      </c>
    </row>
    <row r="167" spans="1:48" x14ac:dyDescent="0.25">
      <c r="A167" s="14">
        <v>1.699999999999996E-9</v>
      </c>
      <c r="B167" t="s">
        <v>998</v>
      </c>
      <c r="C167" s="4">
        <v>2</v>
      </c>
      <c r="D167" s="4">
        <v>0</v>
      </c>
      <c r="E167" s="4">
        <v>4</v>
      </c>
      <c r="F167" s="4">
        <v>6</v>
      </c>
      <c r="G167" s="4">
        <v>11.375</v>
      </c>
      <c r="H167" s="4">
        <v>10.84</v>
      </c>
      <c r="I167" s="34">
        <v>1403.3381669785661</v>
      </c>
      <c r="J167" s="35">
        <v>38.714285714285708</v>
      </c>
      <c r="K167" s="35">
        <v>12.179775280898877</v>
      </c>
      <c r="L167" s="35">
        <v>20.069453846153845</v>
      </c>
      <c r="M167" s="35">
        <v>18.769992805755397</v>
      </c>
      <c r="N167" s="4">
        <v>0.89</v>
      </c>
      <c r="O167" s="4" t="s">
        <v>132</v>
      </c>
      <c r="P167" s="35">
        <v>7.3800738007380078</v>
      </c>
      <c r="Q167" s="36" t="str">
        <f t="shared" si="77"/>
        <v xml:space="preserve"> </v>
      </c>
      <c r="R167" s="36" t="str">
        <f t="shared" si="78"/>
        <v xml:space="preserve"> </v>
      </c>
      <c r="S167" s="37" t="str">
        <f t="shared" si="79"/>
        <v/>
      </c>
      <c r="T167" s="37" t="str">
        <f t="shared" si="80"/>
        <v/>
      </c>
      <c r="U167" s="37" t="str">
        <f t="shared" si="81"/>
        <v/>
      </c>
      <c r="V167" s="37" t="str">
        <f t="shared" si="82"/>
        <v/>
      </c>
      <c r="W167" s="37" t="str">
        <f t="shared" si="83"/>
        <v/>
      </c>
      <c r="X167" s="37" t="str">
        <f t="shared" si="84"/>
        <v/>
      </c>
      <c r="Y167" s="1" t="str">
        <f t="shared" si="85"/>
        <v xml:space="preserve"> </v>
      </c>
      <c r="Z167" s="1" t="str">
        <f t="shared" si="86"/>
        <v xml:space="preserve"> </v>
      </c>
      <c r="AA167" s="1" t="str">
        <f t="shared" si="87"/>
        <v xml:space="preserve"> </v>
      </c>
      <c r="AB167" s="1" t="str">
        <f t="shared" si="88"/>
        <v xml:space="preserve"> </v>
      </c>
      <c r="AC167" s="1" t="str">
        <f t="shared" si="89"/>
        <v xml:space="preserve"> </v>
      </c>
      <c r="AD167" s="1" t="str">
        <f t="shared" si="90"/>
        <v xml:space="preserve"> </v>
      </c>
      <c r="AE167" s="1" t="str">
        <f t="shared" si="91"/>
        <v xml:space="preserve"> </v>
      </c>
      <c r="AF167" s="1" t="str">
        <f t="shared" si="92"/>
        <v xml:space="preserve"> </v>
      </c>
      <c r="AG167" s="38">
        <f t="shared" si="93"/>
        <v>7.3800738024380079</v>
      </c>
      <c r="AH167" s="38" t="str">
        <f t="shared" si="94"/>
        <v xml:space="preserve"> </v>
      </c>
      <c r="AI167" s="1">
        <f t="shared" si="95"/>
        <v>17</v>
      </c>
      <c r="AJ167" s="1" t="str">
        <f t="shared" si="96"/>
        <v xml:space="preserve"> </v>
      </c>
      <c r="AK167" s="25" t="str">
        <f t="shared" si="97"/>
        <v xml:space="preserve"> </v>
      </c>
      <c r="AL167" s="25" t="str">
        <f t="shared" si="98"/>
        <v xml:space="preserve"> </v>
      </c>
      <c r="AM167" s="1" t="str">
        <f t="shared" si="99"/>
        <v xml:space="preserve"> </v>
      </c>
      <c r="AN167" s="1" t="str">
        <f t="shared" si="100"/>
        <v xml:space="preserve"> </v>
      </c>
      <c r="AO167" t="s">
        <v>998</v>
      </c>
      <c r="AP167" t="s">
        <v>1256</v>
      </c>
      <c r="AQ167" s="22">
        <v>-57.330860212391997</v>
      </c>
      <c r="AR167" s="21">
        <v>-43.048062961172029</v>
      </c>
      <c r="AS167">
        <v>4.935424354243545</v>
      </c>
      <c r="AT167">
        <v>57.330860212391997</v>
      </c>
      <c r="AU167">
        <v>43.048062961172029</v>
      </c>
      <c r="AV167" t="s">
        <v>2181</v>
      </c>
    </row>
    <row r="168" spans="1:48" x14ac:dyDescent="0.25">
      <c r="A168" s="14">
        <v>1.709999999999996E-9</v>
      </c>
      <c r="B168" t="s">
        <v>1006</v>
      </c>
      <c r="C168" s="4">
        <v>9</v>
      </c>
      <c r="D168" s="4">
        <v>0</v>
      </c>
      <c r="E168" s="4">
        <v>0</v>
      </c>
      <c r="F168" s="4">
        <v>9</v>
      </c>
      <c r="G168" s="4">
        <v>4.625</v>
      </c>
      <c r="H168" s="4">
        <v>1.89</v>
      </c>
      <c r="I168" s="34">
        <v>518.76450662317768</v>
      </c>
      <c r="J168" s="35" t="s">
        <v>1240</v>
      </c>
      <c r="K168" s="35" t="s">
        <v>1240</v>
      </c>
      <c r="L168" s="35" t="s">
        <v>1240</v>
      </c>
      <c r="M168" s="35" t="s">
        <v>1240</v>
      </c>
      <c r="N168" s="4">
        <v>-8.2000000000000003E-2</v>
      </c>
      <c r="O168" s="4" t="s">
        <v>132</v>
      </c>
      <c r="P168" s="35" t="s">
        <v>137</v>
      </c>
      <c r="Q168" s="36">
        <f t="shared" si="77"/>
        <v>100.00000000171001</v>
      </c>
      <c r="R168" s="36" t="str">
        <f t="shared" si="78"/>
        <v xml:space="preserve"> </v>
      </c>
      <c r="S168" s="37">
        <f t="shared" si="79"/>
        <v>1.4470899487999473</v>
      </c>
      <c r="T168" s="37" t="str">
        <f t="shared" si="80"/>
        <v/>
      </c>
      <c r="U168" s="37" t="str">
        <f t="shared" si="81"/>
        <v xml:space="preserve"> </v>
      </c>
      <c r="V168" s="37" t="str">
        <f t="shared" si="82"/>
        <v xml:space="preserve"> </v>
      </c>
      <c r="W168" s="37" t="str">
        <f t="shared" si="83"/>
        <v xml:space="preserve"> </v>
      </c>
      <c r="X168" s="37" t="str">
        <f t="shared" si="84"/>
        <v xml:space="preserve"> </v>
      </c>
      <c r="Y168" s="1" t="str">
        <f t="shared" si="85"/>
        <v xml:space="preserve"> </v>
      </c>
      <c r="Z168" s="1" t="str">
        <f t="shared" si="86"/>
        <v xml:space="preserve"> </v>
      </c>
      <c r="AA168" s="1" t="str">
        <f t="shared" si="87"/>
        <v xml:space="preserve"> </v>
      </c>
      <c r="AB168" s="1" t="str">
        <f t="shared" si="88"/>
        <v xml:space="preserve"> </v>
      </c>
      <c r="AC168" s="1">
        <f t="shared" si="89"/>
        <v>2</v>
      </c>
      <c r="AD168" s="1" t="str">
        <f t="shared" si="90"/>
        <v xml:space="preserve"> </v>
      </c>
      <c r="AE168" s="1">
        <f t="shared" si="91"/>
        <v>3</v>
      </c>
      <c r="AF168" s="1" t="str">
        <f t="shared" si="92"/>
        <v xml:space="preserve"> </v>
      </c>
      <c r="AG168" s="38" t="str">
        <f t="shared" si="93"/>
        <v xml:space="preserve"> </v>
      </c>
      <c r="AH168" s="38" t="str">
        <f t="shared" si="94"/>
        <v xml:space="preserve"> </v>
      </c>
      <c r="AI168" s="1" t="str">
        <f t="shared" si="95"/>
        <v xml:space="preserve"> </v>
      </c>
      <c r="AJ168" s="1" t="str">
        <f t="shared" si="96"/>
        <v xml:space="preserve"> </v>
      </c>
      <c r="AK168" s="25" t="str">
        <f t="shared" si="97"/>
        <v xml:space="preserve"> </v>
      </c>
      <c r="AL168" s="25" t="str">
        <f t="shared" si="98"/>
        <v xml:space="preserve"> </v>
      </c>
      <c r="AM168" s="1" t="str">
        <f t="shared" si="99"/>
        <v xml:space="preserve"> </v>
      </c>
      <c r="AN168" s="1" t="str">
        <f t="shared" si="100"/>
        <v xml:space="preserve"> </v>
      </c>
      <c r="AO168" t="s">
        <v>1006</v>
      </c>
      <c r="AP168" t="s">
        <v>1297</v>
      </c>
      <c r="AQ168" s="22" t="e">
        <v>#VALUE!</v>
      </c>
      <c r="AR168" s="21" t="e">
        <v>#VALUE!</v>
      </c>
      <c r="AS168">
        <v>144.70899470899474</v>
      </c>
      <c r="AT168" t="e">
        <v>#VALUE!</v>
      </c>
      <c r="AU168" t="e">
        <v>#VALUE!</v>
      </c>
      <c r="AV168" t="s">
        <v>2182</v>
      </c>
    </row>
    <row r="169" spans="1:48" x14ac:dyDescent="0.25">
      <c r="A169" s="14">
        <v>1.7199999999999959E-9</v>
      </c>
      <c r="B169" t="s">
        <v>1115</v>
      </c>
      <c r="C169" s="4">
        <v>14</v>
      </c>
      <c r="D169" s="4">
        <v>0</v>
      </c>
      <c r="E169" s="4">
        <v>3</v>
      </c>
      <c r="F169" s="4">
        <v>17</v>
      </c>
      <c r="G169" s="4">
        <v>3.75</v>
      </c>
      <c r="H169" s="4">
        <v>3.11</v>
      </c>
      <c r="I169" s="34">
        <v>1422.3757467138223</v>
      </c>
      <c r="J169" s="35" t="s">
        <v>1240</v>
      </c>
      <c r="K169" s="35" t="s">
        <v>1240</v>
      </c>
      <c r="L169" s="35">
        <v>7.3082892967403446</v>
      </c>
      <c r="M169" s="35">
        <v>6.7105347826086961</v>
      </c>
      <c r="N169" s="4">
        <v>3.3000000000000002E-2</v>
      </c>
      <c r="O169" s="4">
        <v>-24.999999999999993</v>
      </c>
      <c r="P169" s="35">
        <v>0.70009004648092088</v>
      </c>
      <c r="Q169" s="36">
        <f t="shared" si="77"/>
        <v>82.352941178190591</v>
      </c>
      <c r="R169" s="36" t="str">
        <f t="shared" si="78"/>
        <v xml:space="preserve"> </v>
      </c>
      <c r="S169" s="37">
        <f t="shared" si="79"/>
        <v>0.20578778307048226</v>
      </c>
      <c r="T169" s="37" t="str">
        <f t="shared" si="80"/>
        <v/>
      </c>
      <c r="U169" s="37" t="str">
        <f t="shared" si="81"/>
        <v xml:space="preserve"> </v>
      </c>
      <c r="V169" s="37" t="str">
        <f t="shared" si="82"/>
        <v xml:space="preserve"> </v>
      </c>
      <c r="W169" s="37" t="str">
        <f t="shared" si="83"/>
        <v/>
      </c>
      <c r="X169" s="37">
        <f t="shared" si="84"/>
        <v>-0.4790906441836621</v>
      </c>
      <c r="Y169" s="1" t="str">
        <f t="shared" si="85"/>
        <v xml:space="preserve"> </v>
      </c>
      <c r="Z169" s="1" t="str">
        <f t="shared" si="86"/>
        <v xml:space="preserve"> </v>
      </c>
      <c r="AA169" s="1" t="str">
        <f t="shared" si="87"/>
        <v xml:space="preserve"> </v>
      </c>
      <c r="AB169" s="1">
        <f t="shared" si="88"/>
        <v>43</v>
      </c>
      <c r="AC169" s="1">
        <f t="shared" si="89"/>
        <v>58</v>
      </c>
      <c r="AD169" s="1" t="str">
        <f t="shared" si="90"/>
        <v xml:space="preserve"> </v>
      </c>
      <c r="AE169" s="1">
        <f t="shared" si="91"/>
        <v>39</v>
      </c>
      <c r="AF169" s="1" t="str">
        <f t="shared" si="92"/>
        <v xml:space="preserve"> </v>
      </c>
      <c r="AG169" s="38" t="str">
        <f t="shared" si="93"/>
        <v xml:space="preserve"> </v>
      </c>
      <c r="AH169" s="38" t="str">
        <f t="shared" si="94"/>
        <v xml:space="preserve"> </v>
      </c>
      <c r="AI169" s="1" t="str">
        <f t="shared" si="95"/>
        <v xml:space="preserve"> </v>
      </c>
      <c r="AJ169" s="1" t="str">
        <f t="shared" si="96"/>
        <v xml:space="preserve"> </v>
      </c>
      <c r="AK169" s="25" t="str">
        <f t="shared" si="97"/>
        <v xml:space="preserve"> </v>
      </c>
      <c r="AL169" s="25" t="str">
        <f t="shared" si="98"/>
        <v xml:space="preserve"> </v>
      </c>
      <c r="AM169" s="1" t="str">
        <f t="shared" si="99"/>
        <v xml:space="preserve"> </v>
      </c>
      <c r="AN169" s="1" t="str">
        <f t="shared" si="100"/>
        <v xml:space="preserve"> </v>
      </c>
      <c r="AO169" t="s">
        <v>1115</v>
      </c>
      <c r="AP169" t="s">
        <v>1244</v>
      </c>
      <c r="AQ169" s="22" t="e">
        <v>#VALUE!</v>
      </c>
      <c r="AR169" s="21">
        <v>47.909064418366206</v>
      </c>
      <c r="AS169">
        <v>20.578778135048225</v>
      </c>
      <c r="AT169" t="e">
        <v>#VALUE!</v>
      </c>
      <c r="AU169">
        <v>-47.909064418366206</v>
      </c>
      <c r="AV169" t="s">
        <v>2183</v>
      </c>
    </row>
    <row r="170" spans="1:48" x14ac:dyDescent="0.25">
      <c r="A170" s="14">
        <v>1.7299999999999959E-9</v>
      </c>
      <c r="B170" t="s">
        <v>1122</v>
      </c>
      <c r="C170" s="4">
        <v>5</v>
      </c>
      <c r="D170" s="4">
        <v>0</v>
      </c>
      <c r="E170" s="4">
        <v>0</v>
      </c>
      <c r="F170" s="4">
        <v>5</v>
      </c>
      <c r="G170" s="4">
        <v>75</v>
      </c>
      <c r="H170" s="4">
        <v>58.47</v>
      </c>
      <c r="I170" s="34">
        <v>4260.9251784724147</v>
      </c>
      <c r="J170" s="35" t="s">
        <v>1240</v>
      </c>
      <c r="K170" s="35" t="s">
        <v>1240</v>
      </c>
      <c r="L170" s="35" t="s">
        <v>1240</v>
      </c>
      <c r="M170" s="35" t="s">
        <v>1240</v>
      </c>
      <c r="N170" s="4">
        <v>0.31</v>
      </c>
      <c r="O170" s="4">
        <v>-98.180751173708927</v>
      </c>
      <c r="P170" s="35">
        <v>0.93093896209836846</v>
      </c>
      <c r="Q170" s="36">
        <f t="shared" si="77"/>
        <v>100.00000000173</v>
      </c>
      <c r="R170" s="36" t="str">
        <f t="shared" si="78"/>
        <v xml:space="preserve"> </v>
      </c>
      <c r="S170" s="37">
        <f t="shared" si="79"/>
        <v>0.28270908331029748</v>
      </c>
      <c r="T170" s="37" t="str">
        <f t="shared" si="80"/>
        <v/>
      </c>
      <c r="U170" s="37" t="str">
        <f t="shared" si="81"/>
        <v xml:space="preserve"> </v>
      </c>
      <c r="V170" s="37" t="str">
        <f t="shared" si="82"/>
        <v xml:space="preserve"> </v>
      </c>
      <c r="W170" s="37" t="str">
        <f t="shared" si="83"/>
        <v xml:space="preserve"> </v>
      </c>
      <c r="X170" s="37" t="str">
        <f t="shared" si="84"/>
        <v xml:space="preserve"> </v>
      </c>
      <c r="Y170" s="1" t="str">
        <f t="shared" si="85"/>
        <v xml:space="preserve"> </v>
      </c>
      <c r="Z170" s="1" t="str">
        <f t="shared" si="86"/>
        <v xml:space="preserve"> </v>
      </c>
      <c r="AA170" s="1" t="str">
        <f t="shared" si="87"/>
        <v xml:space="preserve"> </v>
      </c>
      <c r="AB170" s="1" t="str">
        <f t="shared" si="88"/>
        <v xml:space="preserve"> </v>
      </c>
      <c r="AC170" s="1">
        <f t="shared" si="89"/>
        <v>39</v>
      </c>
      <c r="AD170" s="1" t="str">
        <f t="shared" si="90"/>
        <v xml:space="preserve"> </v>
      </c>
      <c r="AE170" s="1">
        <f t="shared" si="91"/>
        <v>2</v>
      </c>
      <c r="AF170" s="1" t="str">
        <f t="shared" si="92"/>
        <v xml:space="preserve"> </v>
      </c>
      <c r="AG170" s="38" t="str">
        <f t="shared" si="93"/>
        <v xml:space="preserve"> </v>
      </c>
      <c r="AH170" s="38" t="str">
        <f t="shared" si="94"/>
        <v xml:space="preserve"> </v>
      </c>
      <c r="AI170" s="1" t="str">
        <f t="shared" si="95"/>
        <v xml:space="preserve"> </v>
      </c>
      <c r="AJ170" s="1" t="str">
        <f t="shared" si="96"/>
        <v xml:space="preserve"> </v>
      </c>
      <c r="AK170" s="25" t="str">
        <f t="shared" si="97"/>
        <v xml:space="preserve"> </v>
      </c>
      <c r="AL170" s="25">
        <f t="shared" si="98"/>
        <v>-98.180751171978926</v>
      </c>
      <c r="AM170" s="1" t="str">
        <f t="shared" si="99"/>
        <v xml:space="preserve"> </v>
      </c>
      <c r="AN170" s="1">
        <f t="shared" si="100"/>
        <v>25</v>
      </c>
      <c r="AO170" t="s">
        <v>1122</v>
      </c>
      <c r="AP170" t="s">
        <v>1248</v>
      </c>
      <c r="AQ170" s="22" t="e">
        <v>#VALUE!</v>
      </c>
      <c r="AR170" s="21" t="e">
        <v>#VALUE!</v>
      </c>
      <c r="AS170">
        <v>28.270908158029751</v>
      </c>
      <c r="AT170" t="e">
        <v>#VALUE!</v>
      </c>
      <c r="AU170" t="e">
        <v>#VALUE!</v>
      </c>
      <c r="AV170" t="s">
        <v>2184</v>
      </c>
    </row>
    <row r="171" spans="1:48" x14ac:dyDescent="0.25">
      <c r="A171" s="14">
        <v>1.7399999999999959E-9</v>
      </c>
      <c r="B171" t="s">
        <v>1014</v>
      </c>
      <c r="C171" s="4">
        <v>11</v>
      </c>
      <c r="D171" s="4">
        <v>0</v>
      </c>
      <c r="E171" s="4">
        <v>3</v>
      </c>
      <c r="F171" s="4">
        <v>14</v>
      </c>
      <c r="G171" s="4">
        <v>16.5</v>
      </c>
      <c r="H171" s="4">
        <v>14.01</v>
      </c>
      <c r="I171" s="34">
        <v>1699.8103254805817</v>
      </c>
      <c r="J171" s="35" t="s">
        <v>1240</v>
      </c>
      <c r="K171" s="35" t="s">
        <v>1240</v>
      </c>
      <c r="L171" s="35">
        <v>24.073570534125469</v>
      </c>
      <c r="M171" s="35">
        <v>21.524535100051352</v>
      </c>
      <c r="N171" s="4">
        <v>0.245</v>
      </c>
      <c r="O171" s="4">
        <v>-12.500000000000011</v>
      </c>
      <c r="P171" s="35">
        <v>1.4275517487508922</v>
      </c>
      <c r="Q171" s="36">
        <f t="shared" si="77"/>
        <v>78.571428573168575</v>
      </c>
      <c r="R171" s="36" t="str">
        <f t="shared" si="78"/>
        <v xml:space="preserve"> </v>
      </c>
      <c r="S171" s="37">
        <f t="shared" si="79"/>
        <v>0.1777301944594861</v>
      </c>
      <c r="T171" s="37" t="str">
        <f t="shared" si="80"/>
        <v/>
      </c>
      <c r="U171" s="37" t="str">
        <f t="shared" si="81"/>
        <v xml:space="preserve"> </v>
      </c>
      <c r="V171" s="37" t="str">
        <f t="shared" si="82"/>
        <v xml:space="preserve"> </v>
      </c>
      <c r="W171" s="37" t="str">
        <f t="shared" si="83"/>
        <v/>
      </c>
      <c r="X171" s="37" t="str">
        <f t="shared" si="84"/>
        <v/>
      </c>
      <c r="Y171" s="1" t="str">
        <f t="shared" si="85"/>
        <v xml:space="preserve"> </v>
      </c>
      <c r="Z171" s="1" t="str">
        <f t="shared" si="86"/>
        <v xml:space="preserve"> </v>
      </c>
      <c r="AA171" s="1" t="str">
        <f t="shared" si="87"/>
        <v xml:space="preserve"> </v>
      </c>
      <c r="AB171" s="1" t="str">
        <f t="shared" si="88"/>
        <v xml:space="preserve"> </v>
      </c>
      <c r="AC171" s="1">
        <f t="shared" si="89"/>
        <v>69</v>
      </c>
      <c r="AD171" s="1" t="str">
        <f t="shared" si="90"/>
        <v xml:space="preserve"> </v>
      </c>
      <c r="AE171" s="1">
        <f t="shared" si="91"/>
        <v>46</v>
      </c>
      <c r="AF171" s="1" t="str">
        <f t="shared" si="92"/>
        <v xml:space="preserve"> </v>
      </c>
      <c r="AG171" s="38" t="str">
        <f t="shared" si="93"/>
        <v xml:space="preserve"> </v>
      </c>
      <c r="AH171" s="38" t="str">
        <f t="shared" si="94"/>
        <v xml:space="preserve"> </v>
      </c>
      <c r="AI171" s="1" t="str">
        <f t="shared" si="95"/>
        <v xml:space="preserve"> </v>
      </c>
      <c r="AJ171" s="1" t="str">
        <f t="shared" si="96"/>
        <v xml:space="preserve"> </v>
      </c>
      <c r="AK171" s="25" t="str">
        <f t="shared" si="97"/>
        <v xml:space="preserve"> </v>
      </c>
      <c r="AL171" s="25" t="str">
        <f t="shared" si="98"/>
        <v xml:space="preserve"> </v>
      </c>
      <c r="AM171" s="1" t="str">
        <f t="shared" si="99"/>
        <v xml:space="preserve"> </v>
      </c>
      <c r="AN171" s="1" t="str">
        <f t="shared" si="100"/>
        <v xml:space="preserve"> </v>
      </c>
      <c r="AO171" t="s">
        <v>1014</v>
      </c>
      <c r="AP171" t="s">
        <v>1244</v>
      </c>
      <c r="AQ171" s="22" t="e">
        <v>#VALUE!</v>
      </c>
      <c r="AR171" s="21">
        <v>-71.588009313255412</v>
      </c>
      <c r="AS171">
        <v>17.773019271948609</v>
      </c>
      <c r="AT171" t="e">
        <v>#VALUE!</v>
      </c>
      <c r="AU171">
        <v>71.588009313255412</v>
      </c>
      <c r="AV171" t="s">
        <v>2185</v>
      </c>
    </row>
    <row r="172" spans="1:48" x14ac:dyDescent="0.25">
      <c r="A172" s="14">
        <v>1.7499999999999958E-9</v>
      </c>
      <c r="B172" t="s">
        <v>1162</v>
      </c>
      <c r="C172" s="4">
        <v>8</v>
      </c>
      <c r="D172" s="4">
        <v>2</v>
      </c>
      <c r="E172" s="4">
        <v>1</v>
      </c>
      <c r="F172" s="4">
        <v>11</v>
      </c>
      <c r="G172" s="4">
        <v>36</v>
      </c>
      <c r="H172" s="4">
        <v>35.36</v>
      </c>
      <c r="I172" s="34">
        <v>2118.6005283153027</v>
      </c>
      <c r="J172" s="35" t="s">
        <v>1240</v>
      </c>
      <c r="K172" s="35">
        <v>35.067090879696195</v>
      </c>
      <c r="L172" s="35">
        <v>18.095028871126352</v>
      </c>
      <c r="M172" s="35">
        <v>10.484856343460759</v>
      </c>
      <c r="N172" s="4">
        <v>0.74099999999999999</v>
      </c>
      <c r="O172" s="4" t="s">
        <v>132</v>
      </c>
      <c r="P172" s="35">
        <v>1.3238552307111646</v>
      </c>
      <c r="Q172" s="36">
        <f t="shared" si="77"/>
        <v>72.727272729022729</v>
      </c>
      <c r="R172" s="36" t="str">
        <f t="shared" si="78"/>
        <v xml:space="preserve"> </v>
      </c>
      <c r="S172" s="37" t="str">
        <f t="shared" si="79"/>
        <v/>
      </c>
      <c r="T172" s="37" t="str">
        <f t="shared" si="80"/>
        <v/>
      </c>
      <c r="U172" s="37" t="str">
        <f t="shared" si="81"/>
        <v xml:space="preserve"> </v>
      </c>
      <c r="V172" s="37" t="str">
        <f t="shared" si="82"/>
        <v xml:space="preserve"> </v>
      </c>
      <c r="W172" s="37" t="str">
        <f t="shared" si="83"/>
        <v/>
      </c>
      <c r="X172" s="37" t="str">
        <f t="shared" si="84"/>
        <v/>
      </c>
      <c r="Y172" s="1" t="str">
        <f t="shared" si="85"/>
        <v xml:space="preserve"> </v>
      </c>
      <c r="Z172" s="1" t="str">
        <f t="shared" si="86"/>
        <v xml:space="preserve"> </v>
      </c>
      <c r="AA172" s="1" t="str">
        <f t="shared" si="87"/>
        <v xml:space="preserve"> </v>
      </c>
      <c r="AB172" s="1" t="str">
        <f t="shared" si="88"/>
        <v xml:space="preserve"> </v>
      </c>
      <c r="AC172" s="1" t="str">
        <f t="shared" si="89"/>
        <v xml:space="preserve"> </v>
      </c>
      <c r="AD172" s="1" t="str">
        <f t="shared" si="90"/>
        <v xml:space="preserve"> </v>
      </c>
      <c r="AE172" s="1">
        <f t="shared" si="91"/>
        <v>63</v>
      </c>
      <c r="AF172" s="1" t="str">
        <f t="shared" si="92"/>
        <v xml:space="preserve"> </v>
      </c>
      <c r="AG172" s="38" t="str">
        <f t="shared" si="93"/>
        <v xml:space="preserve"> </v>
      </c>
      <c r="AH172" s="38" t="str">
        <f t="shared" si="94"/>
        <v xml:space="preserve"> </v>
      </c>
      <c r="AI172" s="1" t="str">
        <f t="shared" si="95"/>
        <v xml:space="preserve"> </v>
      </c>
      <c r="AJ172" s="1" t="str">
        <f t="shared" si="96"/>
        <v xml:space="preserve"> </v>
      </c>
      <c r="AK172" s="25" t="str">
        <f t="shared" si="97"/>
        <v xml:space="preserve"> </v>
      </c>
      <c r="AL172" s="25" t="str">
        <f t="shared" si="98"/>
        <v xml:space="preserve"> </v>
      </c>
      <c r="AM172" s="1" t="str">
        <f t="shared" si="99"/>
        <v xml:space="preserve"> </v>
      </c>
      <c r="AN172" s="1" t="str">
        <f t="shared" si="100"/>
        <v xml:space="preserve"> </v>
      </c>
      <c r="AO172" t="s">
        <v>1162</v>
      </c>
      <c r="AP172" t="s">
        <v>1244</v>
      </c>
      <c r="AQ172" s="22" t="e">
        <v>#VALUE!</v>
      </c>
      <c r="AR172" s="21">
        <v>-28.975050795274427</v>
      </c>
      <c r="AS172">
        <v>1.8099547511312153</v>
      </c>
      <c r="AT172" t="e">
        <v>#VALUE!</v>
      </c>
      <c r="AU172">
        <v>28.975050795274427</v>
      </c>
      <c r="AV172" t="s">
        <v>2186</v>
      </c>
    </row>
    <row r="173" spans="1:48" x14ac:dyDescent="0.25">
      <c r="A173" s="14">
        <v>1.7599999999999958E-9</v>
      </c>
      <c r="B173" t="s">
        <v>1179</v>
      </c>
      <c r="C173" s="4">
        <v>11</v>
      </c>
      <c r="D173" s="4">
        <v>0</v>
      </c>
      <c r="E173" s="4">
        <v>2</v>
      </c>
      <c r="F173" s="4">
        <v>13</v>
      </c>
      <c r="G173" s="4">
        <v>62.680500030517578</v>
      </c>
      <c r="H173" s="4">
        <v>57.21</v>
      </c>
      <c r="I173" s="34">
        <v>11420.521412339822</v>
      </c>
      <c r="J173" s="35">
        <v>15.25451572851251</v>
      </c>
      <c r="K173" s="35">
        <v>15.582448238613967</v>
      </c>
      <c r="L173" s="35">
        <v>12.838306897489351</v>
      </c>
      <c r="M173" s="35">
        <v>12.95389750835654</v>
      </c>
      <c r="N173" s="4">
        <v>2.698</v>
      </c>
      <c r="O173" s="4">
        <v>-2.2463768115942124</v>
      </c>
      <c r="P173" s="35">
        <v>1.6888096832224715</v>
      </c>
      <c r="Q173" s="36">
        <f t="shared" si="77"/>
        <v>84.615384617144613</v>
      </c>
      <c r="R173" s="36" t="str">
        <f t="shared" si="78"/>
        <v xml:space="preserve"> </v>
      </c>
      <c r="S173" s="37" t="str">
        <f t="shared" si="79"/>
        <v/>
      </c>
      <c r="T173" s="37" t="str">
        <f t="shared" si="80"/>
        <v/>
      </c>
      <c r="U173" s="37" t="str">
        <f t="shared" si="81"/>
        <v/>
      </c>
      <c r="V173" s="37">
        <f t="shared" si="82"/>
        <v>-0.38007222982168409</v>
      </c>
      <c r="W173" s="37" t="str">
        <f t="shared" si="83"/>
        <v/>
      </c>
      <c r="X173" s="37" t="str">
        <f t="shared" si="84"/>
        <v/>
      </c>
      <c r="Y173" s="1" t="str">
        <f t="shared" si="85"/>
        <v xml:space="preserve"> </v>
      </c>
      <c r="Z173" s="1">
        <f t="shared" si="86"/>
        <v>65</v>
      </c>
      <c r="AA173" s="1" t="str">
        <f t="shared" si="87"/>
        <v xml:space="preserve"> </v>
      </c>
      <c r="AB173" s="1" t="str">
        <f t="shared" si="88"/>
        <v xml:space="preserve"> </v>
      </c>
      <c r="AC173" s="1" t="str">
        <f t="shared" si="89"/>
        <v xml:space="preserve"> </v>
      </c>
      <c r="AD173" s="1" t="str">
        <f t="shared" si="90"/>
        <v xml:space="preserve"> </v>
      </c>
      <c r="AE173" s="1">
        <f t="shared" si="91"/>
        <v>32</v>
      </c>
      <c r="AF173" s="1" t="str">
        <f t="shared" si="92"/>
        <v xml:space="preserve"> </v>
      </c>
      <c r="AG173" s="38" t="str">
        <f t="shared" si="93"/>
        <v xml:space="preserve"> </v>
      </c>
      <c r="AH173" s="38" t="str">
        <f t="shared" si="94"/>
        <v xml:space="preserve"> </v>
      </c>
      <c r="AI173" s="1" t="str">
        <f t="shared" si="95"/>
        <v xml:space="preserve"> </v>
      </c>
      <c r="AJ173" s="1" t="str">
        <f t="shared" si="96"/>
        <v xml:space="preserve"> </v>
      </c>
      <c r="AK173" s="25" t="str">
        <f t="shared" si="97"/>
        <v xml:space="preserve"> </v>
      </c>
      <c r="AL173" s="25" t="str">
        <f t="shared" si="98"/>
        <v xml:space="preserve"> </v>
      </c>
      <c r="AM173" s="1" t="str">
        <f t="shared" si="99"/>
        <v xml:space="preserve"> </v>
      </c>
      <c r="AN173" s="1" t="str">
        <f t="shared" si="100"/>
        <v xml:space="preserve"> </v>
      </c>
      <c r="AO173" t="s">
        <v>1179</v>
      </c>
      <c r="AP173" t="s">
        <v>1295</v>
      </c>
      <c r="AQ173" s="22">
        <v>38.007222982168408</v>
      </c>
      <c r="AR173" s="21">
        <v>8.4930288853447884</v>
      </c>
      <c r="AS173">
        <v>9.5621395394469122</v>
      </c>
      <c r="AT173">
        <v>-38.007222982168408</v>
      </c>
      <c r="AU173">
        <v>-8.4930288853447884</v>
      </c>
      <c r="AV173" t="s">
        <v>2187</v>
      </c>
    </row>
    <row r="174" spans="1:48" x14ac:dyDescent="0.25">
      <c r="A174" s="14">
        <v>1.7699999999999957E-9</v>
      </c>
      <c r="B174" t="s">
        <v>1091</v>
      </c>
      <c r="C174" s="4">
        <v>7</v>
      </c>
      <c r="D174" s="4">
        <v>0</v>
      </c>
      <c r="E174" s="4">
        <v>4</v>
      </c>
      <c r="F174" s="4">
        <v>11</v>
      </c>
      <c r="G174" s="4">
        <v>43.096199035644531</v>
      </c>
      <c r="H174" s="4">
        <v>42.68</v>
      </c>
      <c r="I174" s="34">
        <v>6586.9701473024725</v>
      </c>
      <c r="J174" s="35" t="s">
        <v>1240</v>
      </c>
      <c r="K174" s="35" t="s">
        <v>1240</v>
      </c>
      <c r="L174" s="35">
        <v>15.72777726542899</v>
      </c>
      <c r="M174" s="35">
        <v>12.73547917663954</v>
      </c>
      <c r="N174" s="4">
        <v>0.59499999999999997</v>
      </c>
      <c r="O174" s="4">
        <v>-23.717948717948726</v>
      </c>
      <c r="P174" s="35">
        <v>0.63767573938485944</v>
      </c>
      <c r="Q174" s="36" t="str">
        <f t="shared" si="77"/>
        <v xml:space="preserve"> </v>
      </c>
      <c r="R174" s="36" t="str">
        <f t="shared" si="78"/>
        <v xml:space="preserve"> </v>
      </c>
      <c r="S174" s="37" t="str">
        <f t="shared" si="79"/>
        <v/>
      </c>
      <c r="T174" s="37" t="str">
        <f t="shared" si="80"/>
        <v/>
      </c>
      <c r="U174" s="37" t="str">
        <f t="shared" si="81"/>
        <v xml:space="preserve"> </v>
      </c>
      <c r="V174" s="37" t="str">
        <f t="shared" si="82"/>
        <v xml:space="preserve"> </v>
      </c>
      <c r="W174" s="37" t="str">
        <f t="shared" si="83"/>
        <v/>
      </c>
      <c r="X174" s="37" t="str">
        <f t="shared" si="84"/>
        <v/>
      </c>
      <c r="Y174" s="1" t="str">
        <f t="shared" si="85"/>
        <v xml:space="preserve"> </v>
      </c>
      <c r="Z174" s="1" t="str">
        <f t="shared" si="86"/>
        <v xml:space="preserve"> </v>
      </c>
      <c r="AA174" s="1" t="str">
        <f t="shared" si="87"/>
        <v xml:space="preserve"> </v>
      </c>
      <c r="AB174" s="1" t="str">
        <f t="shared" si="88"/>
        <v xml:space="preserve"> </v>
      </c>
      <c r="AC174" s="1" t="str">
        <f t="shared" si="89"/>
        <v xml:space="preserve"> </v>
      </c>
      <c r="AD174" s="1" t="str">
        <f t="shared" si="90"/>
        <v xml:space="preserve"> </v>
      </c>
      <c r="AE174" s="1" t="str">
        <f t="shared" si="91"/>
        <v xml:space="preserve"> </v>
      </c>
      <c r="AF174" s="1" t="str">
        <f t="shared" si="92"/>
        <v xml:space="preserve"> </v>
      </c>
      <c r="AG174" s="38" t="str">
        <f t="shared" si="93"/>
        <v xml:space="preserve"> </v>
      </c>
      <c r="AH174" s="38" t="str">
        <f t="shared" si="94"/>
        <v xml:space="preserve"> </v>
      </c>
      <c r="AI174" s="1" t="str">
        <f t="shared" si="95"/>
        <v xml:space="preserve"> </v>
      </c>
      <c r="AJ174" s="1" t="str">
        <f t="shared" si="96"/>
        <v xml:space="preserve"> </v>
      </c>
      <c r="AK174" s="25" t="str">
        <f t="shared" si="97"/>
        <v xml:space="preserve"> </v>
      </c>
      <c r="AL174" s="25" t="str">
        <f t="shared" si="98"/>
        <v xml:space="preserve"> </v>
      </c>
      <c r="AM174" s="1" t="str">
        <f t="shared" si="99"/>
        <v xml:space="preserve"> </v>
      </c>
      <c r="AN174" s="1" t="str">
        <f t="shared" si="100"/>
        <v xml:space="preserve"> </v>
      </c>
      <c r="AO174" t="s">
        <v>1091</v>
      </c>
      <c r="AP174" t="s">
        <v>1244</v>
      </c>
      <c r="AQ174" s="22" t="e">
        <v>#VALUE!</v>
      </c>
      <c r="AR174" s="21">
        <v>-12.102107498831538</v>
      </c>
      <c r="AS174">
        <v>0.97516175174445774</v>
      </c>
      <c r="AT174" t="e">
        <v>#VALUE!</v>
      </c>
      <c r="AU174">
        <v>12.102107498831538</v>
      </c>
      <c r="AV174" t="s">
        <v>2188</v>
      </c>
    </row>
    <row r="175" spans="1:48" x14ac:dyDescent="0.25">
      <c r="A175" s="14">
        <v>1.7799999999999957E-9</v>
      </c>
      <c r="B175" t="s">
        <v>1110</v>
      </c>
      <c r="C175" s="4">
        <v>2</v>
      </c>
      <c r="D175" s="4">
        <v>1</v>
      </c>
      <c r="E175" s="4">
        <v>4</v>
      </c>
      <c r="F175" s="4">
        <v>7</v>
      </c>
      <c r="G175" s="4">
        <v>90</v>
      </c>
      <c r="H175" s="4">
        <v>88.12</v>
      </c>
      <c r="I175" s="34">
        <v>2431.9774717366722</v>
      </c>
      <c r="J175" s="35">
        <v>27.097170971709716</v>
      </c>
      <c r="K175" s="35">
        <v>34.830039525691696</v>
      </c>
      <c r="L175" s="35">
        <v>15.706879322844213</v>
      </c>
      <c r="M175" s="35">
        <v>17.07871105193076</v>
      </c>
      <c r="N175" s="4">
        <v>2.5300000000000002</v>
      </c>
      <c r="O175" s="4">
        <v>-23.564954682779447</v>
      </c>
      <c r="P175" s="35">
        <v>2.6214253290966862</v>
      </c>
      <c r="Q175" s="36" t="str">
        <f t="shared" si="77"/>
        <v xml:space="preserve"> </v>
      </c>
      <c r="R175" s="36" t="str">
        <f t="shared" si="78"/>
        <v xml:space="preserve"> </v>
      </c>
      <c r="S175" s="37" t="str">
        <f t="shared" si="79"/>
        <v/>
      </c>
      <c r="T175" s="37" t="str">
        <f t="shared" si="80"/>
        <v/>
      </c>
      <c r="U175" s="37" t="str">
        <f t="shared" si="81"/>
        <v/>
      </c>
      <c r="V175" s="37" t="str">
        <f t="shared" si="82"/>
        <v/>
      </c>
      <c r="W175" s="37" t="str">
        <f t="shared" si="83"/>
        <v/>
      </c>
      <c r="X175" s="37" t="str">
        <f t="shared" si="84"/>
        <v/>
      </c>
      <c r="Y175" s="1" t="str">
        <f t="shared" si="85"/>
        <v xml:space="preserve"> </v>
      </c>
      <c r="Z175" s="1" t="str">
        <f t="shared" si="86"/>
        <v xml:space="preserve"> </v>
      </c>
      <c r="AA175" s="1" t="str">
        <f t="shared" si="87"/>
        <v xml:space="preserve"> </v>
      </c>
      <c r="AB175" s="1" t="str">
        <f t="shared" si="88"/>
        <v xml:space="preserve"> </v>
      </c>
      <c r="AC175" s="1" t="str">
        <f t="shared" si="89"/>
        <v xml:space="preserve"> </v>
      </c>
      <c r="AD175" s="1" t="str">
        <f t="shared" si="90"/>
        <v xml:space="preserve"> </v>
      </c>
      <c r="AE175" s="1" t="str">
        <f t="shared" si="91"/>
        <v xml:space="preserve"> </v>
      </c>
      <c r="AF175" s="1" t="str">
        <f t="shared" si="92"/>
        <v xml:space="preserve"> </v>
      </c>
      <c r="AG175" s="38">
        <f t="shared" si="93"/>
        <v>2.6214253308766864</v>
      </c>
      <c r="AH175" s="38" t="str">
        <f t="shared" si="94"/>
        <v xml:space="preserve"> </v>
      </c>
      <c r="AI175" s="1">
        <f t="shared" si="95"/>
        <v>82</v>
      </c>
      <c r="AJ175" s="1" t="str">
        <f t="shared" si="96"/>
        <v xml:space="preserve"> </v>
      </c>
      <c r="AK175" s="25" t="str">
        <f t="shared" si="97"/>
        <v xml:space="preserve"> </v>
      </c>
      <c r="AL175" s="25" t="str">
        <f t="shared" si="98"/>
        <v xml:space="preserve"> </v>
      </c>
      <c r="AM175" s="1" t="str">
        <f t="shared" si="99"/>
        <v xml:space="preserve"> </v>
      </c>
      <c r="AN175" s="1" t="str">
        <f t="shared" si="100"/>
        <v xml:space="preserve"> </v>
      </c>
      <c r="AO175" t="s">
        <v>1110</v>
      </c>
      <c r="AP175" t="s">
        <v>1241</v>
      </c>
      <c r="AQ175" s="22">
        <v>-10.120105269776513</v>
      </c>
      <c r="AR175" s="21">
        <v>-11.953154257276367</v>
      </c>
      <c r="AS175">
        <v>2.1334543803903649</v>
      </c>
      <c r="AT175">
        <v>10.120105269776513</v>
      </c>
      <c r="AU175">
        <v>11.953154257276367</v>
      </c>
      <c r="AV175" t="s">
        <v>2189</v>
      </c>
    </row>
    <row r="176" spans="1:48" x14ac:dyDescent="0.25">
      <c r="A176" s="14">
        <v>1.7899999999999957E-9</v>
      </c>
      <c r="B176" t="s">
        <v>1153</v>
      </c>
      <c r="C176" s="4">
        <v>7</v>
      </c>
      <c r="D176" s="4">
        <v>1</v>
      </c>
      <c r="E176" s="4">
        <v>9</v>
      </c>
      <c r="F176" s="4">
        <v>17</v>
      </c>
      <c r="G176" s="4">
        <v>1.2000000476837158</v>
      </c>
      <c r="H176" s="4">
        <v>0.79</v>
      </c>
      <c r="I176" s="34">
        <v>160.19025756399049</v>
      </c>
      <c r="J176" s="35" t="s">
        <v>1240</v>
      </c>
      <c r="K176" s="35" t="s">
        <v>1240</v>
      </c>
      <c r="L176" s="35">
        <v>4.4275048100393422</v>
      </c>
      <c r="M176" s="35">
        <v>7.8796153042023835</v>
      </c>
      <c r="N176" s="4">
        <v>-0.55400000000000005</v>
      </c>
      <c r="O176" s="4">
        <v>-432.69230769230774</v>
      </c>
      <c r="P176" s="35">
        <v>0</v>
      </c>
      <c r="Q176" s="36" t="str">
        <f t="shared" si="77"/>
        <v xml:space="preserve"> </v>
      </c>
      <c r="R176" s="36" t="str">
        <f t="shared" si="78"/>
        <v xml:space="preserve"> </v>
      </c>
      <c r="S176" s="37">
        <f t="shared" si="79"/>
        <v>0.51898740392128573</v>
      </c>
      <c r="T176" s="37" t="str">
        <f t="shared" si="80"/>
        <v/>
      </c>
      <c r="U176" s="37" t="str">
        <f t="shared" si="81"/>
        <v xml:space="preserve"> </v>
      </c>
      <c r="V176" s="37" t="str">
        <f t="shared" si="82"/>
        <v xml:space="preserve"> </v>
      </c>
      <c r="W176" s="37" t="str">
        <f t="shared" si="83"/>
        <v/>
      </c>
      <c r="X176" s="37">
        <f t="shared" si="84"/>
        <v>-0.6844229087236593</v>
      </c>
      <c r="Y176" s="1" t="str">
        <f t="shared" si="85"/>
        <v xml:space="preserve"> </v>
      </c>
      <c r="Z176" s="1" t="str">
        <f t="shared" si="86"/>
        <v xml:space="preserve"> </v>
      </c>
      <c r="AA176" s="1" t="str">
        <f t="shared" si="87"/>
        <v xml:space="preserve"> </v>
      </c>
      <c r="AB176" s="1">
        <f t="shared" si="88"/>
        <v>21</v>
      </c>
      <c r="AC176" s="1">
        <f t="shared" si="89"/>
        <v>12</v>
      </c>
      <c r="AD176" s="1" t="str">
        <f t="shared" si="90"/>
        <v xml:space="preserve"> </v>
      </c>
      <c r="AE176" s="1" t="str">
        <f t="shared" si="91"/>
        <v xml:space="preserve"> </v>
      </c>
      <c r="AF176" s="1" t="str">
        <f t="shared" si="92"/>
        <v xml:space="preserve"> </v>
      </c>
      <c r="AG176" s="38" t="str">
        <f t="shared" si="93"/>
        <v xml:space="preserve"> </v>
      </c>
      <c r="AH176" s="38" t="str">
        <f t="shared" si="94"/>
        <v xml:space="preserve"> </v>
      </c>
      <c r="AI176" s="1" t="str">
        <f t="shared" si="95"/>
        <v xml:space="preserve"> </v>
      </c>
      <c r="AJ176" s="1" t="str">
        <f t="shared" si="96"/>
        <v xml:space="preserve"> </v>
      </c>
      <c r="AK176" s="25" t="str">
        <f t="shared" si="97"/>
        <v xml:space="preserve"> </v>
      </c>
      <c r="AL176" s="25">
        <f t="shared" si="98"/>
        <v>-432.69230769051774</v>
      </c>
      <c r="AM176" s="1" t="str">
        <f t="shared" si="99"/>
        <v xml:space="preserve"> </v>
      </c>
      <c r="AN176" s="1">
        <f t="shared" si="100"/>
        <v>29</v>
      </c>
      <c r="AO176" t="s">
        <v>1153</v>
      </c>
      <c r="AP176" t="s">
        <v>1297</v>
      </c>
      <c r="AQ176" s="22" t="e">
        <v>#VALUE!</v>
      </c>
      <c r="AR176" s="21">
        <v>68.44229087236593</v>
      </c>
      <c r="AS176">
        <v>51.898740213128569</v>
      </c>
      <c r="AT176" t="e">
        <v>#VALUE!</v>
      </c>
      <c r="AU176">
        <v>-68.44229087236593</v>
      </c>
      <c r="AV176" t="s">
        <v>2190</v>
      </c>
    </row>
    <row r="177" spans="1:48" x14ac:dyDescent="0.25">
      <c r="A177" s="14">
        <v>1.7999999999999956E-9</v>
      </c>
      <c r="B177" t="s">
        <v>1086</v>
      </c>
      <c r="C177" s="4">
        <v>3</v>
      </c>
      <c r="D177" s="4">
        <v>0</v>
      </c>
      <c r="E177" s="4">
        <v>11</v>
      </c>
      <c r="F177" s="4">
        <v>14</v>
      </c>
      <c r="G177" s="4">
        <v>3</v>
      </c>
      <c r="H177" s="4">
        <v>1.89</v>
      </c>
      <c r="I177" s="34">
        <v>229.0087368067046</v>
      </c>
      <c r="J177" s="35">
        <v>2.1307779030439682</v>
      </c>
      <c r="K177" s="35" t="s">
        <v>1240</v>
      </c>
      <c r="L177" s="35">
        <v>3.9079329004329004</v>
      </c>
      <c r="M177" s="35">
        <v>6.3981040974529346</v>
      </c>
      <c r="N177" s="4">
        <v>-0.49199999999999999</v>
      </c>
      <c r="O177" s="4" t="s">
        <v>132</v>
      </c>
      <c r="P177" s="35">
        <v>6.5079365079365088</v>
      </c>
      <c r="Q177" s="36" t="str">
        <f t="shared" si="77"/>
        <v xml:space="preserve"> </v>
      </c>
      <c r="R177" s="36" t="str">
        <f t="shared" si="78"/>
        <v xml:space="preserve"> </v>
      </c>
      <c r="S177" s="37">
        <f t="shared" si="79"/>
        <v>0.58730158910158747</v>
      </c>
      <c r="T177" s="37" t="str">
        <f t="shared" si="80"/>
        <v/>
      </c>
      <c r="U177" s="37" t="str">
        <f t="shared" si="81"/>
        <v/>
      </c>
      <c r="V177" s="37">
        <f t="shared" si="82"/>
        <v>-0.91340738587261072</v>
      </c>
      <c r="W177" s="37" t="str">
        <f t="shared" si="83"/>
        <v/>
      </c>
      <c r="X177" s="37">
        <f t="shared" si="84"/>
        <v>-0.72145618118238253</v>
      </c>
      <c r="Y177" s="1" t="str">
        <f t="shared" si="85"/>
        <v xml:space="preserve"> </v>
      </c>
      <c r="Z177" s="1">
        <f t="shared" si="86"/>
        <v>2</v>
      </c>
      <c r="AA177" s="1" t="str">
        <f t="shared" si="87"/>
        <v xml:space="preserve"> </v>
      </c>
      <c r="AB177" s="1">
        <f t="shared" si="88"/>
        <v>16</v>
      </c>
      <c r="AC177" s="1">
        <f t="shared" si="89"/>
        <v>9</v>
      </c>
      <c r="AD177" s="1" t="str">
        <f t="shared" si="90"/>
        <v xml:space="preserve"> </v>
      </c>
      <c r="AE177" s="1" t="str">
        <f t="shared" si="91"/>
        <v xml:space="preserve"> </v>
      </c>
      <c r="AF177" s="1" t="str">
        <f t="shared" si="92"/>
        <v xml:space="preserve"> </v>
      </c>
      <c r="AG177" s="38">
        <f t="shared" si="93"/>
        <v>6.5079365097365089</v>
      </c>
      <c r="AH177" s="38" t="str">
        <f t="shared" si="94"/>
        <v xml:space="preserve"> </v>
      </c>
      <c r="AI177" s="1">
        <f t="shared" si="95"/>
        <v>27</v>
      </c>
      <c r="AJ177" s="1" t="str">
        <f t="shared" si="96"/>
        <v xml:space="preserve"> </v>
      </c>
      <c r="AK177" s="25" t="str">
        <f t="shared" si="97"/>
        <v xml:space="preserve"> </v>
      </c>
      <c r="AL177" s="25" t="str">
        <f t="shared" si="98"/>
        <v xml:space="preserve"> </v>
      </c>
      <c r="AM177" s="1" t="str">
        <f t="shared" si="99"/>
        <v xml:space="preserve"> </v>
      </c>
      <c r="AN177" s="1" t="str">
        <f t="shared" si="100"/>
        <v xml:space="preserve"> </v>
      </c>
      <c r="AO177" t="s">
        <v>1086</v>
      </c>
      <c r="AP177" t="s">
        <v>1297</v>
      </c>
      <c r="AQ177" s="22">
        <v>91.340738587261072</v>
      </c>
      <c r="AR177" s="21">
        <v>72.145618118238247</v>
      </c>
      <c r="AS177">
        <v>58.730158730158742</v>
      </c>
      <c r="AT177">
        <v>-91.340738587261072</v>
      </c>
      <c r="AU177">
        <v>-72.145618118238247</v>
      </c>
      <c r="AV177" t="s">
        <v>2191</v>
      </c>
    </row>
    <row r="178" spans="1:48" x14ac:dyDescent="0.25">
      <c r="A178" s="14">
        <v>1.8099999999999956E-9</v>
      </c>
      <c r="B178" t="s">
        <v>1029</v>
      </c>
      <c r="C178" s="4">
        <v>14</v>
      </c>
      <c r="D178" s="4">
        <v>0</v>
      </c>
      <c r="E178" s="4">
        <v>0</v>
      </c>
      <c r="F178" s="4">
        <v>14</v>
      </c>
      <c r="G178" s="4">
        <v>40</v>
      </c>
      <c r="H178" s="4">
        <v>33.17</v>
      </c>
      <c r="I178" s="34">
        <v>3624.2663293340465</v>
      </c>
      <c r="J178" s="35">
        <v>17.939426717144404</v>
      </c>
      <c r="K178" s="35" t="s">
        <v>1240</v>
      </c>
      <c r="L178" s="35">
        <v>7.3660137408077748</v>
      </c>
      <c r="M178" s="35">
        <v>10.949723815096549</v>
      </c>
      <c r="N178" s="4">
        <v>-0.152</v>
      </c>
      <c r="O178" s="4" t="s">
        <v>132</v>
      </c>
      <c r="P178" s="35">
        <v>3.6328007235453721</v>
      </c>
      <c r="Q178" s="36">
        <f t="shared" si="77"/>
        <v>100.00000000180999</v>
      </c>
      <c r="R178" s="36" t="str">
        <f t="shared" si="78"/>
        <v xml:space="preserve"> </v>
      </c>
      <c r="S178" s="37">
        <f t="shared" si="79"/>
        <v>0.20590895568398246</v>
      </c>
      <c r="T178" s="37" t="str">
        <f t="shared" si="80"/>
        <v/>
      </c>
      <c r="U178" s="37" t="str">
        <f t="shared" si="81"/>
        <v/>
      </c>
      <c r="V178" s="37" t="str">
        <f t="shared" si="82"/>
        <v/>
      </c>
      <c r="W178" s="37" t="str">
        <f t="shared" si="83"/>
        <v/>
      </c>
      <c r="X178" s="37">
        <f t="shared" si="84"/>
        <v>-0.47497624726351928</v>
      </c>
      <c r="Y178" s="1" t="str">
        <f t="shared" si="85"/>
        <v xml:space="preserve"> </v>
      </c>
      <c r="Z178" s="1" t="str">
        <f t="shared" si="86"/>
        <v xml:space="preserve"> </v>
      </c>
      <c r="AA178" s="1" t="str">
        <f t="shared" si="87"/>
        <v xml:space="preserve"> </v>
      </c>
      <c r="AB178" s="1">
        <f t="shared" si="88"/>
        <v>44</v>
      </c>
      <c r="AC178" s="1">
        <f t="shared" si="89"/>
        <v>57</v>
      </c>
      <c r="AD178" s="1" t="str">
        <f t="shared" si="90"/>
        <v xml:space="preserve"> </v>
      </c>
      <c r="AE178" s="1">
        <f t="shared" si="91"/>
        <v>1</v>
      </c>
      <c r="AF178" s="1" t="str">
        <f t="shared" si="92"/>
        <v xml:space="preserve"> </v>
      </c>
      <c r="AG178" s="38">
        <f t="shared" si="93"/>
        <v>3.6328007253553722</v>
      </c>
      <c r="AH178" s="38" t="str">
        <f t="shared" si="94"/>
        <v xml:space="preserve"> </v>
      </c>
      <c r="AI178" s="1">
        <f t="shared" si="95"/>
        <v>73</v>
      </c>
      <c r="AJ178" s="1" t="str">
        <f t="shared" si="96"/>
        <v xml:space="preserve"> </v>
      </c>
      <c r="AK178" s="25" t="str">
        <f t="shared" si="97"/>
        <v xml:space="preserve"> </v>
      </c>
      <c r="AL178" s="25" t="str">
        <f t="shared" si="98"/>
        <v xml:space="preserve"> </v>
      </c>
      <c r="AM178" s="1" t="str">
        <f t="shared" si="99"/>
        <v xml:space="preserve"> </v>
      </c>
      <c r="AN178" s="1" t="str">
        <f t="shared" si="100"/>
        <v xml:space="preserve"> </v>
      </c>
      <c r="AO178" t="s">
        <v>1029</v>
      </c>
      <c r="AP178" t="s">
        <v>1297</v>
      </c>
      <c r="AQ178" s="22">
        <v>27.09602191926761</v>
      </c>
      <c r="AR178" s="21">
        <v>47.49762472635193</v>
      </c>
      <c r="AS178">
        <v>20.590895387398245</v>
      </c>
      <c r="AT178">
        <v>-27.09602191926761</v>
      </c>
      <c r="AU178">
        <v>-47.49762472635193</v>
      </c>
      <c r="AV178" t="s">
        <v>2192</v>
      </c>
    </row>
    <row r="179" spans="1:48" x14ac:dyDescent="0.25">
      <c r="A179" s="14">
        <v>1.8199999999999956E-9</v>
      </c>
      <c r="B179" t="s">
        <v>1178</v>
      </c>
      <c r="C179" s="4">
        <v>3</v>
      </c>
      <c r="D179" s="4">
        <v>0</v>
      </c>
      <c r="E179" s="4">
        <v>5</v>
      </c>
      <c r="F179" s="4">
        <v>8</v>
      </c>
      <c r="G179" s="4">
        <v>25.5</v>
      </c>
      <c r="H179" s="4">
        <v>23.7</v>
      </c>
      <c r="I179" s="34">
        <v>11674.002330953394</v>
      </c>
      <c r="J179" s="35">
        <v>7.8502815501821788</v>
      </c>
      <c r="K179" s="35">
        <v>9.1860465116279073</v>
      </c>
      <c r="L179" s="35" t="s">
        <v>1240</v>
      </c>
      <c r="M179" s="35" t="s">
        <v>1240</v>
      </c>
      <c r="N179" s="4">
        <v>2.58</v>
      </c>
      <c r="O179" s="4">
        <v>-13.999999999999998</v>
      </c>
      <c r="P179" s="35">
        <v>7.3839662447257384</v>
      </c>
      <c r="Q179" s="36" t="str">
        <f t="shared" si="77"/>
        <v xml:space="preserve"> </v>
      </c>
      <c r="R179" s="36" t="str">
        <f t="shared" si="78"/>
        <v xml:space="preserve"> </v>
      </c>
      <c r="S179" s="37" t="str">
        <f t="shared" si="79"/>
        <v/>
      </c>
      <c r="T179" s="37" t="str">
        <f t="shared" si="80"/>
        <v/>
      </c>
      <c r="U179" s="37" t="str">
        <f t="shared" si="81"/>
        <v/>
      </c>
      <c r="V179" s="37">
        <f t="shared" si="82"/>
        <v>-0.68097266256836064</v>
      </c>
      <c r="W179" s="37" t="str">
        <f t="shared" si="83"/>
        <v xml:space="preserve"> </v>
      </c>
      <c r="X179" s="37" t="str">
        <f t="shared" si="84"/>
        <v xml:space="preserve"> </v>
      </c>
      <c r="Y179" s="1" t="str">
        <f t="shared" si="85"/>
        <v xml:space="preserve"> </v>
      </c>
      <c r="Z179" s="1">
        <f t="shared" si="86"/>
        <v>30</v>
      </c>
      <c r="AA179" s="1" t="str">
        <f t="shared" si="87"/>
        <v xml:space="preserve"> </v>
      </c>
      <c r="AB179" s="1" t="str">
        <f t="shared" si="88"/>
        <v xml:space="preserve"> </v>
      </c>
      <c r="AC179" s="1" t="str">
        <f t="shared" si="89"/>
        <v xml:space="preserve"> </v>
      </c>
      <c r="AD179" s="1" t="str">
        <f t="shared" si="90"/>
        <v xml:space="preserve"> </v>
      </c>
      <c r="AE179" s="1" t="str">
        <f t="shared" si="91"/>
        <v xml:space="preserve"> </v>
      </c>
      <c r="AF179" s="1" t="str">
        <f t="shared" si="92"/>
        <v xml:space="preserve"> </v>
      </c>
      <c r="AG179" s="38">
        <f t="shared" si="93"/>
        <v>7.3839662465457385</v>
      </c>
      <c r="AH179" s="38" t="str">
        <f t="shared" si="94"/>
        <v xml:space="preserve"> </v>
      </c>
      <c r="AI179" s="1">
        <f t="shared" si="95"/>
        <v>16</v>
      </c>
      <c r="AJ179" s="1" t="str">
        <f t="shared" si="96"/>
        <v xml:space="preserve"> </v>
      </c>
      <c r="AK179" s="25" t="str">
        <f t="shared" si="97"/>
        <v xml:space="preserve"> </v>
      </c>
      <c r="AL179" s="25" t="str">
        <f t="shared" si="98"/>
        <v xml:space="preserve"> </v>
      </c>
      <c r="AM179" s="1" t="str">
        <f t="shared" si="99"/>
        <v xml:space="preserve"> </v>
      </c>
      <c r="AN179" s="1" t="str">
        <f t="shared" si="100"/>
        <v xml:space="preserve"> </v>
      </c>
      <c r="AO179" t="s">
        <v>1178</v>
      </c>
      <c r="AP179" t="s">
        <v>1248</v>
      </c>
      <c r="AQ179" s="22">
        <v>68.097266256836065</v>
      </c>
      <c r="AR179" s="21" t="e">
        <v>#VALUE!</v>
      </c>
      <c r="AS179">
        <v>7.5949367088607556</v>
      </c>
      <c r="AT179">
        <v>-68.097266256836065</v>
      </c>
      <c r="AU179" t="e">
        <v>#VALUE!</v>
      </c>
      <c r="AV179" t="s">
        <v>2193</v>
      </c>
    </row>
    <row r="180" spans="1:48" x14ac:dyDescent="0.25">
      <c r="A180" s="14">
        <v>1.8299999999999955E-9</v>
      </c>
      <c r="B180" t="s">
        <v>958</v>
      </c>
      <c r="C180" s="4">
        <v>20</v>
      </c>
      <c r="D180" s="4">
        <v>0</v>
      </c>
      <c r="E180" s="4">
        <v>2</v>
      </c>
      <c r="F180" s="4">
        <v>22</v>
      </c>
      <c r="G180" s="4">
        <v>40</v>
      </c>
      <c r="H180" s="4">
        <v>32.42</v>
      </c>
      <c r="I180" s="34">
        <v>13099.138041148472</v>
      </c>
      <c r="J180" s="35">
        <v>10.952702702702704</v>
      </c>
      <c r="K180" s="35">
        <v>15.299669655497876</v>
      </c>
      <c r="L180" s="35">
        <v>10.62611418394413</v>
      </c>
      <c r="M180" s="35">
        <v>10.12462483620495</v>
      </c>
      <c r="N180" s="4">
        <v>2.1190000000000002</v>
      </c>
      <c r="O180" s="4">
        <v>-20.037735849056592</v>
      </c>
      <c r="P180" s="35">
        <v>7.7884022208513262</v>
      </c>
      <c r="Q180" s="36">
        <f t="shared" si="77"/>
        <v>90.909090910920909</v>
      </c>
      <c r="R180" s="36" t="str">
        <f t="shared" si="78"/>
        <v xml:space="preserve"> </v>
      </c>
      <c r="S180" s="37">
        <f t="shared" si="79"/>
        <v>0.23380629424209118</v>
      </c>
      <c r="T180" s="37" t="str">
        <f t="shared" si="80"/>
        <v/>
      </c>
      <c r="U180" s="37" t="str">
        <f t="shared" si="81"/>
        <v/>
      </c>
      <c r="V180" s="37">
        <f t="shared" si="82"/>
        <v>-0.55489346992370292</v>
      </c>
      <c r="W180" s="37" t="str">
        <f t="shared" si="83"/>
        <v/>
      </c>
      <c r="X180" s="37" t="str">
        <f t="shared" si="84"/>
        <v/>
      </c>
      <c r="Y180" s="1" t="str">
        <f t="shared" si="85"/>
        <v xml:space="preserve"> </v>
      </c>
      <c r="Z180" s="1">
        <f t="shared" si="86"/>
        <v>52</v>
      </c>
      <c r="AA180" s="1" t="str">
        <f t="shared" si="87"/>
        <v xml:space="preserve"> </v>
      </c>
      <c r="AB180" s="1" t="str">
        <f t="shared" si="88"/>
        <v xml:space="preserve"> </v>
      </c>
      <c r="AC180" s="1">
        <f t="shared" si="89"/>
        <v>51</v>
      </c>
      <c r="AD180" s="1" t="str">
        <f t="shared" si="90"/>
        <v xml:space="preserve"> </v>
      </c>
      <c r="AE180" s="1">
        <f t="shared" si="91"/>
        <v>18</v>
      </c>
      <c r="AF180" s="1" t="str">
        <f t="shared" si="92"/>
        <v xml:space="preserve"> </v>
      </c>
      <c r="AG180" s="38">
        <f t="shared" si="93"/>
        <v>7.7884022226813263</v>
      </c>
      <c r="AH180" s="38" t="str">
        <f t="shared" si="94"/>
        <v xml:space="preserve"> </v>
      </c>
      <c r="AI180" s="1">
        <f t="shared" si="95"/>
        <v>14</v>
      </c>
      <c r="AJ180" s="1" t="str">
        <f t="shared" si="96"/>
        <v xml:space="preserve"> </v>
      </c>
      <c r="AK180" s="25" t="str">
        <f t="shared" si="97"/>
        <v xml:space="preserve"> </v>
      </c>
      <c r="AL180" s="25" t="str">
        <f t="shared" si="98"/>
        <v xml:space="preserve"> </v>
      </c>
      <c r="AM180" s="1" t="str">
        <f t="shared" si="99"/>
        <v xml:space="preserve"> </v>
      </c>
      <c r="AN180" s="1" t="str">
        <f t="shared" si="100"/>
        <v xml:space="preserve"> </v>
      </c>
      <c r="AO180" t="s">
        <v>958</v>
      </c>
      <c r="AP180" t="s">
        <v>1297</v>
      </c>
      <c r="AQ180" s="22">
        <v>55.489346992370294</v>
      </c>
      <c r="AR180" s="21">
        <v>24.26076651264988</v>
      </c>
      <c r="AS180">
        <v>23.380629241209117</v>
      </c>
      <c r="AT180">
        <v>-55.489346992370294</v>
      </c>
      <c r="AU180">
        <v>-24.26076651264988</v>
      </c>
      <c r="AV180" t="s">
        <v>2194</v>
      </c>
    </row>
    <row r="181" spans="1:48" x14ac:dyDescent="0.25">
      <c r="A181" s="14">
        <v>1.8399999999999955E-9</v>
      </c>
      <c r="B181" t="s">
        <v>1068</v>
      </c>
      <c r="C181" s="4">
        <v>1</v>
      </c>
      <c r="D181" s="4">
        <v>0</v>
      </c>
      <c r="E181" s="4">
        <v>5</v>
      </c>
      <c r="F181" s="4">
        <v>6</v>
      </c>
      <c r="G181" s="4">
        <v>9.25</v>
      </c>
      <c r="H181" s="4">
        <v>7</v>
      </c>
      <c r="I181" s="34">
        <v>432.87975463265207</v>
      </c>
      <c r="J181" s="35">
        <v>10.028653295128938</v>
      </c>
      <c r="K181" s="35" t="s">
        <v>1240</v>
      </c>
      <c r="L181" s="35">
        <v>3.3488971641363507</v>
      </c>
      <c r="M181" s="35">
        <v>11.383342105263159</v>
      </c>
      <c r="N181" s="4">
        <v>-1.9E-2</v>
      </c>
      <c r="O181" s="4" t="s">
        <v>132</v>
      </c>
      <c r="P181" s="35">
        <v>3.8571428571428572</v>
      </c>
      <c r="Q181" s="36" t="str">
        <f t="shared" si="77"/>
        <v xml:space="preserve"> </v>
      </c>
      <c r="R181" s="36" t="str">
        <f t="shared" si="78"/>
        <v xml:space="preserve"> </v>
      </c>
      <c r="S181" s="37">
        <f t="shared" si="79"/>
        <v>0.32142857326857138</v>
      </c>
      <c r="T181" s="37" t="str">
        <f t="shared" si="80"/>
        <v/>
      </c>
      <c r="U181" s="37" t="str">
        <f t="shared" si="81"/>
        <v/>
      </c>
      <c r="V181" s="37">
        <f t="shared" si="82"/>
        <v>-0.59244588384275532</v>
      </c>
      <c r="W181" s="37" t="str">
        <f t="shared" si="83"/>
        <v/>
      </c>
      <c r="X181" s="37">
        <f t="shared" si="84"/>
        <v>-0.76130229748246292</v>
      </c>
      <c r="Y181" s="1" t="str">
        <f t="shared" si="85"/>
        <v xml:space="preserve"> </v>
      </c>
      <c r="Z181" s="1">
        <f t="shared" si="86"/>
        <v>49</v>
      </c>
      <c r="AA181" s="1" t="str">
        <f t="shared" si="87"/>
        <v xml:space="preserve"> </v>
      </c>
      <c r="AB181" s="1">
        <f t="shared" si="88"/>
        <v>10</v>
      </c>
      <c r="AC181" s="1">
        <f t="shared" si="89"/>
        <v>32</v>
      </c>
      <c r="AD181" s="1" t="str">
        <f t="shared" si="90"/>
        <v xml:space="preserve"> </v>
      </c>
      <c r="AE181" s="1" t="str">
        <f t="shared" si="91"/>
        <v xml:space="preserve"> </v>
      </c>
      <c r="AF181" s="1" t="str">
        <f t="shared" si="92"/>
        <v xml:space="preserve"> </v>
      </c>
      <c r="AG181" s="38">
        <f t="shared" si="93"/>
        <v>3.8571428589828574</v>
      </c>
      <c r="AH181" s="38" t="str">
        <f t="shared" si="94"/>
        <v xml:space="preserve"> </v>
      </c>
      <c r="AI181" s="1">
        <f t="shared" si="95"/>
        <v>67</v>
      </c>
      <c r="AJ181" s="1" t="str">
        <f t="shared" si="96"/>
        <v xml:space="preserve"> </v>
      </c>
      <c r="AK181" s="25" t="str">
        <f t="shared" si="97"/>
        <v xml:space="preserve"> </v>
      </c>
      <c r="AL181" s="25" t="str">
        <f t="shared" si="98"/>
        <v xml:space="preserve"> </v>
      </c>
      <c r="AM181" s="1" t="str">
        <f t="shared" si="99"/>
        <v xml:space="preserve"> </v>
      </c>
      <c r="AN181" s="1" t="str">
        <f t="shared" si="100"/>
        <v xml:space="preserve"> </v>
      </c>
      <c r="AO181" t="s">
        <v>1068</v>
      </c>
      <c r="AP181" t="s">
        <v>1297</v>
      </c>
      <c r="AQ181" s="22">
        <v>59.244588384275531</v>
      </c>
      <c r="AR181" s="21">
        <v>76.130229748246293</v>
      </c>
      <c r="AS181">
        <v>32.142857142857139</v>
      </c>
      <c r="AT181">
        <v>-59.244588384275531</v>
      </c>
      <c r="AU181">
        <v>-76.130229748246293</v>
      </c>
      <c r="AV181" t="s">
        <v>2195</v>
      </c>
    </row>
    <row r="182" spans="1:48" x14ac:dyDescent="0.25">
      <c r="A182" s="14">
        <v>1.8499999999999955E-9</v>
      </c>
      <c r="B182" t="s">
        <v>984</v>
      </c>
      <c r="C182" s="4">
        <v>8</v>
      </c>
      <c r="D182" s="4">
        <v>1</v>
      </c>
      <c r="E182" s="4">
        <v>6</v>
      </c>
      <c r="F182" s="4">
        <v>15</v>
      </c>
      <c r="G182" s="4">
        <v>11</v>
      </c>
      <c r="H182" s="4">
        <v>8.24</v>
      </c>
      <c r="I182" s="34">
        <v>1408.7813551748957</v>
      </c>
      <c r="J182" s="35">
        <v>18.14977973568282</v>
      </c>
      <c r="K182" s="35" t="s">
        <v>1240</v>
      </c>
      <c r="L182" s="35">
        <v>8.0529295892707466</v>
      </c>
      <c r="M182" s="35">
        <v>14.825841049382717</v>
      </c>
      <c r="N182" s="4">
        <v>2.4E-2</v>
      </c>
      <c r="O182" s="4">
        <v>-95</v>
      </c>
      <c r="P182" s="35">
        <v>5.3762135922330092</v>
      </c>
      <c r="Q182" s="36" t="str">
        <f t="shared" si="77"/>
        <v xml:space="preserve"> </v>
      </c>
      <c r="R182" s="36" t="str">
        <f t="shared" si="78"/>
        <v xml:space="preserve"> </v>
      </c>
      <c r="S182" s="37">
        <f t="shared" si="79"/>
        <v>0.33495145816067967</v>
      </c>
      <c r="T182" s="37" t="str">
        <f t="shared" si="80"/>
        <v/>
      </c>
      <c r="U182" s="37" t="str">
        <f t="shared" si="81"/>
        <v/>
      </c>
      <c r="V182" s="37" t="str">
        <f t="shared" si="82"/>
        <v/>
      </c>
      <c r="W182" s="37" t="str">
        <f t="shared" si="83"/>
        <v/>
      </c>
      <c r="X182" s="37">
        <f t="shared" si="84"/>
        <v>-0.42601528285800849</v>
      </c>
      <c r="Y182" s="1" t="str">
        <f t="shared" si="85"/>
        <v xml:space="preserve"> </v>
      </c>
      <c r="Z182" s="1" t="str">
        <f t="shared" si="86"/>
        <v xml:space="preserve"> </v>
      </c>
      <c r="AA182" s="1" t="str">
        <f t="shared" si="87"/>
        <v xml:space="preserve"> </v>
      </c>
      <c r="AB182" s="1">
        <f t="shared" si="88"/>
        <v>56</v>
      </c>
      <c r="AC182" s="1">
        <f t="shared" si="89"/>
        <v>29</v>
      </c>
      <c r="AD182" s="1" t="str">
        <f t="shared" si="90"/>
        <v xml:space="preserve"> </v>
      </c>
      <c r="AE182" s="1" t="str">
        <f t="shared" si="91"/>
        <v xml:space="preserve"> </v>
      </c>
      <c r="AF182" s="1" t="str">
        <f t="shared" si="92"/>
        <v xml:space="preserve"> </v>
      </c>
      <c r="AG182" s="38">
        <f t="shared" si="93"/>
        <v>5.3762135940830094</v>
      </c>
      <c r="AH182" s="38" t="str">
        <f t="shared" si="94"/>
        <v xml:space="preserve"> </v>
      </c>
      <c r="AI182" s="1">
        <f t="shared" si="95"/>
        <v>41</v>
      </c>
      <c r="AJ182" s="1" t="str">
        <f t="shared" si="96"/>
        <v xml:space="preserve"> </v>
      </c>
      <c r="AK182" s="25" t="str">
        <f t="shared" si="97"/>
        <v xml:space="preserve"> </v>
      </c>
      <c r="AL182" s="25">
        <f t="shared" si="98"/>
        <v>-94.999999998150003</v>
      </c>
      <c r="AM182" s="1" t="str">
        <f t="shared" si="99"/>
        <v xml:space="preserve"> </v>
      </c>
      <c r="AN182" s="1">
        <f t="shared" si="100"/>
        <v>23</v>
      </c>
      <c r="AO182" t="s">
        <v>984</v>
      </c>
      <c r="AP182" t="s">
        <v>1297</v>
      </c>
      <c r="AQ182" s="22">
        <v>26.241168969140471</v>
      </c>
      <c r="AR182" s="21">
        <v>42.601528285800846</v>
      </c>
      <c r="AS182">
        <v>33.49514563106797</v>
      </c>
      <c r="AT182">
        <v>-26.241168969140471</v>
      </c>
      <c r="AU182">
        <v>-42.601528285800846</v>
      </c>
      <c r="AV182" t="s">
        <v>2196</v>
      </c>
    </row>
    <row r="183" spans="1:48" x14ac:dyDescent="0.25">
      <c r="A183" s="14">
        <v>1.8599999999999954E-9</v>
      </c>
      <c r="B183" t="s">
        <v>999</v>
      </c>
      <c r="C183" s="4">
        <v>5</v>
      </c>
      <c r="D183" s="4">
        <v>0</v>
      </c>
      <c r="E183" s="4">
        <v>7</v>
      </c>
      <c r="F183" s="4">
        <v>12</v>
      </c>
      <c r="G183" s="4">
        <v>13</v>
      </c>
      <c r="H183" s="4">
        <v>11.59</v>
      </c>
      <c r="I183" s="34">
        <v>1579.051671367949</v>
      </c>
      <c r="J183" s="35">
        <v>22.833910510816214</v>
      </c>
      <c r="K183" s="35">
        <v>14.509452505169417</v>
      </c>
      <c r="L183" s="35">
        <v>9.4906903914590757</v>
      </c>
      <c r="M183" s="35">
        <v>7.3176784361932139</v>
      </c>
      <c r="N183" s="4">
        <v>0.58699999999999997</v>
      </c>
      <c r="O183" s="4">
        <v>6.7272727272727124</v>
      </c>
      <c r="P183" s="35">
        <v>0</v>
      </c>
      <c r="Q183" s="36" t="str">
        <f t="shared" si="77"/>
        <v xml:space="preserve"> </v>
      </c>
      <c r="R183" s="36" t="str">
        <f t="shared" si="78"/>
        <v xml:space="preserve"> </v>
      </c>
      <c r="S183" s="37" t="str">
        <f t="shared" si="79"/>
        <v/>
      </c>
      <c r="T183" s="37" t="str">
        <f t="shared" si="80"/>
        <v/>
      </c>
      <c r="U183" s="37" t="str">
        <f t="shared" si="81"/>
        <v/>
      </c>
      <c r="V183" s="37" t="str">
        <f t="shared" si="82"/>
        <v/>
      </c>
      <c r="W183" s="37" t="str">
        <f t="shared" si="83"/>
        <v/>
      </c>
      <c r="X183" s="37">
        <f t="shared" si="84"/>
        <v>-0.32353671053056265</v>
      </c>
      <c r="Y183" s="1" t="str">
        <f t="shared" si="85"/>
        <v xml:space="preserve"> </v>
      </c>
      <c r="Z183" s="1" t="str">
        <f t="shared" si="86"/>
        <v xml:space="preserve"> </v>
      </c>
      <c r="AA183" s="1" t="str">
        <f t="shared" si="87"/>
        <v xml:space="preserve"> </v>
      </c>
      <c r="AB183" s="1">
        <f t="shared" si="88"/>
        <v>67</v>
      </c>
      <c r="AC183" s="1" t="str">
        <f t="shared" si="89"/>
        <v xml:space="preserve"> </v>
      </c>
      <c r="AD183" s="1" t="str">
        <f t="shared" si="90"/>
        <v xml:space="preserve"> </v>
      </c>
      <c r="AE183" s="1" t="str">
        <f t="shared" si="91"/>
        <v xml:space="preserve"> </v>
      </c>
      <c r="AF183" s="1" t="str">
        <f t="shared" si="92"/>
        <v xml:space="preserve"> </v>
      </c>
      <c r="AG183" s="38" t="str">
        <f t="shared" si="93"/>
        <v xml:space="preserve"> </v>
      </c>
      <c r="AH183" s="38" t="str">
        <f t="shared" si="94"/>
        <v xml:space="preserve"> </v>
      </c>
      <c r="AI183" s="1" t="str">
        <f t="shared" si="95"/>
        <v xml:space="preserve"> </v>
      </c>
      <c r="AJ183" s="1" t="str">
        <f t="shared" si="96"/>
        <v xml:space="preserve"> </v>
      </c>
      <c r="AK183" s="25" t="str">
        <f t="shared" si="97"/>
        <v xml:space="preserve"> </v>
      </c>
      <c r="AL183" s="25" t="str">
        <f t="shared" si="98"/>
        <v xml:space="preserve"> </v>
      </c>
      <c r="AM183" s="1" t="str">
        <f t="shared" si="99"/>
        <v xml:space="preserve"> </v>
      </c>
      <c r="AN183" s="1" t="str">
        <f t="shared" si="100"/>
        <v xml:space="preserve"> </v>
      </c>
      <c r="AO183" t="s">
        <v>999</v>
      </c>
      <c r="AP183" t="s">
        <v>1244</v>
      </c>
      <c r="AQ183" s="22">
        <v>7.205345096839622</v>
      </c>
      <c r="AR183" s="21">
        <v>32.353671053056267</v>
      </c>
      <c r="AS183">
        <v>12.165660051768779</v>
      </c>
      <c r="AT183">
        <v>-7.205345096839622</v>
      </c>
      <c r="AU183">
        <v>-32.353671053056267</v>
      </c>
      <c r="AV183" t="s">
        <v>2197</v>
      </c>
    </row>
    <row r="184" spans="1:48" x14ac:dyDescent="0.25">
      <c r="A184" s="14">
        <v>1.8699999999999954E-9</v>
      </c>
      <c r="B184" t="s">
        <v>1104</v>
      </c>
      <c r="C184" s="4">
        <v>0</v>
      </c>
      <c r="D184" s="4">
        <v>0</v>
      </c>
      <c r="E184" s="4">
        <v>0</v>
      </c>
      <c r="F184" s="4">
        <v>0</v>
      </c>
      <c r="G184" s="4" t="s">
        <v>132</v>
      </c>
      <c r="H184" s="4" t="s">
        <v>132</v>
      </c>
      <c r="I184" s="34" t="s">
        <v>132</v>
      </c>
      <c r="J184" s="35" t="s">
        <v>1240</v>
      </c>
      <c r="K184" s="35" t="s">
        <v>1240</v>
      </c>
      <c r="L184" s="35" t="s">
        <v>1240</v>
      </c>
      <c r="M184" s="35" t="s">
        <v>1240</v>
      </c>
      <c r="N184" s="4">
        <v>3.653</v>
      </c>
      <c r="O184" s="4">
        <v>26.401384083044977</v>
      </c>
      <c r="P184" s="35" t="s">
        <v>137</v>
      </c>
      <c r="Q184" s="36" t="str">
        <f t="shared" si="77"/>
        <v xml:space="preserve"> </v>
      </c>
      <c r="R184" s="36" t="str">
        <f t="shared" si="78"/>
        <v xml:space="preserve"> </v>
      </c>
      <c r="S184" s="37" t="str">
        <f t="shared" si="79"/>
        <v xml:space="preserve"> </v>
      </c>
      <c r="T184" s="37" t="str">
        <f t="shared" si="80"/>
        <v xml:space="preserve"> </v>
      </c>
      <c r="U184" s="37" t="str">
        <f t="shared" si="81"/>
        <v xml:space="preserve"> </v>
      </c>
      <c r="V184" s="37" t="str">
        <f t="shared" si="82"/>
        <v xml:space="preserve"> </v>
      </c>
      <c r="W184" s="37" t="str">
        <f t="shared" si="83"/>
        <v xml:space="preserve"> </v>
      </c>
      <c r="X184" s="37" t="str">
        <f t="shared" si="84"/>
        <v xml:space="preserve"> </v>
      </c>
      <c r="Y184" s="1" t="str">
        <f t="shared" si="85"/>
        <v xml:space="preserve"> </v>
      </c>
      <c r="Z184" s="1" t="str">
        <f t="shared" si="86"/>
        <v xml:space="preserve"> </v>
      </c>
      <c r="AA184" s="1" t="str">
        <f t="shared" si="87"/>
        <v xml:space="preserve"> </v>
      </c>
      <c r="AB184" s="1" t="str">
        <f t="shared" si="88"/>
        <v xml:space="preserve"> </v>
      </c>
      <c r="AC184" s="1" t="str">
        <f t="shared" si="89"/>
        <v xml:space="preserve"> </v>
      </c>
      <c r="AD184" s="1" t="str">
        <f t="shared" si="90"/>
        <v xml:space="preserve"> </v>
      </c>
      <c r="AE184" s="1" t="str">
        <f t="shared" si="91"/>
        <v xml:space="preserve"> </v>
      </c>
      <c r="AF184" s="1" t="str">
        <f t="shared" si="92"/>
        <v xml:space="preserve"> </v>
      </c>
      <c r="AG184" s="38" t="str">
        <f t="shared" si="93"/>
        <v xml:space="preserve"> </v>
      </c>
      <c r="AH184" s="38" t="str">
        <f t="shared" si="94"/>
        <v xml:space="preserve"> </v>
      </c>
      <c r="AI184" s="1" t="str">
        <f t="shared" si="95"/>
        <v xml:space="preserve"> </v>
      </c>
      <c r="AJ184" s="1" t="str">
        <f t="shared" si="96"/>
        <v xml:space="preserve"> </v>
      </c>
      <c r="AK184" s="25" t="str">
        <f t="shared" si="97"/>
        <v xml:space="preserve"> </v>
      </c>
      <c r="AL184" s="25" t="str">
        <f t="shared" si="98"/>
        <v xml:space="preserve"> </v>
      </c>
      <c r="AM184" s="1" t="str">
        <f t="shared" si="99"/>
        <v xml:space="preserve"> </v>
      </c>
      <c r="AN184" s="1" t="str">
        <f t="shared" si="100"/>
        <v xml:space="preserve"> </v>
      </c>
      <c r="AO184" t="s">
        <v>1104</v>
      </c>
      <c r="AP184" t="s">
        <v>1248</v>
      </c>
      <c r="AQ184" s="22" t="e">
        <v>#VALUE!</v>
      </c>
      <c r="AR184" s="21" t="e">
        <v>#VALUE!</v>
      </c>
      <c r="AS184" t="s">
        <v>137</v>
      </c>
      <c r="AT184" t="e">
        <v>#VALUE!</v>
      </c>
      <c r="AU184" t="e">
        <v>#VALUE!</v>
      </c>
      <c r="AV184" t="s">
        <v>2198</v>
      </c>
    </row>
    <row r="185" spans="1:48" x14ac:dyDescent="0.25">
      <c r="A185" s="14">
        <v>1.8799999999999956E-9</v>
      </c>
      <c r="B185" t="s">
        <v>1020</v>
      </c>
      <c r="C185" s="4">
        <v>13</v>
      </c>
      <c r="D185" s="4">
        <v>0</v>
      </c>
      <c r="E185" s="4">
        <v>0</v>
      </c>
      <c r="F185" s="4">
        <v>13</v>
      </c>
      <c r="G185" s="4">
        <v>24</v>
      </c>
      <c r="H185" s="4">
        <v>16.350000000000001</v>
      </c>
      <c r="I185" s="34">
        <v>1709.8496418082252</v>
      </c>
      <c r="J185" s="35">
        <v>5.3806497697197244</v>
      </c>
      <c r="K185" s="35" t="s">
        <v>1240</v>
      </c>
      <c r="L185" s="35">
        <v>1.9132781974377682</v>
      </c>
      <c r="M185" s="35">
        <v>5.8564054329947002</v>
      </c>
      <c r="N185" s="4">
        <v>0.245</v>
      </c>
      <c r="O185" s="4">
        <v>-88.86363636363636</v>
      </c>
      <c r="P185" s="35">
        <v>0</v>
      </c>
      <c r="Q185" s="36">
        <f t="shared" si="77"/>
        <v>100.00000000188</v>
      </c>
      <c r="R185" s="36" t="str">
        <f t="shared" si="78"/>
        <v xml:space="preserve"> </v>
      </c>
      <c r="S185" s="37">
        <f t="shared" si="79"/>
        <v>0.46788991013688058</v>
      </c>
      <c r="T185" s="37" t="str">
        <f t="shared" si="80"/>
        <v/>
      </c>
      <c r="U185" s="37" t="str">
        <f t="shared" si="81"/>
        <v/>
      </c>
      <c r="V185" s="37">
        <f t="shared" si="82"/>
        <v>-0.78133594843537668</v>
      </c>
      <c r="W185" s="37" t="str">
        <f t="shared" si="83"/>
        <v/>
      </c>
      <c r="X185" s="37">
        <f t="shared" si="84"/>
        <v>-0.86362820725100786</v>
      </c>
      <c r="Y185" s="1" t="str">
        <f t="shared" si="85"/>
        <v xml:space="preserve"> </v>
      </c>
      <c r="Z185" s="1" t="str">
        <f t="shared" si="86"/>
        <v xml:space="preserve"> </v>
      </c>
      <c r="AA185" s="1" t="str">
        <f t="shared" si="87"/>
        <v xml:space="preserve"> </v>
      </c>
      <c r="AB185" s="1" t="str">
        <f t="shared" si="88"/>
        <v xml:space="preserve"> </v>
      </c>
      <c r="AC185" s="1" t="str">
        <f t="shared" si="89"/>
        <v xml:space="preserve"> </v>
      </c>
      <c r="AD185" s="1" t="str">
        <f t="shared" si="90"/>
        <v xml:space="preserve"> </v>
      </c>
      <c r="AE185" s="1" t="str">
        <f t="shared" si="91"/>
        <v xml:space="preserve"> </v>
      </c>
      <c r="AF185" s="1" t="str">
        <f t="shared" si="92"/>
        <v xml:space="preserve"> </v>
      </c>
      <c r="AG185" s="38" t="str">
        <f t="shared" si="93"/>
        <v xml:space="preserve"> </v>
      </c>
      <c r="AH185" s="38" t="str">
        <f t="shared" si="94"/>
        <v xml:space="preserve"> </v>
      </c>
      <c r="AI185" s="1" t="str">
        <f t="shared" si="95"/>
        <v xml:space="preserve"> </v>
      </c>
      <c r="AJ185" s="1" t="str">
        <f t="shared" si="96"/>
        <v xml:space="preserve"> </v>
      </c>
      <c r="AK185" s="25" t="str">
        <f t="shared" si="97"/>
        <v xml:space="preserve"> </v>
      </c>
      <c r="AL185" s="25">
        <f t="shared" si="98"/>
        <v>-88.863636361756363</v>
      </c>
      <c r="AM185" s="1" t="str">
        <f t="shared" si="99"/>
        <v xml:space="preserve"> </v>
      </c>
      <c r="AN185" s="1" t="str">
        <f t="shared" si="100"/>
        <v xml:space="preserve"> </v>
      </c>
      <c r="AO185" t="s">
        <v>1020</v>
      </c>
      <c r="AP185" t="s">
        <v>1297</v>
      </c>
      <c r="AQ185" s="22">
        <v>78.133594843537665</v>
      </c>
      <c r="AR185" s="21">
        <v>86.362820725100789</v>
      </c>
      <c r="AS185">
        <v>46.78899082568806</v>
      </c>
      <c r="AT185">
        <v>-78.133594843537665</v>
      </c>
      <c r="AU185">
        <v>-86.362820725100789</v>
      </c>
      <c r="AV185" t="s">
        <v>2199</v>
      </c>
    </row>
    <row r="186" spans="1:48" x14ac:dyDescent="0.25">
      <c r="A186" s="14">
        <v>1.8899999999999957E-9</v>
      </c>
      <c r="B186" t="s">
        <v>1176</v>
      </c>
      <c r="C186" s="4">
        <v>11</v>
      </c>
      <c r="D186" s="4">
        <v>0</v>
      </c>
      <c r="E186" s="4">
        <v>2</v>
      </c>
      <c r="F186" s="4">
        <v>13</v>
      </c>
      <c r="G186" s="4">
        <v>35.5</v>
      </c>
      <c r="H186" s="4">
        <v>29.04</v>
      </c>
      <c r="I186" s="34">
        <v>5386.8812635404593</v>
      </c>
      <c r="J186" s="35">
        <v>13.086976115367284</v>
      </c>
      <c r="K186" s="35">
        <v>13.954829408938011</v>
      </c>
      <c r="L186" s="35">
        <v>7.4727506389444205</v>
      </c>
      <c r="M186" s="35">
        <v>7.5267932565943445</v>
      </c>
      <c r="N186" s="4">
        <v>2.081</v>
      </c>
      <c r="O186" s="4">
        <v>-8.3259911894273149</v>
      </c>
      <c r="P186" s="35">
        <v>2.3312672176308542</v>
      </c>
      <c r="Q186" s="36">
        <f t="shared" si="77"/>
        <v>84.615384617274614</v>
      </c>
      <c r="R186" s="36" t="str">
        <f t="shared" si="78"/>
        <v xml:space="preserve"> </v>
      </c>
      <c r="S186" s="37">
        <f t="shared" si="79"/>
        <v>0.22245179252360875</v>
      </c>
      <c r="T186" s="37" t="str">
        <f t="shared" si="80"/>
        <v/>
      </c>
      <c r="U186" s="37" t="str">
        <f t="shared" si="81"/>
        <v/>
      </c>
      <c r="V186" s="37">
        <f t="shared" si="82"/>
        <v>-0.46815880189415715</v>
      </c>
      <c r="W186" s="37" t="str">
        <f t="shared" si="83"/>
        <v/>
      </c>
      <c r="X186" s="37">
        <f t="shared" si="84"/>
        <v>-0.46736841366626514</v>
      </c>
      <c r="Y186" s="1" t="str">
        <f t="shared" si="85"/>
        <v xml:space="preserve"> </v>
      </c>
      <c r="Z186" s="1" t="str">
        <f t="shared" si="86"/>
        <v xml:space="preserve"> </v>
      </c>
      <c r="AA186" s="1" t="str">
        <f t="shared" si="87"/>
        <v xml:space="preserve"> </v>
      </c>
      <c r="AB186" s="1" t="str">
        <f t="shared" si="88"/>
        <v xml:space="preserve"> </v>
      </c>
      <c r="AC186" s="1" t="str">
        <f t="shared" si="89"/>
        <v xml:space="preserve"> </v>
      </c>
      <c r="AD186" s="1" t="str">
        <f t="shared" si="90"/>
        <v xml:space="preserve"> </v>
      </c>
      <c r="AE186" s="1" t="str">
        <f t="shared" si="91"/>
        <v xml:space="preserve"> </v>
      </c>
      <c r="AF186" s="1" t="str">
        <f t="shared" si="92"/>
        <v xml:space="preserve"> </v>
      </c>
      <c r="AG186" s="38">
        <f t="shared" si="93"/>
        <v>2.3312672195208544</v>
      </c>
      <c r="AH186" s="38" t="str">
        <f t="shared" si="94"/>
        <v xml:space="preserve"> </v>
      </c>
      <c r="AI186" s="1" t="str">
        <f t="shared" si="95"/>
        <v xml:space="preserve"> </v>
      </c>
      <c r="AJ186" s="1" t="str">
        <f t="shared" si="96"/>
        <v xml:space="preserve"> </v>
      </c>
      <c r="AK186" s="25" t="str">
        <f t="shared" si="97"/>
        <v xml:space="preserve"> </v>
      </c>
      <c r="AL186" s="25" t="str">
        <f t="shared" si="98"/>
        <v xml:space="preserve"> </v>
      </c>
      <c r="AM186" s="1" t="str">
        <f t="shared" si="99"/>
        <v xml:space="preserve"> </v>
      </c>
      <c r="AN186" s="1" t="str">
        <f t="shared" si="100"/>
        <v xml:space="preserve"> </v>
      </c>
      <c r="AO186" t="s">
        <v>1176</v>
      </c>
      <c r="AP186" t="s">
        <v>1264</v>
      </c>
      <c r="AQ186" s="22">
        <v>46.815880189415715</v>
      </c>
      <c r="AR186" s="21">
        <v>46.736841366626514</v>
      </c>
      <c r="AS186">
        <v>22.245179063360876</v>
      </c>
      <c r="AT186">
        <v>-46.815880189415715</v>
      </c>
      <c r="AU186">
        <v>-46.736841366626514</v>
      </c>
      <c r="AV186" t="s">
        <v>2200</v>
      </c>
    </row>
    <row r="187" spans="1:48" x14ac:dyDescent="0.25">
      <c r="A187" s="14">
        <v>1.8999999999999959E-9</v>
      </c>
      <c r="B187" t="s">
        <v>1025</v>
      </c>
      <c r="C187" s="4">
        <v>22</v>
      </c>
      <c r="D187" s="4">
        <v>1</v>
      </c>
      <c r="E187" s="4">
        <v>5</v>
      </c>
      <c r="F187" s="4">
        <v>28</v>
      </c>
      <c r="G187" s="4">
        <v>84.016204833984375</v>
      </c>
      <c r="H187" s="4">
        <v>73.86</v>
      </c>
      <c r="I187" s="34">
        <v>25259.099581869872</v>
      </c>
      <c r="J187" s="35">
        <v>20.110001790605807</v>
      </c>
      <c r="K187" s="35">
        <v>26.233395279287127</v>
      </c>
      <c r="L187" s="35">
        <v>15.720354895104894</v>
      </c>
      <c r="M187" s="35">
        <v>19.117475068152981</v>
      </c>
      <c r="N187" s="4">
        <v>2.069</v>
      </c>
      <c r="O187" s="4">
        <v>-23.933823529411772</v>
      </c>
      <c r="P187" s="35">
        <v>3.8322015406476622</v>
      </c>
      <c r="Q187" s="36">
        <f t="shared" si="77"/>
        <v>78.571428573328575</v>
      </c>
      <c r="R187" s="36" t="str">
        <f t="shared" si="78"/>
        <v xml:space="preserve"> </v>
      </c>
      <c r="S187" s="37" t="str">
        <f t="shared" si="79"/>
        <v/>
      </c>
      <c r="T187" s="37" t="str">
        <f t="shared" si="80"/>
        <v/>
      </c>
      <c r="U187" s="37" t="str">
        <f t="shared" si="81"/>
        <v/>
      </c>
      <c r="V187" s="37" t="str">
        <f t="shared" si="82"/>
        <v/>
      </c>
      <c r="W187" s="37" t="str">
        <f t="shared" si="83"/>
        <v/>
      </c>
      <c r="X187" s="37" t="str">
        <f t="shared" si="84"/>
        <v/>
      </c>
      <c r="Y187" s="1" t="str">
        <f t="shared" si="85"/>
        <v xml:space="preserve"> </v>
      </c>
      <c r="Z187" s="1" t="str">
        <f t="shared" si="86"/>
        <v xml:space="preserve"> </v>
      </c>
      <c r="AA187" s="1" t="str">
        <f t="shared" si="87"/>
        <v xml:space="preserve"> </v>
      </c>
      <c r="AB187" s="1" t="str">
        <f t="shared" si="88"/>
        <v xml:space="preserve"> </v>
      </c>
      <c r="AC187" s="1" t="str">
        <f t="shared" si="89"/>
        <v xml:space="preserve"> </v>
      </c>
      <c r="AD187" s="1" t="str">
        <f t="shared" si="90"/>
        <v xml:space="preserve"> </v>
      </c>
      <c r="AE187" s="1" t="str">
        <f t="shared" si="91"/>
        <v xml:space="preserve"> </v>
      </c>
      <c r="AF187" s="1" t="str">
        <f t="shared" si="92"/>
        <v xml:space="preserve"> </v>
      </c>
      <c r="AG187" s="38">
        <f t="shared" si="93"/>
        <v>3.8322015425476623</v>
      </c>
      <c r="AH187" s="38" t="str">
        <f t="shared" si="94"/>
        <v xml:space="preserve"> </v>
      </c>
      <c r="AI187" s="1" t="str">
        <f t="shared" si="95"/>
        <v xml:space="preserve"> </v>
      </c>
      <c r="AJ187" s="1" t="str">
        <f t="shared" si="96"/>
        <v xml:space="preserve"> </v>
      </c>
      <c r="AK187" s="25" t="str">
        <f t="shared" si="97"/>
        <v xml:space="preserve"> </v>
      </c>
      <c r="AL187" s="25" t="str">
        <f t="shared" si="98"/>
        <v xml:space="preserve"> </v>
      </c>
      <c r="AM187" s="1" t="str">
        <f t="shared" si="99"/>
        <v xml:space="preserve"> </v>
      </c>
      <c r="AN187" s="1" t="str">
        <f t="shared" si="100"/>
        <v xml:space="preserve"> </v>
      </c>
      <c r="AO187" t="s">
        <v>1025</v>
      </c>
      <c r="AP187" t="s">
        <v>1250</v>
      </c>
      <c r="AQ187" s="22">
        <v>18.275028914681602</v>
      </c>
      <c r="AR187" s="21">
        <v>-12.049203433500132</v>
      </c>
      <c r="AS187">
        <v>13.750615805556965</v>
      </c>
      <c r="AT187">
        <v>-18.275028914681602</v>
      </c>
      <c r="AU187">
        <v>12.049203433500132</v>
      </c>
      <c r="AV187" t="s">
        <v>2201</v>
      </c>
    </row>
    <row r="188" spans="1:48" x14ac:dyDescent="0.25">
      <c r="A188" s="14">
        <v>1.9099999999999961E-9</v>
      </c>
      <c r="B188" t="s">
        <v>960</v>
      </c>
      <c r="C188" s="4">
        <v>4</v>
      </c>
      <c r="D188" s="4">
        <v>2</v>
      </c>
      <c r="E188" s="4">
        <v>4</v>
      </c>
      <c r="F188" s="4">
        <v>10</v>
      </c>
      <c r="G188" s="4">
        <v>62.164199829101563</v>
      </c>
      <c r="H188" s="4">
        <v>56.2</v>
      </c>
      <c r="I188" s="34">
        <v>4468.6648810998158</v>
      </c>
      <c r="J188" s="35">
        <v>31.866693594549634</v>
      </c>
      <c r="K188" s="35">
        <v>33.2789966950333</v>
      </c>
      <c r="L188" s="35">
        <v>17.192503448275861</v>
      </c>
      <c r="M188" s="35">
        <v>17.277640511347293</v>
      </c>
      <c r="N188" s="4">
        <v>1.2410000000000001</v>
      </c>
      <c r="O188" s="4">
        <v>-6.6917293233082678</v>
      </c>
      <c r="P188" s="35">
        <v>2.0024584039674536</v>
      </c>
      <c r="Q188" s="36" t="str">
        <f t="shared" si="77"/>
        <v xml:space="preserve"> </v>
      </c>
      <c r="R188" s="36" t="str">
        <f t="shared" si="78"/>
        <v xml:space="preserve"> </v>
      </c>
      <c r="S188" s="37" t="str">
        <f t="shared" si="79"/>
        <v/>
      </c>
      <c r="T188" s="37" t="str">
        <f t="shared" si="80"/>
        <v/>
      </c>
      <c r="U188" s="37" t="str">
        <f t="shared" si="81"/>
        <v/>
      </c>
      <c r="V188" s="37" t="str">
        <f t="shared" si="82"/>
        <v/>
      </c>
      <c r="W188" s="37" t="str">
        <f t="shared" si="83"/>
        <v/>
      </c>
      <c r="X188" s="37" t="str">
        <f t="shared" si="84"/>
        <v/>
      </c>
      <c r="Y188" s="1" t="str">
        <f t="shared" si="85"/>
        <v xml:space="preserve"> </v>
      </c>
      <c r="Z188" s="1" t="str">
        <f t="shared" si="86"/>
        <v xml:space="preserve"> </v>
      </c>
      <c r="AA188" s="1" t="str">
        <f t="shared" si="87"/>
        <v xml:space="preserve"> </v>
      </c>
      <c r="AB188" s="1" t="str">
        <f t="shared" si="88"/>
        <v xml:space="preserve"> </v>
      </c>
      <c r="AC188" s="1" t="str">
        <f t="shared" si="89"/>
        <v xml:space="preserve"> </v>
      </c>
      <c r="AD188" s="1" t="str">
        <f t="shared" si="90"/>
        <v xml:space="preserve"> </v>
      </c>
      <c r="AE188" s="1" t="str">
        <f t="shared" si="91"/>
        <v xml:space="preserve"> </v>
      </c>
      <c r="AF188" s="1" t="str">
        <f t="shared" si="92"/>
        <v xml:space="preserve"> </v>
      </c>
      <c r="AG188" s="38">
        <f t="shared" si="93"/>
        <v>2.0024584058774537</v>
      </c>
      <c r="AH188" s="38" t="str">
        <f t="shared" si="94"/>
        <v xml:space="preserve"> </v>
      </c>
      <c r="AI188" s="1" t="str">
        <f t="shared" si="95"/>
        <v xml:space="preserve"> </v>
      </c>
      <c r="AJ188" s="1" t="str">
        <f t="shared" si="96"/>
        <v xml:space="preserve"> </v>
      </c>
      <c r="AK188" s="25" t="str">
        <f t="shared" si="97"/>
        <v xml:space="preserve"> </v>
      </c>
      <c r="AL188" s="25" t="str">
        <f t="shared" si="98"/>
        <v xml:space="preserve"> </v>
      </c>
      <c r="AM188" s="1" t="str">
        <f t="shared" si="99"/>
        <v xml:space="preserve"> </v>
      </c>
      <c r="AN188" s="1" t="str">
        <f t="shared" si="100"/>
        <v xml:space="preserve"> </v>
      </c>
      <c r="AO188" t="s">
        <v>960</v>
      </c>
      <c r="AP188" t="s">
        <v>1246</v>
      </c>
      <c r="AQ188" s="22">
        <v>-29.502952795153202</v>
      </c>
      <c r="AR188" s="21">
        <v>-22.542164554241161</v>
      </c>
      <c r="AS188">
        <v>10.612455211924487</v>
      </c>
      <c r="AT188">
        <v>29.502952795153202</v>
      </c>
      <c r="AU188">
        <v>22.542164554241161</v>
      </c>
      <c r="AV188" t="s">
        <v>2202</v>
      </c>
    </row>
    <row r="189" spans="1:48" x14ac:dyDescent="0.25">
      <c r="A189" s="14">
        <v>1.9199999999999963E-9</v>
      </c>
      <c r="B189" t="s">
        <v>964</v>
      </c>
      <c r="C189" s="4">
        <v>0</v>
      </c>
      <c r="D189" s="4">
        <v>0</v>
      </c>
      <c r="E189" s="4">
        <v>2</v>
      </c>
      <c r="F189" s="4">
        <v>2</v>
      </c>
      <c r="G189" s="4">
        <v>31.75</v>
      </c>
      <c r="H189" s="4">
        <v>31.59</v>
      </c>
      <c r="I189" s="34">
        <v>1307.0703086580959</v>
      </c>
      <c r="J189" s="35">
        <v>27.115879828326179</v>
      </c>
      <c r="K189" s="35">
        <v>25.475806451612904</v>
      </c>
      <c r="L189" s="35">
        <v>16.747032258064518</v>
      </c>
      <c r="M189" s="35">
        <v>13.817893536121673</v>
      </c>
      <c r="N189" s="4">
        <v>1.24</v>
      </c>
      <c r="O189" s="4">
        <v>5.0847457627118686</v>
      </c>
      <c r="P189" s="35">
        <v>0.63311174422285532</v>
      </c>
      <c r="Q189" s="36" t="str">
        <f t="shared" si="77"/>
        <v xml:space="preserve"> </v>
      </c>
      <c r="R189" s="36" t="str">
        <f t="shared" si="78"/>
        <v xml:space="preserve"> </v>
      </c>
      <c r="S189" s="37" t="str">
        <f t="shared" si="79"/>
        <v/>
      </c>
      <c r="T189" s="37" t="str">
        <f t="shared" si="80"/>
        <v/>
      </c>
      <c r="U189" s="37" t="str">
        <f t="shared" si="81"/>
        <v/>
      </c>
      <c r="V189" s="37" t="str">
        <f t="shared" si="82"/>
        <v/>
      </c>
      <c r="W189" s="37" t="str">
        <f t="shared" si="83"/>
        <v/>
      </c>
      <c r="X189" s="37" t="str">
        <f t="shared" si="84"/>
        <v/>
      </c>
      <c r="Y189" s="1" t="str">
        <f t="shared" si="85"/>
        <v xml:space="preserve"> </v>
      </c>
      <c r="Z189" s="1" t="str">
        <f t="shared" si="86"/>
        <v xml:space="preserve"> </v>
      </c>
      <c r="AA189" s="1" t="str">
        <f t="shared" si="87"/>
        <v xml:space="preserve"> </v>
      </c>
      <c r="AB189" s="1" t="str">
        <f t="shared" si="88"/>
        <v xml:space="preserve"> </v>
      </c>
      <c r="AC189" s="1" t="str">
        <f t="shared" si="89"/>
        <v xml:space="preserve"> </v>
      </c>
      <c r="AD189" s="1" t="str">
        <f t="shared" si="90"/>
        <v xml:space="preserve"> </v>
      </c>
      <c r="AE189" s="1" t="str">
        <f t="shared" si="91"/>
        <v xml:space="preserve"> </v>
      </c>
      <c r="AF189" s="1" t="str">
        <f t="shared" si="92"/>
        <v xml:space="preserve"> </v>
      </c>
      <c r="AG189" s="38" t="str">
        <f t="shared" si="93"/>
        <v xml:space="preserve"> </v>
      </c>
      <c r="AH189" s="38" t="str">
        <f t="shared" si="94"/>
        <v xml:space="preserve"> </v>
      </c>
      <c r="AI189" s="1" t="str">
        <f t="shared" si="95"/>
        <v xml:space="preserve"> </v>
      </c>
      <c r="AJ189" s="1" t="str">
        <f t="shared" si="96"/>
        <v xml:space="preserve"> </v>
      </c>
      <c r="AK189" s="25" t="str">
        <f t="shared" si="97"/>
        <v xml:space="preserve"> </v>
      </c>
      <c r="AL189" s="25" t="str">
        <f t="shared" si="98"/>
        <v xml:space="preserve"> </v>
      </c>
      <c r="AM189" s="1" t="str">
        <f t="shared" si="99"/>
        <v xml:space="preserve"> </v>
      </c>
      <c r="AN189" s="1" t="str">
        <f t="shared" si="100"/>
        <v xml:space="preserve"> </v>
      </c>
      <c r="AO189" t="s">
        <v>964</v>
      </c>
      <c r="AP189" t="s">
        <v>1246</v>
      </c>
      <c r="AQ189" s="22">
        <v>-10.196136131530785</v>
      </c>
      <c r="AR189" s="21">
        <v>-19.367001375749737</v>
      </c>
      <c r="AS189">
        <v>0.50648939537829563</v>
      </c>
      <c r="AT189">
        <v>10.196136131530785</v>
      </c>
      <c r="AU189">
        <v>19.367001375749737</v>
      </c>
      <c r="AV189" t="s">
        <v>2203</v>
      </c>
    </row>
    <row r="190" spans="1:48" x14ac:dyDescent="0.25">
      <c r="A190" s="14">
        <v>1.9299999999999964E-9</v>
      </c>
      <c r="B190" t="s">
        <v>1069</v>
      </c>
      <c r="C190" s="4">
        <v>12</v>
      </c>
      <c r="D190" s="4">
        <v>2</v>
      </c>
      <c r="E190" s="4">
        <v>3</v>
      </c>
      <c r="F190" s="4">
        <v>17</v>
      </c>
      <c r="G190" s="4">
        <v>66</v>
      </c>
      <c r="H190" s="4">
        <v>54.08</v>
      </c>
      <c r="I190" s="34">
        <v>20428.127937138961</v>
      </c>
      <c r="J190" s="35">
        <v>12.888465204957102</v>
      </c>
      <c r="K190" s="35">
        <v>15.845297392323467</v>
      </c>
      <c r="L190" s="35">
        <v>7.7816546710028014</v>
      </c>
      <c r="M190" s="35">
        <v>8.3976355678194778</v>
      </c>
      <c r="N190" s="4">
        <v>3.4130000000000003</v>
      </c>
      <c r="O190" s="4">
        <v>-17.759036144578314</v>
      </c>
      <c r="P190" s="35">
        <v>3.6982248520710059</v>
      </c>
      <c r="Q190" s="36">
        <f t="shared" si="77"/>
        <v>70.588235296047657</v>
      </c>
      <c r="R190" s="36" t="str">
        <f t="shared" si="78"/>
        <v xml:space="preserve"> </v>
      </c>
      <c r="S190" s="37">
        <f t="shared" si="79"/>
        <v>0.22041420311343202</v>
      </c>
      <c r="T190" s="37" t="str">
        <f t="shared" si="80"/>
        <v/>
      </c>
      <c r="U190" s="37" t="str">
        <f t="shared" si="81"/>
        <v/>
      </c>
      <c r="V190" s="37">
        <f t="shared" si="82"/>
        <v>-0.47622608034709635</v>
      </c>
      <c r="W190" s="37" t="str">
        <f t="shared" si="83"/>
        <v/>
      </c>
      <c r="X190" s="37">
        <f t="shared" si="84"/>
        <v>-0.44535081230771323</v>
      </c>
      <c r="Y190" s="1" t="str">
        <f t="shared" si="85"/>
        <v xml:space="preserve"> </v>
      </c>
      <c r="Z190" s="1" t="str">
        <f t="shared" si="86"/>
        <v xml:space="preserve"> </v>
      </c>
      <c r="AA190" s="1" t="str">
        <f t="shared" si="87"/>
        <v xml:space="preserve"> </v>
      </c>
      <c r="AB190" s="1" t="str">
        <f t="shared" si="88"/>
        <v xml:space="preserve"> </v>
      </c>
      <c r="AC190" s="1" t="str">
        <f t="shared" si="89"/>
        <v xml:space="preserve"> </v>
      </c>
      <c r="AD190" s="1" t="str">
        <f t="shared" si="90"/>
        <v xml:space="preserve"> </v>
      </c>
      <c r="AE190" s="1" t="str">
        <f t="shared" si="91"/>
        <v xml:space="preserve"> </v>
      </c>
      <c r="AF190" s="1" t="str">
        <f t="shared" si="92"/>
        <v xml:space="preserve"> </v>
      </c>
      <c r="AG190" s="38">
        <f t="shared" si="93"/>
        <v>3.6982248540010061</v>
      </c>
      <c r="AH190" s="38" t="str">
        <f t="shared" si="94"/>
        <v xml:space="preserve"> </v>
      </c>
      <c r="AI190" s="1" t="str">
        <f t="shared" si="95"/>
        <v xml:space="preserve"> </v>
      </c>
      <c r="AJ190" s="1" t="str">
        <f t="shared" si="96"/>
        <v xml:space="preserve"> </v>
      </c>
      <c r="AK190" s="25" t="str">
        <f t="shared" si="97"/>
        <v xml:space="preserve"> </v>
      </c>
      <c r="AL190" s="25" t="str">
        <f t="shared" si="98"/>
        <v xml:space="preserve"> </v>
      </c>
      <c r="AM190" s="1" t="str">
        <f t="shared" si="99"/>
        <v xml:space="preserve"> </v>
      </c>
      <c r="AN190" s="1" t="str">
        <f t="shared" si="100"/>
        <v xml:space="preserve"> </v>
      </c>
      <c r="AO190" t="s">
        <v>1069</v>
      </c>
      <c r="AP190" t="s">
        <v>1264</v>
      </c>
      <c r="AQ190" s="22">
        <v>47.622608034709636</v>
      </c>
      <c r="AR190" s="21">
        <v>44.535081230771326</v>
      </c>
      <c r="AS190">
        <v>22.041420118343204</v>
      </c>
      <c r="AT190">
        <v>-47.622608034709636</v>
      </c>
      <c r="AU190">
        <v>-44.535081230771326</v>
      </c>
      <c r="AV190" t="s">
        <v>2204</v>
      </c>
    </row>
    <row r="191" spans="1:48" x14ac:dyDescent="0.25">
      <c r="A191" s="14">
        <v>1.9399999999999966E-9</v>
      </c>
      <c r="B191" t="s">
        <v>1164</v>
      </c>
      <c r="C191" s="4">
        <v>5</v>
      </c>
      <c r="D191" s="4">
        <v>0</v>
      </c>
      <c r="E191" s="4">
        <v>3</v>
      </c>
      <c r="F191" s="4">
        <v>8</v>
      </c>
      <c r="G191" s="4">
        <v>20.5</v>
      </c>
      <c r="H191" s="4">
        <v>14.99</v>
      </c>
      <c r="I191" s="34">
        <v>3494.762897657225</v>
      </c>
      <c r="J191" s="35" t="s">
        <v>1240</v>
      </c>
      <c r="K191" s="35" t="s">
        <v>1240</v>
      </c>
      <c r="L191" s="35">
        <v>15.324043546131804</v>
      </c>
      <c r="M191" s="35">
        <v>16.026841134751773</v>
      </c>
      <c r="N191" s="4" t="s">
        <v>132</v>
      </c>
      <c r="O191" s="4" t="s">
        <v>132</v>
      </c>
      <c r="P191" s="35">
        <v>9.6064042695130087</v>
      </c>
      <c r="Q191" s="36" t="str">
        <f t="shared" si="77"/>
        <v xml:space="preserve"> </v>
      </c>
      <c r="R191" s="36" t="str">
        <f t="shared" si="78"/>
        <v xml:space="preserve"> </v>
      </c>
      <c r="S191" s="37">
        <f t="shared" si="79"/>
        <v>0.36757838753039357</v>
      </c>
      <c r="T191" s="37" t="str">
        <f t="shared" si="80"/>
        <v/>
      </c>
      <c r="U191" s="37" t="str">
        <f t="shared" si="81"/>
        <v xml:space="preserve"> </v>
      </c>
      <c r="V191" s="37" t="str">
        <f t="shared" si="82"/>
        <v xml:space="preserve"> </v>
      </c>
      <c r="W191" s="37" t="str">
        <f t="shared" si="83"/>
        <v/>
      </c>
      <c r="X191" s="37" t="str">
        <f t="shared" si="84"/>
        <v/>
      </c>
      <c r="Y191" s="1" t="str">
        <f t="shared" si="85"/>
        <v xml:space="preserve"> </v>
      </c>
      <c r="Z191" s="1" t="str">
        <f t="shared" si="86"/>
        <v xml:space="preserve"> </v>
      </c>
      <c r="AA191" s="1" t="str">
        <f t="shared" si="87"/>
        <v xml:space="preserve"> </v>
      </c>
      <c r="AB191" s="1" t="str">
        <f t="shared" si="88"/>
        <v xml:space="preserve"> </v>
      </c>
      <c r="AC191" s="1" t="str">
        <f t="shared" si="89"/>
        <v xml:space="preserve"> </v>
      </c>
      <c r="AD191" s="1" t="str">
        <f t="shared" si="90"/>
        <v xml:space="preserve"> </v>
      </c>
      <c r="AE191" s="1" t="str">
        <f t="shared" si="91"/>
        <v xml:space="preserve"> </v>
      </c>
      <c r="AF191" s="1" t="str">
        <f t="shared" si="92"/>
        <v xml:space="preserve"> </v>
      </c>
      <c r="AG191" s="38">
        <f t="shared" si="93"/>
        <v>9.6064042714530089</v>
      </c>
      <c r="AH191" s="38" t="str">
        <f t="shared" si="94"/>
        <v xml:space="preserve"> </v>
      </c>
      <c r="AI191" s="1" t="str">
        <f t="shared" si="95"/>
        <v xml:space="preserve"> </v>
      </c>
      <c r="AJ191" s="1" t="str">
        <f t="shared" si="96"/>
        <v xml:space="preserve"> </v>
      </c>
      <c r="AK191" s="25" t="str">
        <f t="shared" si="97"/>
        <v xml:space="preserve"> </v>
      </c>
      <c r="AL191" s="25" t="str">
        <f t="shared" si="98"/>
        <v xml:space="preserve"> </v>
      </c>
      <c r="AM191" s="1" t="str">
        <f t="shared" si="99"/>
        <v xml:space="preserve"> </v>
      </c>
      <c r="AN191" s="1" t="str">
        <f t="shared" si="100"/>
        <v xml:space="preserve"> </v>
      </c>
      <c r="AO191" t="s">
        <v>1164</v>
      </c>
      <c r="AP191" t="s">
        <v>1256</v>
      </c>
      <c r="AQ191" s="22" t="e">
        <v>#VALUE!</v>
      </c>
      <c r="AR191" s="21">
        <v>-9.2244344470239881</v>
      </c>
      <c r="AS191">
        <v>36.757838559039357</v>
      </c>
      <c r="AT191" t="e">
        <v>#VALUE!</v>
      </c>
      <c r="AU191">
        <v>9.2244344470239881</v>
      </c>
      <c r="AV191" t="s">
        <v>2205</v>
      </c>
    </row>
    <row r="192" spans="1:48" x14ac:dyDescent="0.25">
      <c r="A192" s="14">
        <v>1.9499999999999968E-9</v>
      </c>
      <c r="B192" t="s">
        <v>990</v>
      </c>
      <c r="C192" s="4">
        <v>4</v>
      </c>
      <c r="D192" s="4">
        <v>1</v>
      </c>
      <c r="E192" s="4">
        <v>6</v>
      </c>
      <c r="F192" s="4">
        <v>11</v>
      </c>
      <c r="G192" s="4">
        <v>16.5</v>
      </c>
      <c r="H192" s="4">
        <v>14.12</v>
      </c>
      <c r="I192" s="34">
        <v>2762.0616481792713</v>
      </c>
      <c r="J192" s="35">
        <v>17.584059775840597</v>
      </c>
      <c r="K192" s="35">
        <v>23.811129848229342</v>
      </c>
      <c r="L192" s="35">
        <v>10.550997716894978</v>
      </c>
      <c r="M192" s="35">
        <v>10.198812689655174</v>
      </c>
      <c r="N192" s="4">
        <v>0.59299999999999997</v>
      </c>
      <c r="O192" s="4">
        <v>-12.794117647058833</v>
      </c>
      <c r="P192" s="35">
        <v>6.6572237960339944</v>
      </c>
      <c r="Q192" s="36" t="str">
        <f t="shared" si="77"/>
        <v xml:space="preserve"> </v>
      </c>
      <c r="R192" s="36" t="str">
        <f t="shared" si="78"/>
        <v xml:space="preserve"> </v>
      </c>
      <c r="S192" s="37">
        <f t="shared" si="79"/>
        <v>0.16855524274320116</v>
      </c>
      <c r="T192" s="37" t="str">
        <f t="shared" si="80"/>
        <v/>
      </c>
      <c r="U192" s="37" t="str">
        <f t="shared" si="81"/>
        <v/>
      </c>
      <c r="V192" s="37" t="str">
        <f t="shared" si="82"/>
        <v/>
      </c>
      <c r="W192" s="37" t="str">
        <f t="shared" si="83"/>
        <v/>
      </c>
      <c r="X192" s="37" t="str">
        <f t="shared" si="84"/>
        <v/>
      </c>
      <c r="Y192" s="1" t="str">
        <f t="shared" si="85"/>
        <v xml:space="preserve"> </v>
      </c>
      <c r="Z192" s="1" t="str">
        <f t="shared" si="86"/>
        <v xml:space="preserve"> </v>
      </c>
      <c r="AA192" s="1" t="str">
        <f t="shared" si="87"/>
        <v xml:space="preserve"> </v>
      </c>
      <c r="AB192" s="1" t="str">
        <f t="shared" si="88"/>
        <v xml:space="preserve"> </v>
      </c>
      <c r="AC192" s="1" t="str">
        <f t="shared" si="89"/>
        <v xml:space="preserve"> </v>
      </c>
      <c r="AD192" s="1" t="str">
        <f t="shared" si="90"/>
        <v xml:space="preserve"> </v>
      </c>
      <c r="AE192" s="1" t="str">
        <f t="shared" si="91"/>
        <v xml:space="preserve"> </v>
      </c>
      <c r="AF192" s="1" t="str">
        <f t="shared" si="92"/>
        <v xml:space="preserve"> </v>
      </c>
      <c r="AG192" s="38">
        <f t="shared" si="93"/>
        <v>6.6572237979839946</v>
      </c>
      <c r="AH192" s="38" t="str">
        <f t="shared" si="94"/>
        <v xml:space="preserve"> </v>
      </c>
      <c r="AI192" s="1" t="str">
        <f t="shared" si="95"/>
        <v xml:space="preserve"> </v>
      </c>
      <c r="AJ192" s="1" t="str">
        <f t="shared" si="96"/>
        <v xml:space="preserve"> </v>
      </c>
      <c r="AK192" s="25" t="str">
        <f t="shared" si="97"/>
        <v xml:space="preserve"> </v>
      </c>
      <c r="AL192" s="25" t="str">
        <f t="shared" si="98"/>
        <v xml:space="preserve"> </v>
      </c>
      <c r="AM192" s="1" t="str">
        <f t="shared" si="99"/>
        <v xml:space="preserve"> </v>
      </c>
      <c r="AN192" s="1" t="str">
        <f t="shared" si="100"/>
        <v xml:space="preserve"> </v>
      </c>
      <c r="AO192" t="s">
        <v>990</v>
      </c>
      <c r="AP192" t="s">
        <v>1252</v>
      </c>
      <c r="AQ192" s="22">
        <v>28.540196480022672</v>
      </c>
      <c r="AR192" s="21">
        <v>24.796170474822333</v>
      </c>
      <c r="AS192">
        <v>16.855524079320116</v>
      </c>
      <c r="AT192">
        <v>-28.540196480022672</v>
      </c>
      <c r="AU192">
        <v>-24.796170474822333</v>
      </c>
      <c r="AV192" t="s">
        <v>2206</v>
      </c>
    </row>
    <row r="193" spans="1:48" x14ac:dyDescent="0.25">
      <c r="A193" s="14">
        <v>1.959999999999997E-9</v>
      </c>
      <c r="B193" t="s">
        <v>1046</v>
      </c>
      <c r="C193" s="4">
        <v>4</v>
      </c>
      <c r="D193" s="4">
        <v>0</v>
      </c>
      <c r="E193" s="4">
        <v>2</v>
      </c>
      <c r="F193" s="4">
        <v>6</v>
      </c>
      <c r="G193" s="4">
        <v>20.5</v>
      </c>
      <c r="H193" s="4">
        <v>17.489999999999998</v>
      </c>
      <c r="I193" s="34">
        <v>799.15725854839286</v>
      </c>
      <c r="J193" s="35">
        <v>10.843149411035338</v>
      </c>
      <c r="K193" s="35">
        <v>26.990740740740737</v>
      </c>
      <c r="L193" s="35">
        <v>6.7111369193154031</v>
      </c>
      <c r="M193" s="35">
        <v>11.61163480995255</v>
      </c>
      <c r="N193" s="4">
        <v>0.64800000000000002</v>
      </c>
      <c r="O193" s="4">
        <v>-47.058823529411761</v>
      </c>
      <c r="P193" s="35">
        <v>8.6906803887935968</v>
      </c>
      <c r="Q193" s="36" t="str">
        <f t="shared" si="77"/>
        <v xml:space="preserve"> </v>
      </c>
      <c r="R193" s="36" t="str">
        <f t="shared" si="78"/>
        <v xml:space="preserve"> </v>
      </c>
      <c r="S193" s="37">
        <f t="shared" si="79"/>
        <v>0.17209834386966266</v>
      </c>
      <c r="T193" s="37" t="str">
        <f t="shared" si="80"/>
        <v/>
      </c>
      <c r="U193" s="37" t="str">
        <f t="shared" si="81"/>
        <v/>
      </c>
      <c r="V193" s="37">
        <f t="shared" si="82"/>
        <v>-0.55934560259233312</v>
      </c>
      <c r="W193" s="37" t="str">
        <f t="shared" si="83"/>
        <v/>
      </c>
      <c r="X193" s="37">
        <f t="shared" si="84"/>
        <v>-0.52165358163981357</v>
      </c>
      <c r="Y193" s="1" t="str">
        <f t="shared" si="85"/>
        <v xml:space="preserve"> </v>
      </c>
      <c r="Z193" s="1" t="str">
        <f t="shared" si="86"/>
        <v xml:space="preserve"> </v>
      </c>
      <c r="AA193" s="1" t="str">
        <f t="shared" si="87"/>
        <v xml:space="preserve"> </v>
      </c>
      <c r="AB193" s="1" t="str">
        <f t="shared" si="88"/>
        <v xml:space="preserve"> </v>
      </c>
      <c r="AC193" s="1" t="str">
        <f t="shared" si="89"/>
        <v xml:space="preserve"> </v>
      </c>
      <c r="AD193" s="1" t="str">
        <f t="shared" si="90"/>
        <v xml:space="preserve"> </v>
      </c>
      <c r="AE193" s="1" t="str">
        <f t="shared" si="91"/>
        <v xml:space="preserve"> </v>
      </c>
      <c r="AF193" s="1" t="str">
        <f t="shared" si="92"/>
        <v xml:space="preserve"> </v>
      </c>
      <c r="AG193" s="38">
        <f t="shared" si="93"/>
        <v>8.690680390753597</v>
      </c>
      <c r="AH193" s="38" t="str">
        <f t="shared" si="94"/>
        <v xml:space="preserve"> </v>
      </c>
      <c r="AI193" s="1" t="str">
        <f t="shared" si="95"/>
        <v xml:space="preserve"> </v>
      </c>
      <c r="AJ193" s="1" t="str">
        <f t="shared" si="96"/>
        <v xml:space="preserve"> </v>
      </c>
      <c r="AK193" s="25" t="str">
        <f t="shared" si="97"/>
        <v xml:space="preserve"> </v>
      </c>
      <c r="AL193" s="25" t="str">
        <f t="shared" si="98"/>
        <v xml:space="preserve"> </v>
      </c>
      <c r="AM193" s="1" t="str">
        <f t="shared" si="99"/>
        <v xml:space="preserve"> </v>
      </c>
      <c r="AN193" s="1" t="str">
        <f t="shared" si="100"/>
        <v xml:space="preserve"> </v>
      </c>
      <c r="AO193" t="s">
        <v>1046</v>
      </c>
      <c r="AP193" t="s">
        <v>1246</v>
      </c>
      <c r="AQ193" s="22">
        <v>55.934560259233315</v>
      </c>
      <c r="AR193" s="21">
        <v>52.165358163981359</v>
      </c>
      <c r="AS193">
        <v>17.209834190966266</v>
      </c>
      <c r="AT193">
        <v>-55.934560259233315</v>
      </c>
      <c r="AU193">
        <v>-52.165358163981359</v>
      </c>
      <c r="AV193" t="s">
        <v>2207</v>
      </c>
    </row>
    <row r="194" spans="1:48" x14ac:dyDescent="0.25">
      <c r="A194" s="14">
        <v>1.9699999999999971E-9</v>
      </c>
      <c r="B194" t="s">
        <v>1044</v>
      </c>
      <c r="C194" s="4">
        <v>9</v>
      </c>
      <c r="D194" s="4">
        <v>2</v>
      </c>
      <c r="E194" s="4">
        <v>3</v>
      </c>
      <c r="F194" s="4">
        <v>14</v>
      </c>
      <c r="G194" s="4">
        <v>99.5</v>
      </c>
      <c r="H194" s="4">
        <v>93.44</v>
      </c>
      <c r="I194" s="34">
        <v>97743.255231028335</v>
      </c>
      <c r="J194" s="35">
        <v>10.457750419697817</v>
      </c>
      <c r="K194" s="35">
        <v>13.103351563595568</v>
      </c>
      <c r="L194" s="35" t="s">
        <v>1240</v>
      </c>
      <c r="M194" s="35" t="s">
        <v>1240</v>
      </c>
      <c r="N194" s="4">
        <v>7.1310000000000002</v>
      </c>
      <c r="O194" s="4">
        <v>-19.786276715410576</v>
      </c>
      <c r="P194" s="35">
        <v>4.5911815068493151</v>
      </c>
      <c r="Q194" s="36" t="str">
        <f t="shared" si="77"/>
        <v xml:space="preserve"> </v>
      </c>
      <c r="R194" s="36" t="str">
        <f t="shared" si="78"/>
        <v xml:space="preserve"> </v>
      </c>
      <c r="S194" s="37" t="str">
        <f t="shared" si="79"/>
        <v/>
      </c>
      <c r="T194" s="37" t="str">
        <f t="shared" si="80"/>
        <v/>
      </c>
      <c r="U194" s="37" t="str">
        <f t="shared" si="81"/>
        <v/>
      </c>
      <c r="V194" s="37">
        <f t="shared" si="82"/>
        <v>-0.57500781970764103</v>
      </c>
      <c r="W194" s="37" t="str">
        <f t="shared" si="83"/>
        <v xml:space="preserve"> </v>
      </c>
      <c r="X194" s="37" t="str">
        <f t="shared" si="84"/>
        <v xml:space="preserve"> </v>
      </c>
      <c r="Y194" s="1" t="str">
        <f t="shared" si="85"/>
        <v xml:space="preserve"> </v>
      </c>
      <c r="Z194" s="1" t="str">
        <f t="shared" si="86"/>
        <v xml:space="preserve"> </v>
      </c>
      <c r="AA194" s="1" t="str">
        <f t="shared" si="87"/>
        <v xml:space="preserve"> </v>
      </c>
      <c r="AB194" s="1" t="str">
        <f t="shared" si="88"/>
        <v xml:space="preserve"> </v>
      </c>
      <c r="AC194" s="1" t="str">
        <f t="shared" si="89"/>
        <v xml:space="preserve"> </v>
      </c>
      <c r="AD194" s="1" t="str">
        <f t="shared" si="90"/>
        <v xml:space="preserve"> </v>
      </c>
      <c r="AE194" s="1" t="str">
        <f t="shared" si="91"/>
        <v xml:space="preserve"> </v>
      </c>
      <c r="AF194" s="1" t="str">
        <f t="shared" si="92"/>
        <v xml:space="preserve"> </v>
      </c>
      <c r="AG194" s="38">
        <f t="shared" si="93"/>
        <v>4.5911815088193153</v>
      </c>
      <c r="AH194" s="38" t="str">
        <f t="shared" si="94"/>
        <v xml:space="preserve"> </v>
      </c>
      <c r="AI194" s="1" t="str">
        <f t="shared" si="95"/>
        <v xml:space="preserve"> </v>
      </c>
      <c r="AJ194" s="1" t="str">
        <f t="shared" si="96"/>
        <v xml:space="preserve"> </v>
      </c>
      <c r="AK194" s="25" t="str">
        <f t="shared" si="97"/>
        <v xml:space="preserve"> </v>
      </c>
      <c r="AL194" s="25" t="str">
        <f t="shared" si="98"/>
        <v xml:space="preserve"> </v>
      </c>
      <c r="AM194" s="1" t="str">
        <f t="shared" si="99"/>
        <v xml:space="preserve"> </v>
      </c>
      <c r="AN194" s="1" t="str">
        <f t="shared" si="100"/>
        <v xml:space="preserve"> </v>
      </c>
      <c r="AO194" t="s">
        <v>1044</v>
      </c>
      <c r="AP194" t="s">
        <v>1248</v>
      </c>
      <c r="AQ194" s="22">
        <v>57.500781970764102</v>
      </c>
      <c r="AR194" s="21" t="e">
        <v>#VALUE!</v>
      </c>
      <c r="AS194">
        <v>6.4854452054794454</v>
      </c>
      <c r="AT194">
        <v>-57.500781970764102</v>
      </c>
      <c r="AU194" t="e">
        <v>#VALUE!</v>
      </c>
      <c r="AV194" t="s">
        <v>2208</v>
      </c>
    </row>
    <row r="195" spans="1:48" x14ac:dyDescent="0.25">
      <c r="A195" s="14">
        <v>1.9799999999999973E-9</v>
      </c>
      <c r="B195" t="s">
        <v>957</v>
      </c>
      <c r="C195" s="4">
        <v>3</v>
      </c>
      <c r="D195" s="4">
        <v>1</v>
      </c>
      <c r="E195" s="4">
        <v>5</v>
      </c>
      <c r="F195" s="4">
        <v>9</v>
      </c>
      <c r="G195" s="4">
        <v>39</v>
      </c>
      <c r="H195" s="4">
        <v>32.380000000000003</v>
      </c>
      <c r="I195" s="34">
        <v>9726.3606936472352</v>
      </c>
      <c r="J195" s="35">
        <v>19.576783555018139</v>
      </c>
      <c r="K195" s="35">
        <v>18.880466472303208</v>
      </c>
      <c r="L195" s="35">
        <v>13.881818109293977</v>
      </c>
      <c r="M195" s="35">
        <v>11.540125489353434</v>
      </c>
      <c r="N195" s="4">
        <v>1.5489999999999999</v>
      </c>
      <c r="O195" s="4">
        <v>-4.3827160493827266</v>
      </c>
      <c r="P195" s="35">
        <v>2.0938851142680668</v>
      </c>
      <c r="Q195" s="36" t="str">
        <f t="shared" si="77"/>
        <v xml:space="preserve"> </v>
      </c>
      <c r="R195" s="36" t="str">
        <f t="shared" si="78"/>
        <v xml:space="preserve"> </v>
      </c>
      <c r="S195" s="37">
        <f t="shared" si="79"/>
        <v>0.20444719160322405</v>
      </c>
      <c r="T195" s="37" t="str">
        <f t="shared" si="80"/>
        <v/>
      </c>
      <c r="U195" s="37" t="str">
        <f t="shared" si="81"/>
        <v/>
      </c>
      <c r="V195" s="37" t="str">
        <f t="shared" si="82"/>
        <v/>
      </c>
      <c r="W195" s="37" t="str">
        <f t="shared" si="83"/>
        <v/>
      </c>
      <c r="X195" s="37" t="str">
        <f t="shared" si="84"/>
        <v/>
      </c>
      <c r="Y195" s="1" t="str">
        <f t="shared" si="85"/>
        <v xml:space="preserve"> </v>
      </c>
      <c r="Z195" s="1" t="str">
        <f t="shared" si="86"/>
        <v xml:space="preserve"> </v>
      </c>
      <c r="AA195" s="1" t="str">
        <f t="shared" si="87"/>
        <v xml:space="preserve"> </v>
      </c>
      <c r="AB195" s="1" t="str">
        <f t="shared" si="88"/>
        <v xml:space="preserve"> </v>
      </c>
      <c r="AC195" s="1" t="str">
        <f t="shared" si="89"/>
        <v xml:space="preserve"> </v>
      </c>
      <c r="AD195" s="1" t="str">
        <f t="shared" si="90"/>
        <v xml:space="preserve"> </v>
      </c>
      <c r="AE195" s="1" t="str">
        <f t="shared" si="91"/>
        <v xml:space="preserve"> </v>
      </c>
      <c r="AF195" s="1" t="str">
        <f t="shared" si="92"/>
        <v xml:space="preserve"> </v>
      </c>
      <c r="AG195" s="38">
        <f t="shared" si="93"/>
        <v>2.0938851162480669</v>
      </c>
      <c r="AH195" s="38" t="str">
        <f t="shared" si="94"/>
        <v xml:space="preserve"> </v>
      </c>
      <c r="AI195" s="1" t="str">
        <f t="shared" si="95"/>
        <v xml:space="preserve"> </v>
      </c>
      <c r="AJ195" s="1" t="str">
        <f t="shared" si="96"/>
        <v xml:space="preserve"> </v>
      </c>
      <c r="AK195" s="25" t="str">
        <f t="shared" si="97"/>
        <v xml:space="preserve"> </v>
      </c>
      <c r="AL195" s="25" t="str">
        <f t="shared" si="98"/>
        <v xml:space="preserve"> </v>
      </c>
      <c r="AM195" s="1" t="str">
        <f t="shared" si="99"/>
        <v xml:space="preserve"> </v>
      </c>
      <c r="AN195" s="1" t="str">
        <f t="shared" si="100"/>
        <v xml:space="preserve"> </v>
      </c>
      <c r="AO195" t="s">
        <v>957</v>
      </c>
      <c r="AP195" t="s">
        <v>1241</v>
      </c>
      <c r="AQ195" s="22">
        <v>20.441972773728068</v>
      </c>
      <c r="AR195" s="21">
        <v>1.0552451433859189</v>
      </c>
      <c r="AS195">
        <v>20.444718962322405</v>
      </c>
      <c r="AT195">
        <v>-20.441972773728068</v>
      </c>
      <c r="AU195">
        <v>-1.0552451433859189</v>
      </c>
      <c r="AV195" t="s">
        <v>2209</v>
      </c>
    </row>
    <row r="196" spans="1:48" x14ac:dyDescent="0.25">
      <c r="A196" s="14">
        <v>1.9899999999999975E-9</v>
      </c>
      <c r="B196" t="s">
        <v>1057</v>
      </c>
      <c r="C196" s="4">
        <v>0</v>
      </c>
      <c r="D196" s="4">
        <v>0</v>
      </c>
      <c r="E196" s="4">
        <v>7</v>
      </c>
      <c r="F196" s="4">
        <v>7</v>
      </c>
      <c r="G196" s="4">
        <v>3</v>
      </c>
      <c r="H196" s="4">
        <v>2.65</v>
      </c>
      <c r="I196" s="34">
        <v>137.11232513193656</v>
      </c>
      <c r="J196" s="35">
        <v>4.9256505576208172</v>
      </c>
      <c r="K196" s="35" t="s">
        <v>1240</v>
      </c>
      <c r="L196" s="35">
        <v>4.9795007923930266</v>
      </c>
      <c r="M196" s="35">
        <v>18.859933973589435</v>
      </c>
      <c r="N196" s="4">
        <v>-3.1179999999999999</v>
      </c>
      <c r="O196" s="4" t="s">
        <v>132</v>
      </c>
      <c r="P196" s="35">
        <v>5.6603773584905666</v>
      </c>
      <c r="Q196" s="36" t="str">
        <f t="shared" si="77"/>
        <v xml:space="preserve"> </v>
      </c>
      <c r="R196" s="36" t="str">
        <f t="shared" si="78"/>
        <v xml:space="preserve"> </v>
      </c>
      <c r="S196" s="37" t="str">
        <f t="shared" si="79"/>
        <v/>
      </c>
      <c r="T196" s="37" t="str">
        <f t="shared" si="80"/>
        <v/>
      </c>
      <c r="U196" s="37" t="str">
        <f t="shared" si="81"/>
        <v/>
      </c>
      <c r="V196" s="37">
        <f t="shared" si="82"/>
        <v>-0.79982664666594383</v>
      </c>
      <c r="W196" s="37" t="str">
        <f t="shared" si="83"/>
        <v/>
      </c>
      <c r="X196" s="37">
        <f t="shared" si="84"/>
        <v>-0.64507856151653475</v>
      </c>
      <c r="Y196" s="1" t="str">
        <f t="shared" si="85"/>
        <v xml:space="preserve"> </v>
      </c>
      <c r="Z196" s="1" t="str">
        <f t="shared" si="86"/>
        <v xml:space="preserve"> </v>
      </c>
      <c r="AA196" s="1" t="str">
        <f t="shared" si="87"/>
        <v xml:space="preserve"> </v>
      </c>
      <c r="AB196" s="1" t="str">
        <f t="shared" si="88"/>
        <v xml:space="preserve"> </v>
      </c>
      <c r="AC196" s="1" t="str">
        <f t="shared" si="89"/>
        <v xml:space="preserve"> </v>
      </c>
      <c r="AD196" s="1" t="str">
        <f t="shared" si="90"/>
        <v xml:space="preserve"> </v>
      </c>
      <c r="AE196" s="1" t="str">
        <f t="shared" si="91"/>
        <v xml:space="preserve"> </v>
      </c>
      <c r="AF196" s="1" t="str">
        <f t="shared" si="92"/>
        <v xml:space="preserve"> </v>
      </c>
      <c r="AG196" s="38">
        <f t="shared" si="93"/>
        <v>5.6603773604805667</v>
      </c>
      <c r="AH196" s="38" t="str">
        <f t="shared" si="94"/>
        <v xml:space="preserve"> </v>
      </c>
      <c r="AI196" s="1" t="str">
        <f t="shared" si="95"/>
        <v xml:space="preserve"> </v>
      </c>
      <c r="AJ196" s="1" t="str">
        <f t="shared" si="96"/>
        <v xml:space="preserve"> </v>
      </c>
      <c r="AK196" s="25" t="str">
        <f t="shared" si="97"/>
        <v xml:space="preserve"> </v>
      </c>
      <c r="AL196" s="25" t="str">
        <f t="shared" si="98"/>
        <v xml:space="preserve"> </v>
      </c>
      <c r="AM196" s="1" t="str">
        <f t="shared" si="99"/>
        <v xml:space="preserve"> </v>
      </c>
      <c r="AN196" s="1" t="str">
        <f t="shared" si="100"/>
        <v xml:space="preserve"> </v>
      </c>
      <c r="AO196" t="s">
        <v>1057</v>
      </c>
      <c r="AP196" t="s">
        <v>1297</v>
      </c>
      <c r="AQ196" s="22">
        <v>79.982664666594388</v>
      </c>
      <c r="AR196" s="21">
        <v>64.507856151653471</v>
      </c>
      <c r="AS196">
        <v>13.207547169811317</v>
      </c>
      <c r="AT196">
        <v>-79.982664666594388</v>
      </c>
      <c r="AU196">
        <v>-64.507856151653471</v>
      </c>
      <c r="AV196" t="s">
        <v>2210</v>
      </c>
    </row>
    <row r="197" spans="1:48" x14ac:dyDescent="0.25">
      <c r="A197" s="14">
        <v>1.9999999999999976E-9</v>
      </c>
      <c r="B197" t="s">
        <v>959</v>
      </c>
      <c r="C197" s="4">
        <v>11</v>
      </c>
      <c r="D197" s="4">
        <v>0</v>
      </c>
      <c r="E197" s="4">
        <v>2</v>
      </c>
      <c r="F197" s="4">
        <v>13</v>
      </c>
      <c r="G197" s="4">
        <v>2.5</v>
      </c>
      <c r="H197" s="4">
        <v>1.59</v>
      </c>
      <c r="I197" s="34">
        <v>185.14460672925824</v>
      </c>
      <c r="J197" s="35" t="s">
        <v>1240</v>
      </c>
      <c r="K197" s="35" t="s">
        <v>1240</v>
      </c>
      <c r="L197" s="35">
        <v>4.1913800589850734</v>
      </c>
      <c r="M197" s="35">
        <v>6.5776106194690263</v>
      </c>
      <c r="N197" s="4">
        <v>-0.40400000000000003</v>
      </c>
      <c r="O197" s="4" t="s">
        <v>132</v>
      </c>
      <c r="P197" s="35">
        <v>6.9182389937106912</v>
      </c>
      <c r="Q197" s="36">
        <f t="shared" si="77"/>
        <v>84.615384617384606</v>
      </c>
      <c r="R197" s="36" t="str">
        <f t="shared" si="78"/>
        <v xml:space="preserve"> </v>
      </c>
      <c r="S197" s="37">
        <f t="shared" si="79"/>
        <v>0.57232704602515716</v>
      </c>
      <c r="T197" s="37" t="str">
        <f t="shared" si="80"/>
        <v/>
      </c>
      <c r="U197" s="37" t="str">
        <f t="shared" si="81"/>
        <v xml:space="preserve"> </v>
      </c>
      <c r="V197" s="37" t="str">
        <f t="shared" si="82"/>
        <v xml:space="preserve"> </v>
      </c>
      <c r="W197" s="37" t="str">
        <f t="shared" si="83"/>
        <v/>
      </c>
      <c r="X197" s="37">
        <f t="shared" si="84"/>
        <v>-0.70125305692521356</v>
      </c>
      <c r="Y197" s="1" t="str">
        <f t="shared" si="85"/>
        <v xml:space="preserve"> </v>
      </c>
      <c r="Z197" s="1" t="str">
        <f t="shared" si="86"/>
        <v xml:space="preserve"> </v>
      </c>
      <c r="AA197" s="1" t="str">
        <f t="shared" si="87"/>
        <v xml:space="preserve"> </v>
      </c>
      <c r="AB197" s="1" t="str">
        <f t="shared" si="88"/>
        <v xml:space="preserve"> </v>
      </c>
      <c r="AC197" s="1" t="str">
        <f t="shared" si="89"/>
        <v xml:space="preserve"> </v>
      </c>
      <c r="AD197" s="1" t="str">
        <f t="shared" si="90"/>
        <v xml:space="preserve"> </v>
      </c>
      <c r="AE197" s="1" t="str">
        <f t="shared" si="91"/>
        <v xml:space="preserve"> </v>
      </c>
      <c r="AF197" s="1" t="str">
        <f t="shared" si="92"/>
        <v xml:space="preserve"> </v>
      </c>
      <c r="AG197" s="38">
        <f t="shared" si="93"/>
        <v>6.9182389957106913</v>
      </c>
      <c r="AH197" s="38" t="str">
        <f t="shared" si="94"/>
        <v xml:space="preserve"> </v>
      </c>
      <c r="AI197" s="1" t="str">
        <f t="shared" si="95"/>
        <v xml:space="preserve"> </v>
      </c>
      <c r="AJ197" s="1" t="str">
        <f t="shared" si="96"/>
        <v xml:space="preserve"> </v>
      </c>
      <c r="AK197" s="25" t="str">
        <f t="shared" si="97"/>
        <v xml:space="preserve"> </v>
      </c>
      <c r="AL197" s="25" t="str">
        <f t="shared" si="98"/>
        <v xml:space="preserve"> </v>
      </c>
      <c r="AM197" s="1" t="str">
        <f t="shared" si="99"/>
        <v xml:space="preserve"> </v>
      </c>
      <c r="AN197" s="1" t="str">
        <f t="shared" si="100"/>
        <v xml:space="preserve"> </v>
      </c>
      <c r="AO197" t="s">
        <v>959</v>
      </c>
      <c r="AP197" t="s">
        <v>1297</v>
      </c>
      <c r="AQ197" s="22" t="e">
        <v>#VALUE!</v>
      </c>
      <c r="AR197" s="21">
        <v>70.125305692521351</v>
      </c>
      <c r="AS197">
        <v>57.232704402515708</v>
      </c>
      <c r="AT197" t="e">
        <v>#VALUE!</v>
      </c>
      <c r="AU197">
        <v>-70.125305692521351</v>
      </c>
      <c r="AV197" t="s">
        <v>2211</v>
      </c>
    </row>
    <row r="198" spans="1:48" x14ac:dyDescent="0.25">
      <c r="A198" s="14">
        <v>2.0099999999999978E-9</v>
      </c>
      <c r="B198" t="s">
        <v>1070</v>
      </c>
      <c r="C198" s="4">
        <v>12</v>
      </c>
      <c r="D198" s="4">
        <v>3</v>
      </c>
      <c r="E198" s="4">
        <v>18</v>
      </c>
      <c r="F198" s="4">
        <v>33</v>
      </c>
      <c r="G198" s="4">
        <v>1035.2421875</v>
      </c>
      <c r="H198" s="4">
        <v>1315.14</v>
      </c>
      <c r="I198" s="34">
        <v>115388.95220019619</v>
      </c>
      <c r="J198" s="35" t="s">
        <v>1240</v>
      </c>
      <c r="K198" s="35" t="s">
        <v>1240</v>
      </c>
      <c r="L198" s="35" t="s">
        <v>1240</v>
      </c>
      <c r="M198" s="35" t="s">
        <v>1240</v>
      </c>
      <c r="N198" s="4">
        <v>0.49399999999999999</v>
      </c>
      <c r="O198" s="4">
        <v>64.666666666666671</v>
      </c>
      <c r="P198" s="35" t="s">
        <v>137</v>
      </c>
      <c r="Q198" s="36" t="str">
        <f t="shared" si="77"/>
        <v xml:space="preserve"> </v>
      </c>
      <c r="R198" s="36" t="str">
        <f t="shared" si="78"/>
        <v xml:space="preserve"> </v>
      </c>
      <c r="S198" s="37" t="str">
        <f t="shared" si="79"/>
        <v/>
      </c>
      <c r="T198" s="37">
        <f t="shared" si="80"/>
        <v>-0.21282738708925947</v>
      </c>
      <c r="U198" s="37" t="str">
        <f t="shared" si="81"/>
        <v xml:space="preserve"> </v>
      </c>
      <c r="V198" s="37" t="str">
        <f t="shared" si="82"/>
        <v xml:space="preserve"> </v>
      </c>
      <c r="W198" s="37" t="str">
        <f t="shared" si="83"/>
        <v xml:space="preserve"> </v>
      </c>
      <c r="X198" s="37" t="str">
        <f t="shared" si="84"/>
        <v xml:space="preserve"> </v>
      </c>
      <c r="Y198" s="1" t="str">
        <f t="shared" si="85"/>
        <v xml:space="preserve"> </v>
      </c>
      <c r="Z198" s="1" t="str">
        <f t="shared" si="86"/>
        <v xml:space="preserve"> </v>
      </c>
      <c r="AA198" s="1" t="str">
        <f t="shared" si="87"/>
        <v xml:space="preserve"> </v>
      </c>
      <c r="AB198" s="1" t="str">
        <f t="shared" si="88"/>
        <v xml:space="preserve"> </v>
      </c>
      <c r="AC198" s="1" t="str">
        <f t="shared" si="89"/>
        <v xml:space="preserve"> </v>
      </c>
      <c r="AD198" s="1" t="str">
        <f t="shared" si="90"/>
        <v xml:space="preserve"> </v>
      </c>
      <c r="AE198" s="1" t="str">
        <f t="shared" si="91"/>
        <v xml:space="preserve"> </v>
      </c>
      <c r="AF198" s="1" t="str">
        <f t="shared" si="92"/>
        <v xml:space="preserve"> </v>
      </c>
      <c r="AG198" s="38" t="str">
        <f t="shared" si="93"/>
        <v xml:space="preserve"> </v>
      </c>
      <c r="AH198" s="38" t="str">
        <f t="shared" si="94"/>
        <v xml:space="preserve"> </v>
      </c>
      <c r="AI198" s="1" t="str">
        <f t="shared" si="95"/>
        <v xml:space="preserve"> </v>
      </c>
      <c r="AJ198" s="1" t="str">
        <f t="shared" si="96"/>
        <v xml:space="preserve"> </v>
      </c>
      <c r="AK198" s="25">
        <f t="shared" si="97"/>
        <v>64.666666668676669</v>
      </c>
      <c r="AL198" s="25" t="str">
        <f t="shared" si="98"/>
        <v xml:space="preserve"> </v>
      </c>
      <c r="AM198" s="1" t="str">
        <f t="shared" si="99"/>
        <v xml:space="preserve"> </v>
      </c>
      <c r="AN198" s="1" t="str">
        <f t="shared" si="100"/>
        <v xml:space="preserve"> </v>
      </c>
      <c r="AO198" t="s">
        <v>1070</v>
      </c>
      <c r="AP198" t="s">
        <v>1295</v>
      </c>
      <c r="AQ198" s="22" t="e">
        <v>#VALUE!</v>
      </c>
      <c r="AR198" s="21" t="e">
        <v>#VALUE!</v>
      </c>
      <c r="AS198">
        <v>-21.282738909925946</v>
      </c>
      <c r="AT198" t="e">
        <v>#VALUE!</v>
      </c>
      <c r="AU198" t="e">
        <v>#VALUE!</v>
      </c>
      <c r="AV198" t="s">
        <v>2212</v>
      </c>
    </row>
    <row r="199" spans="1:48" x14ac:dyDescent="0.25">
      <c r="A199" s="14">
        <v>2.019999999999998E-9</v>
      </c>
      <c r="B199" t="s">
        <v>974</v>
      </c>
      <c r="C199" s="4">
        <v>5</v>
      </c>
      <c r="D199" s="4">
        <v>0</v>
      </c>
      <c r="E199" s="4">
        <v>5</v>
      </c>
      <c r="F199" s="4">
        <v>10</v>
      </c>
      <c r="G199" s="4">
        <v>16</v>
      </c>
      <c r="H199" s="4">
        <v>9.26</v>
      </c>
      <c r="I199" s="34">
        <v>456.22273377376553</v>
      </c>
      <c r="J199" s="35" t="s">
        <v>1240</v>
      </c>
      <c r="K199" s="35" t="s">
        <v>1240</v>
      </c>
      <c r="L199" s="35">
        <v>11.346998577524893</v>
      </c>
      <c r="M199" s="35">
        <v>12.178534351145037</v>
      </c>
      <c r="N199" s="4" t="s">
        <v>132</v>
      </c>
      <c r="O199" s="4" t="s">
        <v>132</v>
      </c>
      <c r="P199" s="35">
        <v>10.086393088552917</v>
      </c>
      <c r="Q199" s="36" t="str">
        <f t="shared" si="77"/>
        <v xml:space="preserve"> </v>
      </c>
      <c r="R199" s="36" t="str">
        <f t="shared" si="78"/>
        <v xml:space="preserve"> </v>
      </c>
      <c r="S199" s="37">
        <f t="shared" si="79"/>
        <v>0.72786177307831523</v>
      </c>
      <c r="T199" s="37" t="str">
        <f t="shared" si="80"/>
        <v/>
      </c>
      <c r="U199" s="37" t="str">
        <f t="shared" si="81"/>
        <v xml:space="preserve"> </v>
      </c>
      <c r="V199" s="37" t="str">
        <f t="shared" si="82"/>
        <v xml:space="preserve"> </v>
      </c>
      <c r="W199" s="37" t="str">
        <f t="shared" si="83"/>
        <v/>
      </c>
      <c r="X199" s="37" t="str">
        <f t="shared" si="84"/>
        <v/>
      </c>
      <c r="Y199" s="1" t="str">
        <f t="shared" si="85"/>
        <v xml:space="preserve"> </v>
      </c>
      <c r="Z199" s="1" t="str">
        <f t="shared" si="86"/>
        <v xml:space="preserve"> </v>
      </c>
      <c r="AA199" s="1" t="str">
        <f t="shared" si="87"/>
        <v xml:space="preserve"> </v>
      </c>
      <c r="AB199" s="1" t="str">
        <f t="shared" si="88"/>
        <v xml:space="preserve"> </v>
      </c>
      <c r="AC199" s="1" t="str">
        <f t="shared" si="89"/>
        <v xml:space="preserve"> </v>
      </c>
      <c r="AD199" s="1" t="str">
        <f t="shared" si="90"/>
        <v xml:space="preserve"> </v>
      </c>
      <c r="AE199" s="1" t="str">
        <f t="shared" si="91"/>
        <v xml:space="preserve"> </v>
      </c>
      <c r="AF199" s="1" t="str">
        <f t="shared" si="92"/>
        <v xml:space="preserve"> </v>
      </c>
      <c r="AG199" s="38">
        <f t="shared" si="93"/>
        <v>10.086393090572917</v>
      </c>
      <c r="AH199" s="38" t="str">
        <f t="shared" si="94"/>
        <v xml:space="preserve"> </v>
      </c>
      <c r="AI199" s="1" t="str">
        <f t="shared" si="95"/>
        <v xml:space="preserve"> </v>
      </c>
      <c r="AJ199" s="1" t="str">
        <f t="shared" si="96"/>
        <v xml:space="preserve"> </v>
      </c>
      <c r="AK199" s="25" t="str">
        <f t="shared" si="97"/>
        <v xml:space="preserve"> </v>
      </c>
      <c r="AL199" s="25" t="str">
        <f t="shared" si="98"/>
        <v xml:space="preserve"> </v>
      </c>
      <c r="AM199" s="1" t="str">
        <f t="shared" si="99"/>
        <v xml:space="preserve"> </v>
      </c>
      <c r="AN199" s="1" t="str">
        <f t="shared" si="100"/>
        <v xml:space="preserve"> </v>
      </c>
      <c r="AO199" t="s">
        <v>974</v>
      </c>
      <c r="AP199" t="s">
        <v>1315</v>
      </c>
      <c r="AQ199" s="22" t="e">
        <v>#VALUE!</v>
      </c>
      <c r="AR199" s="21">
        <v>19.122554137208002</v>
      </c>
      <c r="AS199">
        <v>72.786177105831527</v>
      </c>
      <c r="AT199" t="e">
        <v>#VALUE!</v>
      </c>
      <c r="AU199">
        <v>-19.122554137208002</v>
      </c>
      <c r="AV199" t="s">
        <v>2213</v>
      </c>
    </row>
    <row r="200" spans="1:48" x14ac:dyDescent="0.25">
      <c r="A200" s="14">
        <v>2.0299999999999982E-9</v>
      </c>
      <c r="B200" t="s">
        <v>1043</v>
      </c>
      <c r="C200" s="4">
        <v>6</v>
      </c>
      <c r="D200" s="4">
        <v>0</v>
      </c>
      <c r="E200" s="4">
        <v>2</v>
      </c>
      <c r="F200" s="4">
        <v>8</v>
      </c>
      <c r="G200" s="4">
        <v>41.5</v>
      </c>
      <c r="H200" s="4">
        <v>36.44</v>
      </c>
      <c r="I200" s="34">
        <v>1807.0435971960708</v>
      </c>
      <c r="J200" s="35">
        <v>15.579307396323214</v>
      </c>
      <c r="K200" s="35">
        <v>15.747623163353499</v>
      </c>
      <c r="L200" s="35">
        <v>10.698833756948186</v>
      </c>
      <c r="M200" s="35">
        <v>10.968022885165508</v>
      </c>
      <c r="N200" s="4">
        <v>2.3140000000000001</v>
      </c>
      <c r="O200" s="4">
        <v>-2.3628691983122381</v>
      </c>
      <c r="P200" s="35">
        <v>1.6383095499451152</v>
      </c>
      <c r="Q200" s="36">
        <f t="shared" si="77"/>
        <v>75.000000002030006</v>
      </c>
      <c r="R200" s="36" t="str">
        <f t="shared" si="78"/>
        <v xml:space="preserve"> </v>
      </c>
      <c r="S200" s="37" t="str">
        <f t="shared" si="79"/>
        <v/>
      </c>
      <c r="T200" s="37" t="str">
        <f t="shared" si="80"/>
        <v/>
      </c>
      <c r="U200" s="37" t="str">
        <f t="shared" si="81"/>
        <v/>
      </c>
      <c r="V200" s="37">
        <f t="shared" si="82"/>
        <v>-0.3668730317624469</v>
      </c>
      <c r="W200" s="37" t="str">
        <f t="shared" si="83"/>
        <v/>
      </c>
      <c r="X200" s="37" t="str">
        <f t="shared" si="84"/>
        <v/>
      </c>
      <c r="Y200" s="1" t="str">
        <f t="shared" si="85"/>
        <v xml:space="preserve"> </v>
      </c>
      <c r="Z200" s="1" t="str">
        <f t="shared" si="86"/>
        <v xml:space="preserve"> </v>
      </c>
      <c r="AA200" s="1" t="str">
        <f t="shared" si="87"/>
        <v xml:space="preserve"> </v>
      </c>
      <c r="AB200" s="1" t="str">
        <f t="shared" si="88"/>
        <v xml:space="preserve"> </v>
      </c>
      <c r="AC200" s="1" t="str">
        <f t="shared" si="89"/>
        <v xml:space="preserve"> </v>
      </c>
      <c r="AD200" s="1" t="str">
        <f t="shared" si="90"/>
        <v xml:space="preserve"> </v>
      </c>
      <c r="AE200" s="1" t="str">
        <f t="shared" si="91"/>
        <v xml:space="preserve"> </v>
      </c>
      <c r="AF200" s="1" t="str">
        <f t="shared" si="92"/>
        <v xml:space="preserve"> </v>
      </c>
      <c r="AG200" s="38" t="str">
        <f t="shared" si="93"/>
        <v xml:space="preserve"> </v>
      </c>
      <c r="AH200" s="38" t="str">
        <f t="shared" si="94"/>
        <v xml:space="preserve"> </v>
      </c>
      <c r="AI200" s="1" t="str">
        <f t="shared" si="95"/>
        <v xml:space="preserve"> </v>
      </c>
      <c r="AJ200" s="1" t="str">
        <f t="shared" si="96"/>
        <v xml:space="preserve"> </v>
      </c>
      <c r="AK200" s="25" t="str">
        <f t="shared" si="97"/>
        <v xml:space="preserve"> </v>
      </c>
      <c r="AL200" s="25" t="str">
        <f t="shared" si="98"/>
        <v xml:space="preserve"> </v>
      </c>
      <c r="AM200" s="1" t="str">
        <f t="shared" si="99"/>
        <v xml:space="preserve"> </v>
      </c>
      <c r="AN200" s="1" t="str">
        <f t="shared" si="100"/>
        <v xml:space="preserve"> </v>
      </c>
      <c r="AO200" t="s">
        <v>1043</v>
      </c>
      <c r="AP200" t="s">
        <v>1244</v>
      </c>
      <c r="AQ200" s="22">
        <v>36.68730317624469</v>
      </c>
      <c r="AR200" s="21">
        <v>23.742446774736969</v>
      </c>
      <c r="AS200">
        <v>13.88583973655324</v>
      </c>
      <c r="AT200">
        <v>-36.68730317624469</v>
      </c>
      <c r="AU200">
        <v>-23.742446774736969</v>
      </c>
      <c r="AV200" t="s">
        <v>2214</v>
      </c>
    </row>
    <row r="201" spans="1:48" x14ac:dyDescent="0.25">
      <c r="A201" s="14">
        <v>2.0399999999999983E-9</v>
      </c>
      <c r="B201" t="s">
        <v>1155</v>
      </c>
      <c r="C201" s="4">
        <v>10</v>
      </c>
      <c r="D201" s="4">
        <v>2</v>
      </c>
      <c r="E201" s="4">
        <v>2</v>
      </c>
      <c r="F201" s="4">
        <v>14</v>
      </c>
      <c r="G201" s="4">
        <v>27</v>
      </c>
      <c r="H201" s="4">
        <v>23.8</v>
      </c>
      <c r="I201" s="34">
        <v>8982.3922405217418</v>
      </c>
      <c r="J201" s="35">
        <v>17.159336697909158</v>
      </c>
      <c r="K201" s="35">
        <v>18.27956989247312</v>
      </c>
      <c r="L201" s="35">
        <v>8.2354695450403828</v>
      </c>
      <c r="M201" s="35">
        <v>7.5328397186942375</v>
      </c>
      <c r="N201" s="4">
        <v>1.302</v>
      </c>
      <c r="O201" s="4">
        <v>-8.3098591549295691</v>
      </c>
      <c r="P201" s="35">
        <v>5</v>
      </c>
      <c r="Q201" s="36">
        <f t="shared" si="77"/>
        <v>71.428571430611427</v>
      </c>
      <c r="R201" s="36" t="str">
        <f t="shared" si="78"/>
        <v xml:space="preserve"> </v>
      </c>
      <c r="S201" s="37" t="str">
        <f t="shared" si="79"/>
        <v/>
      </c>
      <c r="T201" s="37" t="str">
        <f t="shared" si="80"/>
        <v/>
      </c>
      <c r="U201" s="37" t="str">
        <f t="shared" si="81"/>
        <v/>
      </c>
      <c r="V201" s="37">
        <f t="shared" si="82"/>
        <v>-0.30266227219583774</v>
      </c>
      <c r="W201" s="37" t="str">
        <f t="shared" si="83"/>
        <v/>
      </c>
      <c r="X201" s="37">
        <f t="shared" si="84"/>
        <v>-0.41300447185835154</v>
      </c>
      <c r="Y201" s="1" t="str">
        <f t="shared" si="85"/>
        <v xml:space="preserve"> </v>
      </c>
      <c r="Z201" s="1" t="str">
        <f t="shared" si="86"/>
        <v xml:space="preserve"> </v>
      </c>
      <c r="AA201" s="1" t="str">
        <f t="shared" si="87"/>
        <v xml:space="preserve"> </v>
      </c>
      <c r="AB201" s="1" t="str">
        <f t="shared" si="88"/>
        <v xml:space="preserve"> </v>
      </c>
      <c r="AC201" s="1" t="str">
        <f t="shared" si="89"/>
        <v xml:space="preserve"> </v>
      </c>
      <c r="AD201" s="1" t="str">
        <f t="shared" si="90"/>
        <v xml:space="preserve"> </v>
      </c>
      <c r="AE201" s="1" t="str">
        <f t="shared" si="91"/>
        <v xml:space="preserve"> </v>
      </c>
      <c r="AF201" s="1" t="str">
        <f t="shared" si="92"/>
        <v xml:space="preserve"> </v>
      </c>
      <c r="AG201" s="38">
        <f t="shared" si="93"/>
        <v>5.0000000020400002</v>
      </c>
      <c r="AH201" s="38" t="str">
        <f t="shared" si="94"/>
        <v xml:space="preserve"> </v>
      </c>
      <c r="AI201" s="1" t="str">
        <f t="shared" si="95"/>
        <v xml:space="preserve"> </v>
      </c>
      <c r="AJ201" s="1" t="str">
        <f t="shared" si="96"/>
        <v xml:space="preserve"> </v>
      </c>
      <c r="AK201" s="25" t="str">
        <f t="shared" si="97"/>
        <v xml:space="preserve"> </v>
      </c>
      <c r="AL201" s="25" t="str">
        <f t="shared" si="98"/>
        <v xml:space="preserve"> </v>
      </c>
      <c r="AM201" s="1" t="str">
        <f t="shared" si="99"/>
        <v xml:space="preserve"> </v>
      </c>
      <c r="AN201" s="1" t="str">
        <f t="shared" si="100"/>
        <v xml:space="preserve"> </v>
      </c>
      <c r="AO201" t="s">
        <v>1155</v>
      </c>
      <c r="AP201" t="s">
        <v>1264</v>
      </c>
      <c r="AQ201" s="22">
        <v>30.266227219583776</v>
      </c>
      <c r="AR201" s="21">
        <v>41.300447185835154</v>
      </c>
      <c r="AS201">
        <v>13.445378151260501</v>
      </c>
      <c r="AT201">
        <v>-30.266227219583776</v>
      </c>
      <c r="AU201">
        <v>-41.300447185835154</v>
      </c>
      <c r="AV201" t="s">
        <v>2215</v>
      </c>
    </row>
    <row r="202" spans="1:48" x14ac:dyDescent="0.25">
      <c r="A202" s="14">
        <v>2.0499999999999985E-9</v>
      </c>
      <c r="B202" t="s">
        <v>950</v>
      </c>
      <c r="C202" s="4">
        <v>7</v>
      </c>
      <c r="D202" s="4">
        <v>2</v>
      </c>
      <c r="E202" s="4">
        <v>7</v>
      </c>
      <c r="F202" s="4">
        <v>16</v>
      </c>
      <c r="G202" s="4">
        <v>54</v>
      </c>
      <c r="H202" s="4">
        <v>50.3</v>
      </c>
      <c r="I202" s="34">
        <v>21609.949292360936</v>
      </c>
      <c r="J202" s="35">
        <v>9.8588788710309672</v>
      </c>
      <c r="K202" s="35">
        <v>10.485720241817804</v>
      </c>
      <c r="L202" s="35" t="s">
        <v>1240</v>
      </c>
      <c r="M202" s="35" t="s">
        <v>1240</v>
      </c>
      <c r="N202" s="4">
        <v>4.7969999999999997</v>
      </c>
      <c r="O202" s="4">
        <v>-7.0348837209302406</v>
      </c>
      <c r="P202" s="35">
        <v>4.3697813121272366</v>
      </c>
      <c r="Q202" s="36" t="str">
        <f t="shared" si="77"/>
        <v xml:space="preserve"> </v>
      </c>
      <c r="R202" s="36" t="str">
        <f t="shared" si="78"/>
        <v xml:space="preserve"> </v>
      </c>
      <c r="S202" s="37" t="str">
        <f t="shared" si="79"/>
        <v/>
      </c>
      <c r="T202" s="37" t="str">
        <f t="shared" si="80"/>
        <v/>
      </c>
      <c r="U202" s="37" t="str">
        <f t="shared" si="81"/>
        <v/>
      </c>
      <c r="V202" s="37">
        <f t="shared" si="82"/>
        <v>-0.5993453411600167</v>
      </c>
      <c r="W202" s="37" t="str">
        <f t="shared" si="83"/>
        <v xml:space="preserve"> </v>
      </c>
      <c r="X202" s="37" t="str">
        <f t="shared" si="84"/>
        <v xml:space="preserve"> </v>
      </c>
      <c r="Y202" s="1" t="str">
        <f t="shared" si="85"/>
        <v xml:space="preserve"> </v>
      </c>
      <c r="Z202" s="1" t="str">
        <f t="shared" si="86"/>
        <v xml:space="preserve"> </v>
      </c>
      <c r="AA202" s="1" t="str">
        <f t="shared" si="87"/>
        <v xml:space="preserve"> </v>
      </c>
      <c r="AB202" s="1" t="str">
        <f t="shared" si="88"/>
        <v xml:space="preserve"> </v>
      </c>
      <c r="AC202" s="1" t="str">
        <f t="shared" si="89"/>
        <v xml:space="preserve"> </v>
      </c>
      <c r="AD202" s="1" t="str">
        <f t="shared" si="90"/>
        <v xml:space="preserve"> </v>
      </c>
      <c r="AE202" s="1" t="str">
        <f t="shared" si="91"/>
        <v xml:space="preserve"> </v>
      </c>
      <c r="AF202" s="1" t="str">
        <f t="shared" si="92"/>
        <v xml:space="preserve"> </v>
      </c>
      <c r="AG202" s="38">
        <f t="shared" si="93"/>
        <v>4.3697813141772368</v>
      </c>
      <c r="AH202" s="38" t="str">
        <f t="shared" si="94"/>
        <v xml:space="preserve"> </v>
      </c>
      <c r="AI202" s="1" t="str">
        <f t="shared" si="95"/>
        <v xml:space="preserve"> </v>
      </c>
      <c r="AJ202" s="1" t="str">
        <f t="shared" si="96"/>
        <v xml:space="preserve"> </v>
      </c>
      <c r="AK202" s="25" t="str">
        <f t="shared" si="97"/>
        <v xml:space="preserve"> </v>
      </c>
      <c r="AL202" s="25" t="str">
        <f t="shared" si="98"/>
        <v xml:space="preserve"> </v>
      </c>
      <c r="AM202" s="1" t="str">
        <f t="shared" si="99"/>
        <v xml:space="preserve"> </v>
      </c>
      <c r="AN202" s="1" t="str">
        <f t="shared" si="100"/>
        <v xml:space="preserve"> </v>
      </c>
      <c r="AO202" t="s">
        <v>950</v>
      </c>
      <c r="AP202" t="s">
        <v>1248</v>
      </c>
      <c r="AQ202" s="22">
        <v>59.934534116001672</v>
      </c>
      <c r="AR202" s="21" t="e">
        <v>#VALUE!</v>
      </c>
      <c r="AS202">
        <v>7.355864811133217</v>
      </c>
      <c r="AT202">
        <v>-59.934534116001672</v>
      </c>
      <c r="AU202" t="e">
        <v>#VALUE!</v>
      </c>
      <c r="AV202" t="s">
        <v>2216</v>
      </c>
    </row>
    <row r="203" spans="1:48" x14ac:dyDescent="0.25">
      <c r="A203" s="14">
        <v>2.0599999999999987E-9</v>
      </c>
      <c r="B203" t="s">
        <v>1056</v>
      </c>
      <c r="C203" s="4">
        <v>1</v>
      </c>
      <c r="D203" s="4">
        <v>0</v>
      </c>
      <c r="E203" s="4">
        <v>2</v>
      </c>
      <c r="F203" s="4">
        <v>3</v>
      </c>
      <c r="G203" s="4">
        <v>4.3249998092651367</v>
      </c>
      <c r="H203" s="4">
        <v>4.7699999999999996</v>
      </c>
      <c r="I203" s="34">
        <v>1172.4968952197207</v>
      </c>
      <c r="J203" s="35">
        <v>14.307309932894055</v>
      </c>
      <c r="K203" s="35">
        <v>9.1521956489792249</v>
      </c>
      <c r="L203" s="35">
        <v>4.5041372305093637</v>
      </c>
      <c r="M203" s="35">
        <v>3.9235923777961887</v>
      </c>
      <c r="N203" s="4">
        <v>0.38300000000000001</v>
      </c>
      <c r="O203" s="4">
        <v>74.090909090909093</v>
      </c>
      <c r="P203" s="35" t="s">
        <v>137</v>
      </c>
      <c r="Q203" s="36" t="str">
        <f t="shared" si="77"/>
        <v xml:space="preserve"> </v>
      </c>
      <c r="R203" s="36" t="str">
        <f t="shared" si="78"/>
        <v xml:space="preserve"> </v>
      </c>
      <c r="S203" s="37" t="str">
        <f t="shared" si="79"/>
        <v/>
      </c>
      <c r="T203" s="37" t="str">
        <f t="shared" si="80"/>
        <v/>
      </c>
      <c r="U203" s="37" t="str">
        <f t="shared" si="81"/>
        <v/>
      </c>
      <c r="V203" s="37">
        <f t="shared" si="82"/>
        <v>-0.41856569544381339</v>
      </c>
      <c r="W203" s="37" t="str">
        <f t="shared" si="83"/>
        <v/>
      </c>
      <c r="X203" s="37">
        <f t="shared" si="84"/>
        <v>-0.6789608172326328</v>
      </c>
      <c r="Y203" s="1" t="str">
        <f t="shared" si="85"/>
        <v xml:space="preserve"> </v>
      </c>
      <c r="Z203" s="1" t="str">
        <f t="shared" si="86"/>
        <v xml:space="preserve"> </v>
      </c>
      <c r="AA203" s="1" t="str">
        <f t="shared" si="87"/>
        <v xml:space="preserve"> </v>
      </c>
      <c r="AB203" s="1" t="str">
        <f t="shared" si="88"/>
        <v xml:space="preserve"> </v>
      </c>
      <c r="AC203" s="1" t="str">
        <f t="shared" si="89"/>
        <v xml:space="preserve"> </v>
      </c>
      <c r="AD203" s="1" t="str">
        <f t="shared" si="90"/>
        <v xml:space="preserve"> </v>
      </c>
      <c r="AE203" s="1" t="str">
        <f t="shared" si="91"/>
        <v xml:space="preserve"> </v>
      </c>
      <c r="AF203" s="1" t="str">
        <f t="shared" si="92"/>
        <v xml:space="preserve"> </v>
      </c>
      <c r="AG203" s="38" t="str">
        <f t="shared" si="93"/>
        <v xml:space="preserve"> </v>
      </c>
      <c r="AH203" s="38" t="str">
        <f t="shared" si="94"/>
        <v xml:space="preserve"> </v>
      </c>
      <c r="AI203" s="1" t="str">
        <f t="shared" si="95"/>
        <v xml:space="preserve"> </v>
      </c>
      <c r="AJ203" s="1" t="str">
        <f t="shared" si="96"/>
        <v xml:space="preserve"> </v>
      </c>
      <c r="AK203" s="25">
        <f t="shared" si="97"/>
        <v>74.090909092969099</v>
      </c>
      <c r="AL203" s="25" t="str">
        <f t="shared" si="98"/>
        <v xml:space="preserve"> </v>
      </c>
      <c r="AM203" s="1" t="str">
        <f t="shared" si="99"/>
        <v xml:space="preserve"> </v>
      </c>
      <c r="AN203" s="1" t="str">
        <f t="shared" si="100"/>
        <v xml:space="preserve"> </v>
      </c>
      <c r="AO203" t="s">
        <v>1056</v>
      </c>
      <c r="AP203" t="s">
        <v>1244</v>
      </c>
      <c r="AQ203" s="22">
        <v>41.856569544381337</v>
      </c>
      <c r="AR203" s="21">
        <v>67.896081723263279</v>
      </c>
      <c r="AS203">
        <v>-9.3291444598503794</v>
      </c>
      <c r="AT203">
        <v>-41.856569544381337</v>
      </c>
      <c r="AU203">
        <v>-67.896081723263279</v>
      </c>
      <c r="AV203" t="s">
        <v>2217</v>
      </c>
    </row>
    <row r="204" spans="1:48" x14ac:dyDescent="0.25">
      <c r="A204" s="14">
        <v>2.0699999999999988E-9</v>
      </c>
      <c r="B204" t="s">
        <v>1097</v>
      </c>
      <c r="C204" s="4">
        <v>5</v>
      </c>
      <c r="D204" s="4">
        <v>0</v>
      </c>
      <c r="E204" s="4">
        <v>4</v>
      </c>
      <c r="F204" s="4">
        <v>9</v>
      </c>
      <c r="G204" s="4">
        <v>12</v>
      </c>
      <c r="H204" s="4">
        <v>11.22</v>
      </c>
      <c r="I204" s="34">
        <v>1125.3017645010491</v>
      </c>
      <c r="J204" s="35" t="s">
        <v>1240</v>
      </c>
      <c r="K204" s="35" t="s">
        <v>1240</v>
      </c>
      <c r="L204" s="35">
        <v>29.107066666666665</v>
      </c>
      <c r="M204" s="35">
        <v>21.126149196399989</v>
      </c>
      <c r="N204" s="4" t="s">
        <v>132</v>
      </c>
      <c r="O204" s="4" t="s">
        <v>132</v>
      </c>
      <c r="P204" s="35">
        <v>4.8306595365418898</v>
      </c>
      <c r="Q204" s="36" t="str">
        <f t="shared" si="77"/>
        <v xml:space="preserve"> </v>
      </c>
      <c r="R204" s="36" t="str">
        <f t="shared" si="78"/>
        <v xml:space="preserve"> </v>
      </c>
      <c r="S204" s="37" t="str">
        <f t="shared" si="79"/>
        <v/>
      </c>
      <c r="T204" s="37" t="str">
        <f t="shared" si="80"/>
        <v/>
      </c>
      <c r="U204" s="37" t="str">
        <f t="shared" si="81"/>
        <v xml:space="preserve"> </v>
      </c>
      <c r="V204" s="37" t="str">
        <f t="shared" si="82"/>
        <v xml:space="preserve"> </v>
      </c>
      <c r="W204" s="37" t="str">
        <f t="shared" si="83"/>
        <v/>
      </c>
      <c r="X204" s="37" t="str">
        <f t="shared" si="84"/>
        <v/>
      </c>
      <c r="Y204" s="1" t="str">
        <f t="shared" si="85"/>
        <v xml:space="preserve"> </v>
      </c>
      <c r="Z204" s="1" t="str">
        <f t="shared" si="86"/>
        <v xml:space="preserve"> </v>
      </c>
      <c r="AA204" s="1" t="str">
        <f t="shared" si="87"/>
        <v xml:space="preserve"> </v>
      </c>
      <c r="AB204" s="1" t="str">
        <f t="shared" si="88"/>
        <v xml:space="preserve"> </v>
      </c>
      <c r="AC204" s="1" t="str">
        <f t="shared" si="89"/>
        <v xml:space="preserve"> </v>
      </c>
      <c r="AD204" s="1" t="str">
        <f t="shared" si="90"/>
        <v xml:space="preserve"> </v>
      </c>
      <c r="AE204" s="1" t="str">
        <f t="shared" si="91"/>
        <v xml:space="preserve"> </v>
      </c>
      <c r="AF204" s="1" t="str">
        <f t="shared" si="92"/>
        <v xml:space="preserve"> </v>
      </c>
      <c r="AG204" s="38">
        <f t="shared" si="93"/>
        <v>4.83065953861189</v>
      </c>
      <c r="AH204" s="38" t="str">
        <f t="shared" si="94"/>
        <v xml:space="preserve"> </v>
      </c>
      <c r="AI204" s="1" t="str">
        <f t="shared" si="95"/>
        <v xml:space="preserve"> </v>
      </c>
      <c r="AJ204" s="1" t="str">
        <f t="shared" si="96"/>
        <v xml:space="preserve"> </v>
      </c>
      <c r="AK204" s="25" t="str">
        <f t="shared" si="97"/>
        <v xml:space="preserve"> </v>
      </c>
      <c r="AL204" s="25" t="str">
        <f t="shared" si="98"/>
        <v xml:space="preserve"> </v>
      </c>
      <c r="AM204" s="1" t="str">
        <f t="shared" si="99"/>
        <v xml:space="preserve"> </v>
      </c>
      <c r="AN204" s="1" t="str">
        <f t="shared" si="100"/>
        <v xml:space="preserve"> </v>
      </c>
      <c r="AO204" t="s">
        <v>1097</v>
      </c>
      <c r="AP204" t="s">
        <v>1256</v>
      </c>
      <c r="AQ204" s="22" t="e">
        <v>#VALUE!</v>
      </c>
      <c r="AR204" s="21">
        <v>-107.46501310230259</v>
      </c>
      <c r="AS204">
        <v>6.9518716577539941</v>
      </c>
      <c r="AT204" t="e">
        <v>#VALUE!</v>
      </c>
      <c r="AU204">
        <v>107.46501310230259</v>
      </c>
      <c r="AV204" t="s">
        <v>2218</v>
      </c>
    </row>
    <row r="205" spans="1:48" x14ac:dyDescent="0.25">
      <c r="A205" s="14">
        <v>2.079999999999999E-9</v>
      </c>
      <c r="B205" t="s">
        <v>1156</v>
      </c>
      <c r="C205" s="4">
        <v>11</v>
      </c>
      <c r="D205" s="4">
        <v>0</v>
      </c>
      <c r="E205" s="4">
        <v>3</v>
      </c>
      <c r="F205" s="4">
        <v>14</v>
      </c>
      <c r="G205" s="4">
        <v>33.5</v>
      </c>
      <c r="H205" s="4">
        <v>22.45</v>
      </c>
      <c r="I205" s="34">
        <v>2896.4451567614233</v>
      </c>
      <c r="J205" s="35" t="s">
        <v>1240</v>
      </c>
      <c r="K205" s="35">
        <v>26.726190476190478</v>
      </c>
      <c r="L205" s="35">
        <v>19.074510704002005</v>
      </c>
      <c r="M205" s="35">
        <v>10.641064690419142</v>
      </c>
      <c r="N205" s="4">
        <v>0.84</v>
      </c>
      <c r="O205" s="4" t="s">
        <v>132</v>
      </c>
      <c r="P205" s="35">
        <v>0.35634743875278396</v>
      </c>
      <c r="Q205" s="36">
        <f t="shared" si="77"/>
        <v>78.57142857350857</v>
      </c>
      <c r="R205" s="36" t="str">
        <f t="shared" si="78"/>
        <v xml:space="preserve"> </v>
      </c>
      <c r="S205" s="37">
        <f t="shared" si="79"/>
        <v>0.49220490185728299</v>
      </c>
      <c r="T205" s="37" t="str">
        <f t="shared" si="80"/>
        <v/>
      </c>
      <c r="U205" s="37" t="str">
        <f t="shared" si="81"/>
        <v xml:space="preserve"> </v>
      </c>
      <c r="V205" s="37" t="str">
        <f t="shared" si="82"/>
        <v xml:space="preserve"> </v>
      </c>
      <c r="W205" s="37" t="str">
        <f t="shared" si="83"/>
        <v/>
      </c>
      <c r="X205" s="37" t="str">
        <f t="shared" si="84"/>
        <v/>
      </c>
      <c r="Y205" s="1" t="str">
        <f t="shared" si="85"/>
        <v xml:space="preserve"> </v>
      </c>
      <c r="Z205" s="1" t="str">
        <f t="shared" si="86"/>
        <v xml:space="preserve"> </v>
      </c>
      <c r="AA205" s="1" t="str">
        <f t="shared" si="87"/>
        <v xml:space="preserve"> </v>
      </c>
      <c r="AB205" s="1" t="str">
        <f t="shared" si="88"/>
        <v xml:space="preserve"> </v>
      </c>
      <c r="AC205" s="1" t="str">
        <f t="shared" si="89"/>
        <v xml:space="preserve"> </v>
      </c>
      <c r="AD205" s="1" t="str">
        <f t="shared" si="90"/>
        <v xml:space="preserve"> </v>
      </c>
      <c r="AE205" s="1" t="str">
        <f t="shared" si="91"/>
        <v xml:space="preserve"> </v>
      </c>
      <c r="AF205" s="1" t="str">
        <f t="shared" si="92"/>
        <v xml:space="preserve"> </v>
      </c>
      <c r="AG205" s="38" t="str">
        <f t="shared" si="93"/>
        <v xml:space="preserve"> </v>
      </c>
      <c r="AH205" s="38" t="str">
        <f t="shared" si="94"/>
        <v xml:space="preserve"> </v>
      </c>
      <c r="AI205" s="1" t="str">
        <f t="shared" si="95"/>
        <v xml:space="preserve"> </v>
      </c>
      <c r="AJ205" s="1" t="str">
        <f t="shared" si="96"/>
        <v xml:space="preserve"> </v>
      </c>
      <c r="AK205" s="25" t="str">
        <f t="shared" si="97"/>
        <v xml:space="preserve"> </v>
      </c>
      <c r="AL205" s="25" t="str">
        <f t="shared" si="98"/>
        <v xml:space="preserve"> </v>
      </c>
      <c r="AM205" s="1" t="str">
        <f t="shared" si="99"/>
        <v xml:space="preserve"> </v>
      </c>
      <c r="AN205" s="1" t="str">
        <f t="shared" si="100"/>
        <v xml:space="preserve"> </v>
      </c>
      <c r="AO205" t="s">
        <v>1156</v>
      </c>
      <c r="AP205" t="s">
        <v>1246</v>
      </c>
      <c r="AQ205" s="22" t="e">
        <v>#VALUE!</v>
      </c>
      <c r="AR205" s="21">
        <v>-35.956455469890038</v>
      </c>
      <c r="AS205">
        <v>49.220489977728299</v>
      </c>
      <c r="AT205" t="e">
        <v>#VALUE!</v>
      </c>
      <c r="AU205">
        <v>35.956455469890038</v>
      </c>
      <c r="AV205" t="s">
        <v>2219</v>
      </c>
    </row>
    <row r="206" spans="1:48" x14ac:dyDescent="0.25">
      <c r="A206" s="14">
        <v>2.0899999999999992E-9</v>
      </c>
      <c r="B206" t="s">
        <v>1079</v>
      </c>
      <c r="C206" s="4">
        <v>9</v>
      </c>
      <c r="D206" s="4">
        <v>0</v>
      </c>
      <c r="E206" s="4">
        <v>3</v>
      </c>
      <c r="F206" s="4">
        <v>12</v>
      </c>
      <c r="G206" s="4">
        <v>13</v>
      </c>
      <c r="H206" s="4">
        <v>11.27</v>
      </c>
      <c r="I206" s="34">
        <v>1448.1359337867341</v>
      </c>
      <c r="J206" s="35">
        <v>13.845208845208843</v>
      </c>
      <c r="K206" s="35" t="s">
        <v>1240</v>
      </c>
      <c r="L206" s="35">
        <v>7.5718828250032537</v>
      </c>
      <c r="M206" s="35">
        <v>8.1384341563786009</v>
      </c>
      <c r="N206" s="4">
        <v>0.09</v>
      </c>
      <c r="O206" s="4">
        <v>-89.024390243902445</v>
      </c>
      <c r="P206" s="35">
        <v>6.3886424134871342</v>
      </c>
      <c r="Q206" s="36">
        <f t="shared" si="77"/>
        <v>75.000000002090005</v>
      </c>
      <c r="R206" s="36" t="str">
        <f t="shared" si="78"/>
        <v xml:space="preserve"> </v>
      </c>
      <c r="S206" s="37">
        <f t="shared" si="79"/>
        <v>0.15350488230295484</v>
      </c>
      <c r="T206" s="37" t="str">
        <f t="shared" si="80"/>
        <v/>
      </c>
      <c r="U206" s="37" t="str">
        <f t="shared" si="81"/>
        <v/>
      </c>
      <c r="V206" s="37">
        <f t="shared" si="82"/>
        <v>-0.43734500656610764</v>
      </c>
      <c r="W206" s="37" t="str">
        <f t="shared" si="83"/>
        <v/>
      </c>
      <c r="X206" s="37">
        <f t="shared" si="84"/>
        <v>-0.46030261740617395</v>
      </c>
      <c r="Y206" s="1" t="str">
        <f t="shared" si="85"/>
        <v xml:space="preserve"> </v>
      </c>
      <c r="Z206" s="1" t="str">
        <f t="shared" si="86"/>
        <v xml:space="preserve"> </v>
      </c>
      <c r="AA206" s="1" t="str">
        <f t="shared" si="87"/>
        <v xml:space="preserve"> </v>
      </c>
      <c r="AB206" s="1" t="str">
        <f t="shared" si="88"/>
        <v xml:space="preserve"> </v>
      </c>
      <c r="AC206" s="1" t="str">
        <f t="shared" si="89"/>
        <v xml:space="preserve"> </v>
      </c>
      <c r="AD206" s="1" t="str">
        <f t="shared" si="90"/>
        <v xml:space="preserve"> </v>
      </c>
      <c r="AE206" s="1" t="str">
        <f t="shared" si="91"/>
        <v xml:space="preserve"> </v>
      </c>
      <c r="AF206" s="1" t="str">
        <f t="shared" si="92"/>
        <v xml:space="preserve"> </v>
      </c>
      <c r="AG206" s="38">
        <f t="shared" si="93"/>
        <v>6.3886424155771344</v>
      </c>
      <c r="AH206" s="38" t="str">
        <f t="shared" si="94"/>
        <v xml:space="preserve"> </v>
      </c>
      <c r="AI206" s="1" t="str">
        <f t="shared" si="95"/>
        <v xml:space="preserve"> </v>
      </c>
      <c r="AJ206" s="1" t="str">
        <f t="shared" si="96"/>
        <v xml:space="preserve"> </v>
      </c>
      <c r="AK206" s="25" t="str">
        <f t="shared" si="97"/>
        <v xml:space="preserve"> </v>
      </c>
      <c r="AL206" s="25">
        <f t="shared" si="98"/>
        <v>-89.024390241812441</v>
      </c>
      <c r="AM206" s="1" t="str">
        <f t="shared" si="99"/>
        <v xml:space="preserve"> </v>
      </c>
      <c r="AN206" s="1" t="str">
        <f t="shared" si="100"/>
        <v xml:space="preserve"> </v>
      </c>
      <c r="AO206" t="s">
        <v>1079</v>
      </c>
      <c r="AP206" t="s">
        <v>1252</v>
      </c>
      <c r="AQ206" s="22">
        <v>43.734500656610763</v>
      </c>
      <c r="AR206" s="21">
        <v>46.030261740617398</v>
      </c>
      <c r="AS206">
        <v>15.350488021295483</v>
      </c>
      <c r="AT206">
        <v>-43.734500656610763</v>
      </c>
      <c r="AU206">
        <v>-46.030261740617398</v>
      </c>
      <c r="AV206" t="s">
        <v>2220</v>
      </c>
    </row>
    <row r="207" spans="1:48" x14ac:dyDescent="0.25">
      <c r="A207" s="14">
        <v>2.0999999999999994E-9</v>
      </c>
      <c r="B207" t="s">
        <v>1089</v>
      </c>
      <c r="C207" s="4">
        <v>3</v>
      </c>
      <c r="D207" s="4">
        <v>0</v>
      </c>
      <c r="E207" s="4">
        <v>5</v>
      </c>
      <c r="F207" s="4">
        <v>8</v>
      </c>
      <c r="G207" s="4">
        <v>24</v>
      </c>
      <c r="H207" s="4">
        <v>20.59</v>
      </c>
      <c r="I207" s="34">
        <v>2589.1195276135181</v>
      </c>
      <c r="J207" s="35" t="s">
        <v>1240</v>
      </c>
      <c r="K207" s="35" t="s">
        <v>1240</v>
      </c>
      <c r="L207" s="35" t="s">
        <v>1240</v>
      </c>
      <c r="M207" s="35" t="s">
        <v>1240</v>
      </c>
      <c r="N207" s="4" t="s">
        <v>132</v>
      </c>
      <c r="O207" s="4" t="s">
        <v>132</v>
      </c>
      <c r="P207" s="35">
        <v>8.9606605148130161</v>
      </c>
      <c r="Q207" s="36" t="str">
        <f t="shared" si="77"/>
        <v xml:space="preserve"> </v>
      </c>
      <c r="R207" s="36" t="str">
        <f t="shared" si="78"/>
        <v xml:space="preserve"> </v>
      </c>
      <c r="S207" s="37">
        <f t="shared" si="79"/>
        <v>0.16561437801063633</v>
      </c>
      <c r="T207" s="37" t="str">
        <f t="shared" si="80"/>
        <v/>
      </c>
      <c r="U207" s="37" t="str">
        <f t="shared" si="81"/>
        <v xml:space="preserve"> </v>
      </c>
      <c r="V207" s="37" t="str">
        <f t="shared" si="82"/>
        <v xml:space="preserve"> </v>
      </c>
      <c r="W207" s="37" t="str">
        <f t="shared" si="83"/>
        <v xml:space="preserve"> </v>
      </c>
      <c r="X207" s="37" t="str">
        <f t="shared" si="84"/>
        <v xml:space="preserve"> </v>
      </c>
      <c r="Y207" s="1" t="str">
        <f t="shared" si="85"/>
        <v xml:space="preserve"> </v>
      </c>
      <c r="Z207" s="1" t="str">
        <f t="shared" si="86"/>
        <v xml:space="preserve"> </v>
      </c>
      <c r="AA207" s="1" t="str">
        <f t="shared" si="87"/>
        <v xml:space="preserve"> </v>
      </c>
      <c r="AB207" s="1" t="str">
        <f t="shared" si="88"/>
        <v xml:space="preserve"> </v>
      </c>
      <c r="AC207" s="1" t="str">
        <f t="shared" si="89"/>
        <v xml:space="preserve"> </v>
      </c>
      <c r="AD207" s="1" t="str">
        <f t="shared" si="90"/>
        <v xml:space="preserve"> </v>
      </c>
      <c r="AE207" s="1" t="str">
        <f t="shared" si="91"/>
        <v xml:space="preserve"> </v>
      </c>
      <c r="AF207" s="1" t="str">
        <f t="shared" si="92"/>
        <v xml:space="preserve"> </v>
      </c>
      <c r="AG207" s="38">
        <f t="shared" si="93"/>
        <v>8.9606605169130162</v>
      </c>
      <c r="AH207" s="38" t="str">
        <f t="shared" si="94"/>
        <v xml:space="preserve"> </v>
      </c>
      <c r="AI207" s="1" t="str">
        <f t="shared" si="95"/>
        <v xml:space="preserve"> </v>
      </c>
      <c r="AJ207" s="1" t="str">
        <f t="shared" si="96"/>
        <v xml:space="preserve"> </v>
      </c>
      <c r="AK207" s="25" t="str">
        <f t="shared" si="97"/>
        <v xml:space="preserve"> </v>
      </c>
      <c r="AL207" s="25" t="str">
        <f t="shared" si="98"/>
        <v xml:space="preserve"> </v>
      </c>
      <c r="AM207" s="1" t="str">
        <f t="shared" si="99"/>
        <v xml:space="preserve"> </v>
      </c>
      <c r="AN207" s="1" t="str">
        <f t="shared" si="100"/>
        <v xml:space="preserve"> </v>
      </c>
      <c r="AO207" t="s">
        <v>1089</v>
      </c>
      <c r="AP207" t="s">
        <v>1256</v>
      </c>
      <c r="AQ207" s="22" t="e">
        <v>#VALUE!</v>
      </c>
      <c r="AR207" s="21" t="e">
        <v>#VALUE!</v>
      </c>
      <c r="AS207">
        <v>16.561437591063633</v>
      </c>
      <c r="AT207" t="e">
        <v>#VALUE!</v>
      </c>
      <c r="AU207" t="e">
        <v>#VALUE!</v>
      </c>
      <c r="AV207" t="s">
        <v>2221</v>
      </c>
    </row>
    <row r="208" spans="1:48" x14ac:dyDescent="0.25">
      <c r="A208" s="14">
        <v>2.1099999999999995E-9</v>
      </c>
      <c r="B208" t="s">
        <v>1018</v>
      </c>
      <c r="C208" s="4">
        <v>7</v>
      </c>
      <c r="D208" s="4">
        <v>0</v>
      </c>
      <c r="E208" s="4">
        <v>4</v>
      </c>
      <c r="F208" s="4">
        <v>11</v>
      </c>
      <c r="G208" s="4">
        <v>13</v>
      </c>
      <c r="H208" s="4">
        <v>12.62</v>
      </c>
      <c r="I208" s="34">
        <v>1754.8689334253204</v>
      </c>
      <c r="J208" s="35" t="s">
        <v>1240</v>
      </c>
      <c r="K208" s="35" t="s">
        <v>1240</v>
      </c>
      <c r="L208" s="35">
        <v>29.533510559252349</v>
      </c>
      <c r="M208" s="35">
        <v>28.396037403356143</v>
      </c>
      <c r="N208" s="4">
        <v>0.114</v>
      </c>
      <c r="O208" s="4">
        <v>26.666666666666679</v>
      </c>
      <c r="P208" s="35" t="s">
        <v>137</v>
      </c>
      <c r="Q208" s="36" t="str">
        <f t="shared" si="77"/>
        <v xml:space="preserve"> </v>
      </c>
      <c r="R208" s="36" t="str">
        <f t="shared" si="78"/>
        <v xml:space="preserve"> </v>
      </c>
      <c r="S208" s="37" t="str">
        <f t="shared" si="79"/>
        <v/>
      </c>
      <c r="T208" s="37" t="str">
        <f t="shared" si="80"/>
        <v/>
      </c>
      <c r="U208" s="37" t="str">
        <f t="shared" si="81"/>
        <v xml:space="preserve"> </v>
      </c>
      <c r="V208" s="37" t="str">
        <f t="shared" si="82"/>
        <v xml:space="preserve"> </v>
      </c>
      <c r="W208" s="37" t="str">
        <f t="shared" si="83"/>
        <v/>
      </c>
      <c r="X208" s="37" t="str">
        <f t="shared" si="84"/>
        <v/>
      </c>
      <c r="Y208" s="1" t="str">
        <f t="shared" si="85"/>
        <v xml:space="preserve"> </v>
      </c>
      <c r="Z208" s="1" t="str">
        <f t="shared" si="86"/>
        <v xml:space="preserve"> </v>
      </c>
      <c r="AA208" s="1" t="str">
        <f t="shared" si="87"/>
        <v xml:space="preserve"> </v>
      </c>
      <c r="AB208" s="1" t="str">
        <f t="shared" si="88"/>
        <v xml:space="preserve"> </v>
      </c>
      <c r="AC208" s="1" t="str">
        <f t="shared" si="89"/>
        <v xml:space="preserve"> </v>
      </c>
      <c r="AD208" s="1" t="str">
        <f t="shared" si="90"/>
        <v xml:space="preserve"> </v>
      </c>
      <c r="AE208" s="1" t="str">
        <f t="shared" si="91"/>
        <v xml:space="preserve"> </v>
      </c>
      <c r="AF208" s="1" t="str">
        <f t="shared" si="92"/>
        <v xml:space="preserve"> </v>
      </c>
      <c r="AG208" s="38" t="str">
        <f t="shared" si="93"/>
        <v xml:space="preserve"> </v>
      </c>
      <c r="AH208" s="38" t="str">
        <f t="shared" si="94"/>
        <v xml:space="preserve"> </v>
      </c>
      <c r="AI208" s="1" t="str">
        <f t="shared" si="95"/>
        <v xml:space="preserve"> </v>
      </c>
      <c r="AJ208" s="1" t="str">
        <f t="shared" si="96"/>
        <v xml:space="preserve"> </v>
      </c>
      <c r="AK208" s="25" t="str">
        <f t="shared" si="97"/>
        <v xml:space="preserve"> </v>
      </c>
      <c r="AL208" s="25" t="str">
        <f t="shared" si="98"/>
        <v xml:space="preserve"> </v>
      </c>
      <c r="AM208" s="1" t="str">
        <f t="shared" si="99"/>
        <v xml:space="preserve"> </v>
      </c>
      <c r="AN208" s="1" t="str">
        <f t="shared" si="100"/>
        <v xml:space="preserve"> </v>
      </c>
      <c r="AO208" t="s">
        <v>1018</v>
      </c>
      <c r="AP208" t="s">
        <v>1244</v>
      </c>
      <c r="AQ208" s="22" t="e">
        <v>#VALUE!</v>
      </c>
      <c r="AR208" s="21">
        <v>-110.50455634366961</v>
      </c>
      <c r="AS208">
        <v>3.0110935023771823</v>
      </c>
      <c r="AT208" t="e">
        <v>#VALUE!</v>
      </c>
      <c r="AU208">
        <v>110.50455634366961</v>
      </c>
      <c r="AV208" t="s">
        <v>2222</v>
      </c>
    </row>
    <row r="209" spans="1:48" x14ac:dyDescent="0.25">
      <c r="A209" s="14">
        <v>2.1199999999999997E-9</v>
      </c>
      <c r="B209" t="s">
        <v>1058</v>
      </c>
      <c r="C209" s="4">
        <v>5</v>
      </c>
      <c r="D209" s="4">
        <v>0</v>
      </c>
      <c r="E209" s="4">
        <v>3</v>
      </c>
      <c r="F209" s="4">
        <v>8</v>
      </c>
      <c r="G209" s="4">
        <v>33</v>
      </c>
      <c r="H209" s="4">
        <v>29</v>
      </c>
      <c r="I209" s="34">
        <v>2628.2788442882634</v>
      </c>
      <c r="J209" s="35">
        <v>28.189144308345888</v>
      </c>
      <c r="K209" s="35">
        <v>16.456365325953275</v>
      </c>
      <c r="L209" s="35">
        <v>9.9467879428873616</v>
      </c>
      <c r="M209" s="35">
        <v>5.3053860057269606</v>
      </c>
      <c r="N209" s="4">
        <v>1.2949999999999999</v>
      </c>
      <c r="O209" s="4">
        <v>59.876543209876523</v>
      </c>
      <c r="P209" s="35">
        <v>0</v>
      </c>
      <c r="Q209" s="36" t="str">
        <f t="shared" si="77"/>
        <v xml:space="preserve"> </v>
      </c>
      <c r="R209" s="36" t="str">
        <f t="shared" si="78"/>
        <v xml:space="preserve"> </v>
      </c>
      <c r="S209" s="37" t="str">
        <f t="shared" si="79"/>
        <v/>
      </c>
      <c r="T209" s="37" t="str">
        <f t="shared" si="80"/>
        <v/>
      </c>
      <c r="U209" s="37" t="str">
        <f t="shared" si="81"/>
        <v/>
      </c>
      <c r="V209" s="37" t="str">
        <f t="shared" si="82"/>
        <v/>
      </c>
      <c r="W209" s="37" t="str">
        <f t="shared" si="83"/>
        <v/>
      </c>
      <c r="X209" s="37" t="str">
        <f t="shared" si="84"/>
        <v/>
      </c>
      <c r="Y209" s="1" t="str">
        <f t="shared" si="85"/>
        <v xml:space="preserve"> </v>
      </c>
      <c r="Z209" s="1" t="str">
        <f t="shared" si="86"/>
        <v xml:space="preserve"> </v>
      </c>
      <c r="AA209" s="1" t="str">
        <f t="shared" si="87"/>
        <v xml:space="preserve"> </v>
      </c>
      <c r="AB209" s="1" t="str">
        <f t="shared" si="88"/>
        <v xml:space="preserve"> </v>
      </c>
      <c r="AC209" s="1" t="str">
        <f t="shared" si="89"/>
        <v xml:space="preserve"> </v>
      </c>
      <c r="AD209" s="1" t="str">
        <f t="shared" si="90"/>
        <v xml:space="preserve"> </v>
      </c>
      <c r="AE209" s="1" t="str">
        <f t="shared" si="91"/>
        <v xml:space="preserve"> </v>
      </c>
      <c r="AF209" s="1" t="str">
        <f t="shared" si="92"/>
        <v xml:space="preserve"> </v>
      </c>
      <c r="AG209" s="38" t="str">
        <f t="shared" si="93"/>
        <v xml:space="preserve"> </v>
      </c>
      <c r="AH209" s="38" t="str">
        <f t="shared" si="94"/>
        <v xml:space="preserve"> </v>
      </c>
      <c r="AI209" s="1" t="str">
        <f t="shared" si="95"/>
        <v xml:space="preserve"> </v>
      </c>
      <c r="AJ209" s="1" t="str">
        <f t="shared" si="96"/>
        <v xml:space="preserve"> </v>
      </c>
      <c r="AK209" s="25">
        <f t="shared" si="97"/>
        <v>59.87654321199652</v>
      </c>
      <c r="AL209" s="25" t="str">
        <f t="shared" si="98"/>
        <v xml:space="preserve"> </v>
      </c>
      <c r="AM209" s="1" t="str">
        <f t="shared" si="99"/>
        <v xml:space="preserve"> </v>
      </c>
      <c r="AN209" s="1" t="str">
        <f t="shared" si="100"/>
        <v xml:space="preserve"> </v>
      </c>
      <c r="AO209" t="s">
        <v>1058</v>
      </c>
      <c r="AP209" t="s">
        <v>1244</v>
      </c>
      <c r="AQ209" s="22">
        <v>-14.557772172631701</v>
      </c>
      <c r="AR209" s="21">
        <v>29.102766880312501</v>
      </c>
      <c r="AS209">
        <v>13.793103448275868</v>
      </c>
      <c r="AT209">
        <v>14.557772172631701</v>
      </c>
      <c r="AU209">
        <v>-29.102766880312501</v>
      </c>
      <c r="AV209" t="s">
        <v>2223</v>
      </c>
    </row>
    <row r="210" spans="1:48" x14ac:dyDescent="0.25">
      <c r="A210" s="14">
        <v>2.1299999999999999E-9</v>
      </c>
      <c r="B210" t="s">
        <v>1047</v>
      </c>
      <c r="C210" s="4">
        <v>8</v>
      </c>
      <c r="D210" s="4">
        <v>0</v>
      </c>
      <c r="E210" s="4">
        <v>3</v>
      </c>
      <c r="F210" s="4">
        <v>11</v>
      </c>
      <c r="G210" s="4">
        <v>46</v>
      </c>
      <c r="H210" s="4">
        <v>43.37</v>
      </c>
      <c r="I210" s="34">
        <v>3541.237890959937</v>
      </c>
      <c r="J210" s="35">
        <v>21.826874685455458</v>
      </c>
      <c r="K210" s="35">
        <v>22.332646755921729</v>
      </c>
      <c r="L210" s="35">
        <v>11.088625441696113</v>
      </c>
      <c r="M210" s="35">
        <v>11.388426782798041</v>
      </c>
      <c r="N210" s="4">
        <v>1.9419999999999999</v>
      </c>
      <c r="O210" s="4">
        <v>-3.8613861386138648</v>
      </c>
      <c r="P210" s="35">
        <v>1.4249481208208439</v>
      </c>
      <c r="Q210" s="36">
        <f t="shared" si="77"/>
        <v>72.727272729402728</v>
      </c>
      <c r="R210" s="36" t="str">
        <f t="shared" si="78"/>
        <v xml:space="preserve"> </v>
      </c>
      <c r="S210" s="37" t="str">
        <f t="shared" si="79"/>
        <v/>
      </c>
      <c r="T210" s="37" t="str">
        <f t="shared" si="80"/>
        <v/>
      </c>
      <c r="U210" s="37" t="str">
        <f t="shared" si="81"/>
        <v/>
      </c>
      <c r="V210" s="37" t="str">
        <f t="shared" si="82"/>
        <v/>
      </c>
      <c r="W210" s="37" t="str">
        <f t="shared" si="83"/>
        <v/>
      </c>
      <c r="X210" s="37" t="str">
        <f t="shared" si="84"/>
        <v/>
      </c>
      <c r="Y210" s="1" t="str">
        <f t="shared" si="85"/>
        <v xml:space="preserve"> </v>
      </c>
      <c r="Z210" s="1" t="str">
        <f t="shared" si="86"/>
        <v xml:space="preserve"> </v>
      </c>
      <c r="AA210" s="1" t="str">
        <f t="shared" si="87"/>
        <v xml:space="preserve"> </v>
      </c>
      <c r="AB210" s="1" t="str">
        <f t="shared" si="88"/>
        <v xml:space="preserve"> </v>
      </c>
      <c r="AC210" s="1" t="str">
        <f t="shared" si="89"/>
        <v xml:space="preserve"> </v>
      </c>
      <c r="AD210" s="1" t="str">
        <f t="shared" si="90"/>
        <v xml:space="preserve"> </v>
      </c>
      <c r="AE210" s="1" t="str">
        <f t="shared" si="91"/>
        <v xml:space="preserve"> </v>
      </c>
      <c r="AF210" s="1" t="str">
        <f t="shared" si="92"/>
        <v xml:space="preserve"> </v>
      </c>
      <c r="AG210" s="38" t="str">
        <f t="shared" si="93"/>
        <v xml:space="preserve"> </v>
      </c>
      <c r="AH210" s="38" t="str">
        <f t="shared" si="94"/>
        <v xml:space="preserve"> </v>
      </c>
      <c r="AI210" s="1" t="str">
        <f t="shared" si="95"/>
        <v xml:space="preserve"> </v>
      </c>
      <c r="AJ210" s="1" t="str">
        <f t="shared" si="96"/>
        <v xml:space="preserve"> </v>
      </c>
      <c r="AK210" s="25" t="str">
        <f t="shared" si="97"/>
        <v xml:space="preserve"> </v>
      </c>
      <c r="AL210" s="25" t="str">
        <f t="shared" si="98"/>
        <v xml:space="preserve"> </v>
      </c>
      <c r="AM210" s="1" t="str">
        <f t="shared" si="99"/>
        <v xml:space="preserve"> </v>
      </c>
      <c r="AN210" s="1" t="str">
        <f t="shared" si="100"/>
        <v xml:space="preserve"> </v>
      </c>
      <c r="AO210" t="s">
        <v>1047</v>
      </c>
      <c r="AP210" t="s">
        <v>1246</v>
      </c>
      <c r="AQ210" s="22">
        <v>11.297834722968513</v>
      </c>
      <c r="AR210" s="21">
        <v>20.964147679555133</v>
      </c>
      <c r="AS210">
        <v>6.0640996080239873</v>
      </c>
      <c r="AT210">
        <v>-11.297834722968513</v>
      </c>
      <c r="AU210">
        <v>-20.964147679555133</v>
      </c>
      <c r="AV210" t="s">
        <v>2224</v>
      </c>
    </row>
    <row r="211" spans="1:48" x14ac:dyDescent="0.25">
      <c r="A211" s="14">
        <v>2.1400000000000001E-9</v>
      </c>
      <c r="B211" t="s">
        <v>1027</v>
      </c>
      <c r="C211" s="4">
        <v>22</v>
      </c>
      <c r="D211" s="4">
        <v>0</v>
      </c>
      <c r="E211" s="4">
        <v>4</v>
      </c>
      <c r="F211" s="4">
        <v>26</v>
      </c>
      <c r="G211" s="4">
        <v>30</v>
      </c>
      <c r="H211" s="4">
        <v>22.1</v>
      </c>
      <c r="I211" s="34">
        <v>24770.950443627291</v>
      </c>
      <c r="J211" s="35">
        <v>6.9518716577540109</v>
      </c>
      <c r="K211" s="35" t="s">
        <v>1240</v>
      </c>
      <c r="L211" s="35">
        <v>3.8018609538734172</v>
      </c>
      <c r="M211" s="35">
        <v>11.393895189345823</v>
      </c>
      <c r="N211" s="4">
        <v>-1.9259999999999999</v>
      </c>
      <c r="O211" s="4" t="s">
        <v>132</v>
      </c>
      <c r="P211" s="35">
        <v>5.1131221719457018</v>
      </c>
      <c r="Q211" s="36">
        <f t="shared" si="77"/>
        <v>84.615384617524612</v>
      </c>
      <c r="R211" s="36" t="str">
        <f t="shared" si="78"/>
        <v xml:space="preserve"> </v>
      </c>
      <c r="S211" s="37">
        <f t="shared" si="79"/>
        <v>0.35746606548841614</v>
      </c>
      <c r="T211" s="37" t="str">
        <f t="shared" si="80"/>
        <v/>
      </c>
      <c r="U211" s="37" t="str">
        <f t="shared" si="81"/>
        <v/>
      </c>
      <c r="V211" s="37">
        <f t="shared" si="82"/>
        <v>-0.71748311306257917</v>
      </c>
      <c r="W211" s="37" t="str">
        <f t="shared" si="83"/>
        <v/>
      </c>
      <c r="X211" s="37">
        <f t="shared" si="84"/>
        <v>-0.72901661935183626</v>
      </c>
      <c r="Y211" s="1" t="str">
        <f t="shared" si="85"/>
        <v xml:space="preserve"> </v>
      </c>
      <c r="Z211" s="1" t="str">
        <f t="shared" si="86"/>
        <v xml:space="preserve"> </v>
      </c>
      <c r="AA211" s="1" t="str">
        <f t="shared" si="87"/>
        <v xml:space="preserve"> </v>
      </c>
      <c r="AB211" s="1" t="str">
        <f t="shared" si="88"/>
        <v xml:space="preserve"> </v>
      </c>
      <c r="AC211" s="1" t="str">
        <f t="shared" si="89"/>
        <v xml:space="preserve"> </v>
      </c>
      <c r="AD211" s="1" t="str">
        <f t="shared" si="90"/>
        <v xml:space="preserve"> </v>
      </c>
      <c r="AE211" s="1" t="str">
        <f t="shared" si="91"/>
        <v xml:space="preserve"> </v>
      </c>
      <c r="AF211" s="1" t="str">
        <f t="shared" si="92"/>
        <v xml:space="preserve"> </v>
      </c>
      <c r="AG211" s="38">
        <f t="shared" si="93"/>
        <v>5.113122174085702</v>
      </c>
      <c r="AH211" s="38" t="str">
        <f t="shared" si="94"/>
        <v xml:space="preserve"> </v>
      </c>
      <c r="AI211" s="1" t="str">
        <f t="shared" si="95"/>
        <v xml:space="preserve"> </v>
      </c>
      <c r="AJ211" s="1" t="str">
        <f t="shared" si="96"/>
        <v xml:space="preserve"> </v>
      </c>
      <c r="AK211" s="25" t="str">
        <f t="shared" si="97"/>
        <v xml:space="preserve"> </v>
      </c>
      <c r="AL211" s="25" t="str">
        <f t="shared" si="98"/>
        <v xml:space="preserve"> </v>
      </c>
      <c r="AM211" s="1" t="str">
        <f t="shared" si="99"/>
        <v xml:space="preserve"> </v>
      </c>
      <c r="AN211" s="1" t="str">
        <f t="shared" si="100"/>
        <v xml:space="preserve"> </v>
      </c>
      <c r="AO211" t="s">
        <v>1027</v>
      </c>
      <c r="AP211" t="s">
        <v>1297</v>
      </c>
      <c r="AQ211" s="22">
        <v>71.748311306257918</v>
      </c>
      <c r="AR211" s="21">
        <v>72.901661935183625</v>
      </c>
      <c r="AS211">
        <v>35.746606334841616</v>
      </c>
      <c r="AT211">
        <v>-71.748311306257918</v>
      </c>
      <c r="AU211">
        <v>-72.901661935183625</v>
      </c>
      <c r="AV211" t="s">
        <v>2225</v>
      </c>
    </row>
    <row r="212" spans="1:48" x14ac:dyDescent="0.25">
      <c r="A212" s="14">
        <v>2.1500000000000002E-9</v>
      </c>
      <c r="B212" t="s">
        <v>1184</v>
      </c>
      <c r="C212" s="4">
        <v>2</v>
      </c>
      <c r="D212" s="4">
        <v>1</v>
      </c>
      <c r="E212" s="4">
        <v>6</v>
      </c>
      <c r="F212" s="4">
        <v>9</v>
      </c>
      <c r="G212" s="4">
        <v>12.581999778747559</v>
      </c>
      <c r="H212" s="4">
        <v>11.77</v>
      </c>
      <c r="I212" s="34">
        <v>314.31177945391153</v>
      </c>
      <c r="J212" s="35" t="s">
        <v>1240</v>
      </c>
      <c r="K212" s="35" t="s">
        <v>1240</v>
      </c>
      <c r="L212" s="35">
        <v>14.020517634437441</v>
      </c>
      <c r="M212" s="35" t="s">
        <v>1240</v>
      </c>
      <c r="N212" s="4">
        <v>-0.97399999999999998</v>
      </c>
      <c r="O212" s="4">
        <v>-9640</v>
      </c>
      <c r="P212" s="35" t="s">
        <v>137</v>
      </c>
      <c r="Q212" s="36" t="str">
        <f t="shared" si="77"/>
        <v xml:space="preserve"> </v>
      </c>
      <c r="R212" s="36" t="str">
        <f t="shared" si="78"/>
        <v xml:space="preserve"> </v>
      </c>
      <c r="S212" s="37" t="str">
        <f t="shared" si="79"/>
        <v/>
      </c>
      <c r="T212" s="37" t="str">
        <f t="shared" si="80"/>
        <v/>
      </c>
      <c r="U212" s="37" t="str">
        <f t="shared" si="81"/>
        <v xml:space="preserve"> </v>
      </c>
      <c r="V212" s="37" t="str">
        <f t="shared" si="82"/>
        <v xml:space="preserve"> </v>
      </c>
      <c r="W212" s="37" t="str">
        <f t="shared" si="83"/>
        <v/>
      </c>
      <c r="X212" s="37" t="str">
        <f t="shared" si="84"/>
        <v/>
      </c>
      <c r="Y212" s="1" t="str">
        <f t="shared" si="85"/>
        <v xml:space="preserve"> </v>
      </c>
      <c r="Z212" s="1" t="str">
        <f t="shared" si="86"/>
        <v xml:space="preserve"> </v>
      </c>
      <c r="AA212" s="1" t="str">
        <f t="shared" si="87"/>
        <v xml:space="preserve"> </v>
      </c>
      <c r="AB212" s="1" t="str">
        <f t="shared" si="88"/>
        <v xml:space="preserve"> </v>
      </c>
      <c r="AC212" s="1" t="str">
        <f t="shared" si="89"/>
        <v xml:space="preserve"> </v>
      </c>
      <c r="AD212" s="1" t="str">
        <f t="shared" si="90"/>
        <v xml:space="preserve"> </v>
      </c>
      <c r="AE212" s="1" t="str">
        <f t="shared" si="91"/>
        <v xml:space="preserve"> </v>
      </c>
      <c r="AF212" s="1" t="str">
        <f t="shared" si="92"/>
        <v xml:space="preserve"> </v>
      </c>
      <c r="AG212" s="38" t="str">
        <f t="shared" si="93"/>
        <v xml:space="preserve"> </v>
      </c>
      <c r="AH212" s="38" t="str">
        <f t="shared" si="94"/>
        <v xml:space="preserve"> </v>
      </c>
      <c r="AI212" s="1" t="str">
        <f t="shared" si="95"/>
        <v xml:space="preserve"> </v>
      </c>
      <c r="AJ212" s="1" t="str">
        <f t="shared" si="96"/>
        <v xml:space="preserve"> </v>
      </c>
      <c r="AK212" s="25" t="str">
        <f t="shared" si="97"/>
        <v xml:space="preserve"> </v>
      </c>
      <c r="AL212" s="25">
        <f t="shared" si="98"/>
        <v>-9639.99999999785</v>
      </c>
      <c r="AM212" s="1" t="str">
        <f t="shared" si="99"/>
        <v xml:space="preserve"> </v>
      </c>
      <c r="AN212" s="1" t="str">
        <f t="shared" si="100"/>
        <v xml:space="preserve"> </v>
      </c>
      <c r="AO212" t="s">
        <v>1184</v>
      </c>
      <c r="AP212" t="s">
        <v>1295</v>
      </c>
      <c r="AQ212" s="22" t="e">
        <v>#VALUE!</v>
      </c>
      <c r="AR212" s="21">
        <v>6.6643333017812889E-2</v>
      </c>
      <c r="AS212">
        <v>6.8988936172265092</v>
      </c>
      <c r="AT212" t="e">
        <v>#VALUE!</v>
      </c>
      <c r="AU212">
        <v>-6.6643333017812889E-2</v>
      </c>
      <c r="AV212" t="s">
        <v>2226</v>
      </c>
    </row>
    <row r="213" spans="1:48" x14ac:dyDescent="0.25">
      <c r="A213" s="14">
        <v>2.1600000000000004E-9</v>
      </c>
      <c r="B213" t="s">
        <v>1133</v>
      </c>
      <c r="C213" s="4">
        <v>10</v>
      </c>
      <c r="D213" s="4">
        <v>1</v>
      </c>
      <c r="E213" s="4">
        <v>6</v>
      </c>
      <c r="F213" s="4">
        <v>17</v>
      </c>
      <c r="G213" s="4">
        <v>25</v>
      </c>
      <c r="H213" s="4">
        <v>22.74</v>
      </c>
      <c r="I213" s="34">
        <v>21257.125944988587</v>
      </c>
      <c r="J213" s="35">
        <v>15.704419889502763</v>
      </c>
      <c r="K213" s="35">
        <v>18.593622240392474</v>
      </c>
      <c r="L213" s="35">
        <v>8.311484149337387</v>
      </c>
      <c r="M213" s="35">
        <v>8.2458016110013279</v>
      </c>
      <c r="N213" s="4">
        <v>1.2230000000000001</v>
      </c>
      <c r="O213" s="4">
        <v>-14.475524475524464</v>
      </c>
      <c r="P213" s="35">
        <v>5.211081794195251</v>
      </c>
      <c r="Q213" s="36" t="str">
        <f t="shared" si="77"/>
        <v xml:space="preserve"> </v>
      </c>
      <c r="R213" s="36" t="str">
        <f t="shared" si="78"/>
        <v xml:space="preserve"> </v>
      </c>
      <c r="S213" s="37" t="str">
        <f t="shared" si="79"/>
        <v/>
      </c>
      <c r="T213" s="37" t="str">
        <f t="shared" si="80"/>
        <v/>
      </c>
      <c r="U213" s="37" t="str">
        <f t="shared" si="81"/>
        <v/>
      </c>
      <c r="V213" s="37">
        <f t="shared" si="82"/>
        <v>-0.36178858920795287</v>
      </c>
      <c r="W213" s="37" t="str">
        <f t="shared" si="83"/>
        <v/>
      </c>
      <c r="X213" s="37">
        <f t="shared" si="84"/>
        <v>-0.40758641614801627</v>
      </c>
      <c r="Y213" s="1" t="str">
        <f t="shared" si="85"/>
        <v xml:space="preserve"> </v>
      </c>
      <c r="Z213" s="1" t="str">
        <f t="shared" si="86"/>
        <v xml:space="preserve"> </v>
      </c>
      <c r="AA213" s="1" t="str">
        <f t="shared" si="87"/>
        <v xml:space="preserve"> </v>
      </c>
      <c r="AB213" s="1" t="str">
        <f t="shared" si="88"/>
        <v xml:space="preserve"> </v>
      </c>
      <c r="AC213" s="1" t="str">
        <f t="shared" si="89"/>
        <v xml:space="preserve"> </v>
      </c>
      <c r="AD213" s="1" t="str">
        <f t="shared" si="90"/>
        <v xml:space="preserve"> </v>
      </c>
      <c r="AE213" s="1" t="str">
        <f t="shared" si="91"/>
        <v xml:space="preserve"> </v>
      </c>
      <c r="AF213" s="1" t="str">
        <f t="shared" si="92"/>
        <v xml:space="preserve"> </v>
      </c>
      <c r="AG213" s="38">
        <f t="shared" si="93"/>
        <v>5.2110817963552512</v>
      </c>
      <c r="AH213" s="38" t="str">
        <f t="shared" si="94"/>
        <v xml:space="preserve"> </v>
      </c>
      <c r="AI213" s="1" t="str">
        <f t="shared" si="95"/>
        <v xml:space="preserve"> </v>
      </c>
      <c r="AJ213" s="1" t="str">
        <f t="shared" si="96"/>
        <v xml:space="preserve"> </v>
      </c>
      <c r="AK213" s="25" t="str">
        <f t="shared" si="97"/>
        <v xml:space="preserve"> </v>
      </c>
      <c r="AL213" s="25" t="str">
        <f t="shared" si="98"/>
        <v xml:space="preserve"> </v>
      </c>
      <c r="AM213" s="1" t="str">
        <f t="shared" si="99"/>
        <v xml:space="preserve"> </v>
      </c>
      <c r="AN213" s="1" t="str">
        <f t="shared" si="100"/>
        <v xml:space="preserve"> </v>
      </c>
      <c r="AO213" t="s">
        <v>1133</v>
      </c>
      <c r="AP213" t="s">
        <v>1264</v>
      </c>
      <c r="AQ213" s="22">
        <v>36.178858920795285</v>
      </c>
      <c r="AR213" s="21">
        <v>40.758641614801626</v>
      </c>
      <c r="AS213">
        <v>9.9384344766930699</v>
      </c>
      <c r="AT213">
        <v>-36.178858920795285</v>
      </c>
      <c r="AU213">
        <v>-40.758641614801626</v>
      </c>
      <c r="AV213" t="s">
        <v>2227</v>
      </c>
    </row>
    <row r="214" spans="1:48" x14ac:dyDescent="0.25">
      <c r="A214" s="14">
        <v>2.1700000000000006E-9</v>
      </c>
      <c r="B214" t="s">
        <v>1165</v>
      </c>
      <c r="C214" s="4">
        <v>7</v>
      </c>
      <c r="D214" s="4">
        <v>0</v>
      </c>
      <c r="E214" s="4">
        <v>4</v>
      </c>
      <c r="F214" s="4">
        <v>11</v>
      </c>
      <c r="G214" s="4">
        <v>10.5</v>
      </c>
      <c r="H214" s="4">
        <v>8.24</v>
      </c>
      <c r="I214" s="34">
        <v>1670.035134156316</v>
      </c>
      <c r="J214" s="35" t="s">
        <v>1240</v>
      </c>
      <c r="K214" s="35" t="s">
        <v>1240</v>
      </c>
      <c r="L214" s="35">
        <v>7.633706823027719</v>
      </c>
      <c r="M214" s="35">
        <v>7.749369047619048</v>
      </c>
      <c r="N214" s="4">
        <v>-0.13900000000000001</v>
      </c>
      <c r="O214" s="4">
        <v>57.098765432098766</v>
      </c>
      <c r="P214" s="35">
        <v>2.0631067961165046</v>
      </c>
      <c r="Q214" s="36" t="str">
        <f t="shared" si="77"/>
        <v xml:space="preserve"> </v>
      </c>
      <c r="R214" s="36" t="str">
        <f t="shared" si="78"/>
        <v xml:space="preserve"> </v>
      </c>
      <c r="S214" s="37">
        <f t="shared" si="79"/>
        <v>0.27427184683019418</v>
      </c>
      <c r="T214" s="37" t="str">
        <f t="shared" si="80"/>
        <v/>
      </c>
      <c r="U214" s="37" t="str">
        <f t="shared" si="81"/>
        <v xml:space="preserve"> </v>
      </c>
      <c r="V214" s="37" t="str">
        <f t="shared" si="82"/>
        <v xml:space="preserve"> </v>
      </c>
      <c r="W214" s="37" t="str">
        <f t="shared" si="83"/>
        <v/>
      </c>
      <c r="X214" s="37">
        <f t="shared" si="84"/>
        <v>-0.45589601858703876</v>
      </c>
      <c r="Y214" s="1" t="str">
        <f t="shared" si="85"/>
        <v xml:space="preserve"> </v>
      </c>
      <c r="Z214" s="1" t="str">
        <f t="shared" si="86"/>
        <v xml:space="preserve"> </v>
      </c>
      <c r="AA214" s="1" t="str">
        <f t="shared" si="87"/>
        <v xml:space="preserve"> </v>
      </c>
      <c r="AB214" s="1" t="str">
        <f t="shared" si="88"/>
        <v xml:space="preserve"> </v>
      </c>
      <c r="AC214" s="1" t="str">
        <f t="shared" si="89"/>
        <v xml:space="preserve"> </v>
      </c>
      <c r="AD214" s="1" t="str">
        <f t="shared" si="90"/>
        <v xml:space="preserve"> </v>
      </c>
      <c r="AE214" s="1" t="str">
        <f t="shared" si="91"/>
        <v xml:space="preserve"> </v>
      </c>
      <c r="AF214" s="1" t="str">
        <f t="shared" si="92"/>
        <v xml:space="preserve"> </v>
      </c>
      <c r="AG214" s="38">
        <f t="shared" si="93"/>
        <v>2.0631067982865048</v>
      </c>
      <c r="AH214" s="38" t="str">
        <f t="shared" si="94"/>
        <v xml:space="preserve"> </v>
      </c>
      <c r="AI214" s="1" t="str">
        <f t="shared" si="95"/>
        <v xml:space="preserve"> </v>
      </c>
      <c r="AJ214" s="1" t="str">
        <f t="shared" si="96"/>
        <v xml:space="preserve"> </v>
      </c>
      <c r="AK214" s="25">
        <f t="shared" si="97"/>
        <v>57.098765434268763</v>
      </c>
      <c r="AL214" s="25" t="str">
        <f t="shared" si="98"/>
        <v xml:space="preserve"> </v>
      </c>
      <c r="AM214" s="1" t="str">
        <f t="shared" si="99"/>
        <v xml:space="preserve"> </v>
      </c>
      <c r="AN214" s="1" t="str">
        <f t="shared" si="100"/>
        <v xml:space="preserve"> </v>
      </c>
      <c r="AO214" t="s">
        <v>1165</v>
      </c>
      <c r="AP214" t="s">
        <v>1252</v>
      </c>
      <c r="AQ214" s="22" t="e">
        <v>#VALUE!</v>
      </c>
      <c r="AR214" s="21">
        <v>45.58960185870388</v>
      </c>
      <c r="AS214">
        <v>27.427184466019416</v>
      </c>
      <c r="AT214" t="e">
        <v>#VALUE!</v>
      </c>
      <c r="AU214">
        <v>-45.58960185870388</v>
      </c>
      <c r="AV214" t="s">
        <v>2228</v>
      </c>
    </row>
    <row r="215" spans="1:48" x14ac:dyDescent="0.25">
      <c r="A215" s="14">
        <v>2.1800000000000007E-9</v>
      </c>
      <c r="B215" t="s">
        <v>1048</v>
      </c>
      <c r="C215" s="4">
        <v>6</v>
      </c>
      <c r="D215" s="4">
        <v>0</v>
      </c>
      <c r="E215" s="4">
        <v>2</v>
      </c>
      <c r="F215" s="4">
        <v>8</v>
      </c>
      <c r="G215" s="4">
        <v>18</v>
      </c>
      <c r="H215" s="4">
        <v>14.87</v>
      </c>
      <c r="I215" s="34">
        <v>952.77442316314341</v>
      </c>
      <c r="J215" s="35">
        <v>6.1067761806981515</v>
      </c>
      <c r="K215" s="35">
        <v>7.3107177974434601</v>
      </c>
      <c r="L215" s="35">
        <v>5.1495934095136864</v>
      </c>
      <c r="M215" s="35">
        <v>5.5989367234903211</v>
      </c>
      <c r="N215" s="4">
        <v>2.0340000000000003</v>
      </c>
      <c r="O215" s="4">
        <v>-19.285714285714274</v>
      </c>
      <c r="P215" s="35">
        <v>6.0524546065904508</v>
      </c>
      <c r="Q215" s="36">
        <f t="shared" si="77"/>
        <v>75.000000002180002</v>
      </c>
      <c r="R215" s="36" t="str">
        <f t="shared" si="78"/>
        <v xml:space="preserve"> </v>
      </c>
      <c r="S215" s="37">
        <f t="shared" si="79"/>
        <v>0.21049092349809012</v>
      </c>
      <c r="T215" s="37" t="str">
        <f t="shared" si="80"/>
        <v/>
      </c>
      <c r="U215" s="37" t="str">
        <f t="shared" si="81"/>
        <v/>
      </c>
      <c r="V215" s="37">
        <f t="shared" si="82"/>
        <v>-0.75182692075880064</v>
      </c>
      <c r="W215" s="37" t="str">
        <f t="shared" si="83"/>
        <v/>
      </c>
      <c r="X215" s="37">
        <f t="shared" si="84"/>
        <v>-0.6329549533757135</v>
      </c>
      <c r="Y215" s="1" t="str">
        <f t="shared" si="85"/>
        <v xml:space="preserve"> </v>
      </c>
      <c r="Z215" s="1" t="str">
        <f t="shared" si="86"/>
        <v xml:space="preserve"> </v>
      </c>
      <c r="AA215" s="1" t="str">
        <f t="shared" si="87"/>
        <v xml:space="preserve"> </v>
      </c>
      <c r="AB215" s="1" t="str">
        <f t="shared" si="88"/>
        <v xml:space="preserve"> </v>
      </c>
      <c r="AC215" s="1" t="str">
        <f t="shared" si="89"/>
        <v xml:space="preserve"> </v>
      </c>
      <c r="AD215" s="1" t="str">
        <f t="shared" si="90"/>
        <v xml:space="preserve"> </v>
      </c>
      <c r="AE215" s="1" t="str">
        <f t="shared" si="91"/>
        <v xml:space="preserve"> </v>
      </c>
      <c r="AF215" s="1" t="str">
        <f t="shared" si="92"/>
        <v xml:space="preserve"> </v>
      </c>
      <c r="AG215" s="38">
        <f t="shared" si="93"/>
        <v>6.0524546087704509</v>
      </c>
      <c r="AH215" s="38" t="str">
        <f t="shared" si="94"/>
        <v xml:space="preserve"> </v>
      </c>
      <c r="AI215" s="1" t="str">
        <f t="shared" si="95"/>
        <v xml:space="preserve"> </v>
      </c>
      <c r="AJ215" s="1" t="str">
        <f t="shared" si="96"/>
        <v xml:space="preserve"> </v>
      </c>
      <c r="AK215" s="25" t="str">
        <f t="shared" si="97"/>
        <v xml:space="preserve"> </v>
      </c>
      <c r="AL215" s="25" t="str">
        <f t="shared" si="98"/>
        <v xml:space="preserve"> </v>
      </c>
      <c r="AM215" s="1" t="str">
        <f t="shared" si="99"/>
        <v xml:space="preserve"> </v>
      </c>
      <c r="AN215" s="1" t="str">
        <f t="shared" si="100"/>
        <v xml:space="preserve"> </v>
      </c>
      <c r="AO215" t="s">
        <v>1048</v>
      </c>
      <c r="AP215" t="s">
        <v>1246</v>
      </c>
      <c r="AQ215" s="22">
        <v>75.18269207588007</v>
      </c>
      <c r="AR215" s="21">
        <v>63.295495337571353</v>
      </c>
      <c r="AS215">
        <v>21.049092131809012</v>
      </c>
      <c r="AT215">
        <v>-75.18269207588007</v>
      </c>
      <c r="AU215">
        <v>-63.295495337571353</v>
      </c>
      <c r="AV215" t="s">
        <v>2229</v>
      </c>
    </row>
    <row r="216" spans="1:48" x14ac:dyDescent="0.25">
      <c r="A216" s="14">
        <v>2.1900000000000009E-9</v>
      </c>
      <c r="B216" t="s">
        <v>973</v>
      </c>
      <c r="C216" s="4">
        <v>9</v>
      </c>
      <c r="D216" s="4">
        <v>0</v>
      </c>
      <c r="E216" s="4">
        <v>0</v>
      </c>
      <c r="F216" s="4">
        <v>9</v>
      </c>
      <c r="G216" s="4">
        <v>11.5</v>
      </c>
      <c r="H216" s="4">
        <v>9.1999999999999993</v>
      </c>
      <c r="I216" s="34">
        <v>1303.8241650088933</v>
      </c>
      <c r="J216" s="35">
        <v>8.780167330649677</v>
      </c>
      <c r="K216" s="35">
        <v>18.27224012054122</v>
      </c>
      <c r="L216" s="35">
        <v>19.697801253357206</v>
      </c>
      <c r="M216" s="35">
        <v>25.505112047740266</v>
      </c>
      <c r="N216" s="4">
        <v>0.37</v>
      </c>
      <c r="O216" s="4">
        <v>-54.320987654320994</v>
      </c>
      <c r="P216" s="35">
        <v>3.8901131230851882</v>
      </c>
      <c r="Q216" s="36">
        <f t="shared" si="77"/>
        <v>100.00000000219001</v>
      </c>
      <c r="R216" s="36" t="str">
        <f t="shared" si="78"/>
        <v xml:space="preserve"> </v>
      </c>
      <c r="S216" s="37">
        <f t="shared" si="79"/>
        <v>0.25000000219000001</v>
      </c>
      <c r="T216" s="37" t="str">
        <f t="shared" si="80"/>
        <v/>
      </c>
      <c r="U216" s="37" t="str">
        <f t="shared" si="81"/>
        <v/>
      </c>
      <c r="V216" s="37">
        <f t="shared" si="82"/>
        <v>-0.64318306448048013</v>
      </c>
      <c r="W216" s="37" t="str">
        <f t="shared" si="83"/>
        <v/>
      </c>
      <c r="X216" s="37" t="str">
        <f t="shared" si="84"/>
        <v/>
      </c>
      <c r="Y216" s="1" t="str">
        <f t="shared" si="85"/>
        <v xml:space="preserve"> </v>
      </c>
      <c r="Z216" s="1" t="str">
        <f t="shared" si="86"/>
        <v xml:space="preserve"> </v>
      </c>
      <c r="AA216" s="1" t="str">
        <f t="shared" si="87"/>
        <v xml:space="preserve"> </v>
      </c>
      <c r="AB216" s="1" t="str">
        <f t="shared" si="88"/>
        <v xml:space="preserve"> </v>
      </c>
      <c r="AC216" s="1" t="str">
        <f t="shared" si="89"/>
        <v xml:space="preserve"> </v>
      </c>
      <c r="AD216" s="1" t="str">
        <f t="shared" si="90"/>
        <v xml:space="preserve"> </v>
      </c>
      <c r="AE216" s="1" t="str">
        <f t="shared" si="91"/>
        <v xml:space="preserve"> </v>
      </c>
      <c r="AF216" s="1" t="str">
        <f t="shared" si="92"/>
        <v xml:space="preserve"> </v>
      </c>
      <c r="AG216" s="38">
        <f t="shared" si="93"/>
        <v>3.8901131252751884</v>
      </c>
      <c r="AH216" s="38" t="str">
        <f t="shared" si="94"/>
        <v xml:space="preserve"> </v>
      </c>
      <c r="AI216" s="1" t="str">
        <f t="shared" si="95"/>
        <v xml:space="preserve"> </v>
      </c>
      <c r="AJ216" s="1" t="str">
        <f t="shared" si="96"/>
        <v xml:space="preserve"> </v>
      </c>
      <c r="AK216" s="25" t="str">
        <f t="shared" si="97"/>
        <v xml:space="preserve"> </v>
      </c>
      <c r="AL216" s="25">
        <f t="shared" si="98"/>
        <v>-54.320987652130995</v>
      </c>
      <c r="AM216" s="1" t="str">
        <f t="shared" si="99"/>
        <v xml:space="preserve"> </v>
      </c>
      <c r="AN216" s="1" t="str">
        <f t="shared" si="100"/>
        <v xml:space="preserve"> </v>
      </c>
      <c r="AO216" t="s">
        <v>973</v>
      </c>
      <c r="AP216" t="s">
        <v>1256</v>
      </c>
      <c r="AQ216" s="22">
        <v>64.31830644804802</v>
      </c>
      <c r="AR216" s="21">
        <v>-40.399052983043248</v>
      </c>
      <c r="AS216">
        <v>25</v>
      </c>
      <c r="AT216">
        <v>-64.31830644804802</v>
      </c>
      <c r="AU216">
        <v>40.399052983043248</v>
      </c>
      <c r="AV216" t="s">
        <v>2230</v>
      </c>
    </row>
    <row r="217" spans="1:48" x14ac:dyDescent="0.25">
      <c r="A217" s="14">
        <v>2.2000000000000011E-9</v>
      </c>
      <c r="B217" t="s">
        <v>1011</v>
      </c>
      <c r="C217" s="4">
        <v>5</v>
      </c>
      <c r="D217" s="4">
        <v>1</v>
      </c>
      <c r="E217" s="4">
        <v>7</v>
      </c>
      <c r="F217" s="4">
        <v>13</v>
      </c>
      <c r="G217" s="4">
        <v>63</v>
      </c>
      <c r="H217" s="4">
        <v>60.76</v>
      </c>
      <c r="I217" s="34">
        <v>80485.467422847287</v>
      </c>
      <c r="J217" s="35">
        <v>8.8713680829318147</v>
      </c>
      <c r="K217" s="35">
        <v>12.875609239245602</v>
      </c>
      <c r="L217" s="35" t="s">
        <v>1240</v>
      </c>
      <c r="M217" s="35" t="s">
        <v>1240</v>
      </c>
      <c r="N217" s="4">
        <v>4.7190000000000003</v>
      </c>
      <c r="O217" s="4">
        <v>-29.461883408071749</v>
      </c>
      <c r="P217" s="35">
        <v>5.118499012508229</v>
      </c>
      <c r="Q217" s="36" t="str">
        <f t="shared" ref="Q217:Q248" si="101">IF(ISERROR((IF(R217&lt;&gt;" ","",(IF((AND(C217&lt;&gt;0,F217&lt;&gt;0,(C217*100/F217)&gt;$Q$5))=TRUE,(IF(ISERROR(((C217*100/F217)+A217))=TRUE," ",(((C217*100/F217)+A217))))," ")))))=TRUE," ",((IF(R217&lt;&gt;" ","",(IF((AND(C217&lt;&gt;0,F217&lt;&gt;0,(C217*100/F217)&gt;$Q$5))=TRUE,(IF(ISERROR(((C217*100/F217)+A217))=TRUE," ",(((C217*100/F217)+A217))))," "))))))</f>
        <v xml:space="preserve"> </v>
      </c>
      <c r="R217" s="36" t="str">
        <f t="shared" ref="R217:R248" si="102">IF(ISERROR(IF((AND(D217&lt;&gt;0,F217&lt;&gt;0,(D217*100/F217)&gt;$R$5))=TRUE,(IF(ISERROR(((D217*100/F217)+A217))=TRUE," ",(((D217*100/F217)+A217))))," "))=TRUE," ",(IF((AND(D217&lt;&gt;0,F217&lt;&gt;0,(D217*100/F217)&gt;$R$5))=TRUE,(IF(ISERROR(((D217*100/F217)+A217))=TRUE," ",(((D217*100/F217)+A217))))," ")))</f>
        <v xml:space="preserve"> </v>
      </c>
      <c r="S217" s="37" t="str">
        <f t="shared" ref="S217:S248" si="103">IF(ISERROR((IF((G217/H217-1)&gt;($S$5/100),(G217/H217-1)+A217,"")))=TRUE," ",((IF((G217/H217-1)&gt;($S$5/100),(G217/H217-1)+A217,""))))</f>
        <v/>
      </c>
      <c r="T217" s="37" t="str">
        <f t="shared" ref="T217:T248" si="104">IF(ISERROR((IF((G217/H217-1)&lt;($T$5/100),(G217/H217-1)+A217,"")))=TRUE," ",((IF((G217/H217-1)&lt;($T$5/100),(G217/H217-1)+A217,""))))</f>
        <v/>
      </c>
      <c r="U217" s="37" t="str">
        <f t="shared" ref="U217:U248" si="105">IF(ISERROR((IF(((J217/$J$6-1))&gt;($U$5/100),((J217/$J$6-1)),"")))=TRUE," ",((IF(((J217/$J$6-1))&gt;($U$5/100),((J217/$J$6-1)),""))))</f>
        <v/>
      </c>
      <c r="V217" s="37">
        <f t="shared" ref="V217:V248" si="106">IF(ISERROR((IF(((J217/$J$6-1))&lt;($V$5/100),((J217/$J$6-1)),"")))=TRUE," ",((IF(((J217/$J$6-1))&lt;($V$5/100),((J217/$J$6-1)),""))))</f>
        <v>-0.63947676006498333</v>
      </c>
      <c r="W217" s="37" t="str">
        <f t="shared" ref="W217:W248" si="107">IF(ISERROR((IF(((L217/$L$6-1))&gt;($W$5/100),((L217/$L$6-1)),"")))=TRUE," ",((IF(((L217/$L$6-1))&gt;($W$5/100),((L217/$L$6-1)),""))))</f>
        <v xml:space="preserve"> </v>
      </c>
      <c r="X217" s="37" t="str">
        <f t="shared" ref="X217:X248" si="108">IF(ISERROR((IF(((L217/$L$6-1))&lt;($X$5/100),((L217/$L$6-1)),"")))=TRUE," ",((IF(((L217/$L$6-1))&lt;($X$5/100),((L217/$L$6-1)),""))))</f>
        <v xml:space="preserve"> </v>
      </c>
      <c r="Y217" s="1" t="str">
        <f t="shared" ref="Y217:Y248" si="109">IF(ISERROR((RANK(U217,U$7:U$184,0)))=TRUE," ",((RANK(U217,U$7:U$184,0))))</f>
        <v xml:space="preserve"> </v>
      </c>
      <c r="Z217" s="1" t="str">
        <f t="shared" ref="Z217:Z248" si="110">IF(ISERROR((RANK(V217,V$7:V$184,1)))=TRUE," ",((RANK(V217,V$7:V$184,1))))</f>
        <v xml:space="preserve"> </v>
      </c>
      <c r="AA217" s="1" t="str">
        <f t="shared" ref="AA217:AA248" si="111">IF(ISERROR((RANK(W217,W$7:W$184,0)))=TRUE," ",((RANK(W217,W$7:W$184,0))))</f>
        <v xml:space="preserve"> </v>
      </c>
      <c r="AB217" s="1" t="str">
        <f t="shared" ref="AB217:AB248" si="112">IF(ISERROR((RANK(X217,X$7:X$184,1)))=TRUE," ",((RANK(X217,X$7:X$184,1))))</f>
        <v xml:space="preserve"> </v>
      </c>
      <c r="AC217" s="1" t="str">
        <f t="shared" ref="AC217:AC248" si="113">IF(ISERROR((RANK(S217,S$7:S$184,0)))=TRUE," ",((RANK(S217,S$7:S$184,0))))</f>
        <v xml:space="preserve"> </v>
      </c>
      <c r="AD217" s="1" t="str">
        <f t="shared" ref="AD217:AD248" si="114">IF(ISERROR((RANK(T217,T$7:T$184,1)))=TRUE," ",((RANK(T217,T$7:T$184,1))))</f>
        <v xml:space="preserve"> </v>
      </c>
      <c r="AE217" s="1" t="str">
        <f t="shared" ref="AE217:AE248" si="115">IF(ISERROR((RANK(Q217,Q$7:Q$184,0)))=TRUE," ",((RANK(Q217,Q$7:Q$184,0))))</f>
        <v xml:space="preserve"> </v>
      </c>
      <c r="AF217" s="1" t="str">
        <f t="shared" ref="AF217:AF248" si="116">IF(ISERROR((RANK(R217,R$7:R$184,0)))=TRUE," ",((RANK(R217,R$7:R$184,0))))</f>
        <v xml:space="preserve"> </v>
      </c>
      <c r="AG217" s="38">
        <f t="shared" ref="AG217:AG248" si="117">IF(ISERROR((IF((AND(P217&gt;$AG$6,P217&lt;$AG$5))=TRUE,P217+A217," ")))=TRUE," ",((IF((AND(P217&gt;$AG$6,P217&lt;$AG$5))=TRUE,P217+A217," "))))</f>
        <v>5.1184990147082292</v>
      </c>
      <c r="AH217" s="38" t="str">
        <f t="shared" ref="AH217:AH248" si="118">IF(ISERROR(((IF(P217&lt;$AH$5,P217+A217," "))))=TRUE," ",((IF(P217&lt;$AH$5,P217+A217," "))))</f>
        <v xml:space="preserve"> </v>
      </c>
      <c r="AI217" s="1" t="str">
        <f t="shared" ref="AI217:AI248" si="119">IF(ISERROR((RANK(AG217,AG$7:AG$184,0)))=TRUE," ",((RANK(AG217,AG$7:AG$184,0))))</f>
        <v xml:space="preserve"> </v>
      </c>
      <c r="AJ217" s="1" t="str">
        <f t="shared" ref="AJ217:AJ248" si="120">IF(ISERROR((RANK(AH217,AH$7:AH$184,0)))=TRUE," ",((RANK(AH217,AH$7:AH$184,0))))</f>
        <v xml:space="preserve"> </v>
      </c>
      <c r="AK217" s="25" t="str">
        <f t="shared" ref="AK217:AK248" si="121">IF(ISERROR((IF((AND(O217&lt;$AK$5,O217&gt;$AK$6))=TRUE,O217+A217," ")))=TRUE," ",((IF((AND(O217&lt;$AK$5,O217&gt;$AK$6))=TRUE,O217+A217," "))))</f>
        <v xml:space="preserve"> </v>
      </c>
      <c r="AL217" s="25" t="str">
        <f t="shared" ref="AL217:AL248" si="122">IF(ISERROR((IF(O217&lt;$AL$5,O217+A217," ")))=TRUE," ",((IF(O217&lt;$AL$5,O217+A217," "))))</f>
        <v xml:space="preserve"> </v>
      </c>
      <c r="AM217" s="1" t="str">
        <f t="shared" ref="AM217:AM248" si="123">IF(ISERROR((RANK(AK217,AK$7:AK$184,0)))=TRUE," ",((RANK(AK217,AK$7:AK$184,0))))</f>
        <v xml:space="preserve"> </v>
      </c>
      <c r="AN217" s="1" t="str">
        <f t="shared" ref="AN217:AN248" si="124">IF(ISERROR((RANK(AL217,AL$7:AL$184,0)))=TRUE," ",((RANK(AL217,AL$7:AL$184,0))))</f>
        <v xml:space="preserve"> </v>
      </c>
      <c r="AO217" t="s">
        <v>1011</v>
      </c>
      <c r="AP217" t="s">
        <v>1248</v>
      </c>
      <c r="AQ217" s="22">
        <v>63.947676006498334</v>
      </c>
      <c r="AR217" s="21" t="e">
        <v>#VALUE!</v>
      </c>
      <c r="AS217">
        <v>3.6866359447004671</v>
      </c>
      <c r="AT217">
        <v>-63.947676006498334</v>
      </c>
      <c r="AU217" t="e">
        <v>#VALUE!</v>
      </c>
      <c r="AV217" t="s">
        <v>2231</v>
      </c>
    </row>
    <row r="218" spans="1:48" x14ac:dyDescent="0.25">
      <c r="A218" s="14">
        <v>2.2100000000000013E-9</v>
      </c>
      <c r="B218" t="s">
        <v>1158</v>
      </c>
      <c r="C218" s="4">
        <v>18</v>
      </c>
      <c r="D218" s="4">
        <v>0</v>
      </c>
      <c r="E218" s="4">
        <v>5</v>
      </c>
      <c r="F218" s="4">
        <v>23</v>
      </c>
      <c r="G218" s="4">
        <v>19</v>
      </c>
      <c r="H218" s="4">
        <v>15.19</v>
      </c>
      <c r="I218" s="34">
        <v>5937.47404123869</v>
      </c>
      <c r="J218" s="35">
        <v>5.3000697836706205</v>
      </c>
      <c r="K218" s="35">
        <v>26.837455830388688</v>
      </c>
      <c r="L218" s="35">
        <v>3.1997716624903929</v>
      </c>
      <c r="M218" s="35">
        <v>6.1204790146634247</v>
      </c>
      <c r="N218" s="4">
        <v>0.56600000000000006</v>
      </c>
      <c r="O218" s="4">
        <v>-79.418181818181822</v>
      </c>
      <c r="P218" s="35">
        <v>1.435154707044108</v>
      </c>
      <c r="Q218" s="36">
        <f t="shared" si="101"/>
        <v>78.260869567427392</v>
      </c>
      <c r="R218" s="36" t="str">
        <f t="shared" si="102"/>
        <v xml:space="preserve"> </v>
      </c>
      <c r="S218" s="37">
        <f t="shared" si="103"/>
        <v>0.25082291201908508</v>
      </c>
      <c r="T218" s="37" t="str">
        <f t="shared" si="104"/>
        <v/>
      </c>
      <c r="U218" s="37" t="str">
        <f t="shared" si="105"/>
        <v/>
      </c>
      <c r="V218" s="37">
        <f t="shared" si="106"/>
        <v>-0.78461063587622748</v>
      </c>
      <c r="W218" s="37" t="str">
        <f t="shared" si="107"/>
        <v/>
      </c>
      <c r="X218" s="37">
        <f t="shared" si="108"/>
        <v>-0.77193144280554571</v>
      </c>
      <c r="Y218" s="1" t="str">
        <f t="shared" si="109"/>
        <v xml:space="preserve"> </v>
      </c>
      <c r="Z218" s="1" t="str">
        <f t="shared" si="110"/>
        <v xml:space="preserve"> </v>
      </c>
      <c r="AA218" s="1" t="str">
        <f t="shared" si="111"/>
        <v xml:space="preserve"> </v>
      </c>
      <c r="AB218" s="1" t="str">
        <f t="shared" si="112"/>
        <v xml:space="preserve"> </v>
      </c>
      <c r="AC218" s="1" t="str">
        <f t="shared" si="113"/>
        <v xml:space="preserve"> </v>
      </c>
      <c r="AD218" s="1" t="str">
        <f t="shared" si="114"/>
        <v xml:space="preserve"> </v>
      </c>
      <c r="AE218" s="1" t="str">
        <f t="shared" si="115"/>
        <v xml:space="preserve"> </v>
      </c>
      <c r="AF218" s="1" t="str">
        <f t="shared" si="116"/>
        <v xml:space="preserve"> </v>
      </c>
      <c r="AG218" s="38" t="str">
        <f t="shared" si="117"/>
        <v xml:space="preserve"> </v>
      </c>
      <c r="AH218" s="38" t="str">
        <f t="shared" si="118"/>
        <v xml:space="preserve"> </v>
      </c>
      <c r="AI218" s="1" t="str">
        <f t="shared" si="119"/>
        <v xml:space="preserve"> </v>
      </c>
      <c r="AJ218" s="1" t="str">
        <f t="shared" si="120"/>
        <v xml:space="preserve"> </v>
      </c>
      <c r="AK218" s="25" t="str">
        <f t="shared" si="121"/>
        <v xml:space="preserve"> </v>
      </c>
      <c r="AL218" s="25">
        <f t="shared" si="122"/>
        <v>-79.41818181597182</v>
      </c>
      <c r="AM218" s="1" t="str">
        <f t="shared" si="123"/>
        <v xml:space="preserve"> </v>
      </c>
      <c r="AN218" s="1" t="str">
        <f t="shared" si="124"/>
        <v xml:space="preserve"> </v>
      </c>
      <c r="AO218" t="s">
        <v>1158</v>
      </c>
      <c r="AP218" t="s">
        <v>1244</v>
      </c>
      <c r="AQ218" s="22">
        <v>78.461063587622746</v>
      </c>
      <c r="AR218" s="21">
        <v>77.193144280554577</v>
      </c>
      <c r="AS218">
        <v>25.082290980908507</v>
      </c>
      <c r="AT218">
        <v>-78.461063587622746</v>
      </c>
      <c r="AU218">
        <v>-77.193144280554577</v>
      </c>
      <c r="AV218" t="s">
        <v>2232</v>
      </c>
    </row>
    <row r="219" spans="1:48" x14ac:dyDescent="0.25">
      <c r="A219" s="14">
        <v>2.2200000000000014E-9</v>
      </c>
      <c r="B219" t="s">
        <v>1041</v>
      </c>
      <c r="C219" s="4">
        <v>18</v>
      </c>
      <c r="D219" s="4">
        <v>0</v>
      </c>
      <c r="E219" s="4">
        <v>1</v>
      </c>
      <c r="F219" s="4">
        <v>19</v>
      </c>
      <c r="G219" s="4">
        <v>53</v>
      </c>
      <c r="H219" s="4">
        <v>52.86</v>
      </c>
      <c r="I219" s="34">
        <v>3385.2187037149447</v>
      </c>
      <c r="J219" s="35">
        <v>13.426466852933705</v>
      </c>
      <c r="K219" s="35">
        <v>18.77797513321492</v>
      </c>
      <c r="L219" s="35">
        <v>7.5722879355091948</v>
      </c>
      <c r="M219" s="35">
        <v>8.8106434901158828</v>
      </c>
      <c r="N219" s="4">
        <v>2.8149999999999999</v>
      </c>
      <c r="O219" s="4">
        <v>-28.553299492385786</v>
      </c>
      <c r="P219" s="35">
        <v>1.9523269012485813</v>
      </c>
      <c r="Q219" s="36">
        <f t="shared" si="101"/>
        <v>94.73684210748317</v>
      </c>
      <c r="R219" s="36" t="str">
        <f t="shared" si="102"/>
        <v xml:space="preserve"> </v>
      </c>
      <c r="S219" s="37" t="str">
        <f t="shared" si="103"/>
        <v/>
      </c>
      <c r="T219" s="37" t="str">
        <f t="shared" si="104"/>
        <v/>
      </c>
      <c r="U219" s="37" t="str">
        <f t="shared" si="105"/>
        <v/>
      </c>
      <c r="V219" s="37">
        <f t="shared" si="106"/>
        <v>-0.45436224881562381</v>
      </c>
      <c r="W219" s="37" t="str">
        <f t="shared" si="107"/>
        <v/>
      </c>
      <c r="X219" s="37">
        <f t="shared" si="108"/>
        <v>-0.46027374254310882</v>
      </c>
      <c r="Y219" s="1" t="str">
        <f t="shared" si="109"/>
        <v xml:space="preserve"> </v>
      </c>
      <c r="Z219" s="1" t="str">
        <f t="shared" si="110"/>
        <v xml:space="preserve"> </v>
      </c>
      <c r="AA219" s="1" t="str">
        <f t="shared" si="111"/>
        <v xml:space="preserve"> </v>
      </c>
      <c r="AB219" s="1" t="str">
        <f t="shared" si="112"/>
        <v xml:space="preserve"> </v>
      </c>
      <c r="AC219" s="1" t="str">
        <f t="shared" si="113"/>
        <v xml:space="preserve"> </v>
      </c>
      <c r="AD219" s="1" t="str">
        <f t="shared" si="114"/>
        <v xml:space="preserve"> </v>
      </c>
      <c r="AE219" s="1" t="str">
        <f t="shared" si="115"/>
        <v xml:space="preserve"> </v>
      </c>
      <c r="AF219" s="1" t="str">
        <f t="shared" si="116"/>
        <v xml:space="preserve"> </v>
      </c>
      <c r="AG219" s="38" t="str">
        <f t="shared" si="117"/>
        <v xml:space="preserve"> </v>
      </c>
      <c r="AH219" s="38" t="str">
        <f t="shared" si="118"/>
        <v xml:space="preserve"> </v>
      </c>
      <c r="AI219" s="1" t="str">
        <f t="shared" si="119"/>
        <v xml:space="preserve"> </v>
      </c>
      <c r="AJ219" s="1" t="str">
        <f t="shared" si="120"/>
        <v xml:space="preserve"> </v>
      </c>
      <c r="AK219" s="25" t="str">
        <f t="shared" si="121"/>
        <v xml:space="preserve"> </v>
      </c>
      <c r="AL219" s="25" t="str">
        <f t="shared" si="122"/>
        <v xml:space="preserve"> </v>
      </c>
      <c r="AM219" s="1" t="str">
        <f t="shared" si="123"/>
        <v xml:space="preserve"> </v>
      </c>
      <c r="AN219" s="1" t="str">
        <f t="shared" si="124"/>
        <v xml:space="preserve"> </v>
      </c>
      <c r="AO219" t="s">
        <v>1041</v>
      </c>
      <c r="AP219" t="s">
        <v>1246</v>
      </c>
      <c r="AQ219" s="22">
        <v>45.436224881562381</v>
      </c>
      <c r="AR219" s="21">
        <v>46.027374254310885</v>
      </c>
      <c r="AS219">
        <v>0.26485054861900004</v>
      </c>
      <c r="AT219">
        <v>-45.436224881562381</v>
      </c>
      <c r="AU219">
        <v>-46.027374254310885</v>
      </c>
      <c r="AV219" t="s">
        <v>2233</v>
      </c>
    </row>
    <row r="220" spans="1:48" x14ac:dyDescent="0.25">
      <c r="A220" s="14">
        <v>2.2300000000000016E-9</v>
      </c>
      <c r="B220" t="s">
        <v>1062</v>
      </c>
      <c r="C220" s="4">
        <v>4</v>
      </c>
      <c r="D220" s="4">
        <v>0</v>
      </c>
      <c r="E220" s="4">
        <v>3</v>
      </c>
      <c r="F220" s="4">
        <v>7</v>
      </c>
      <c r="G220" s="4">
        <v>71</v>
      </c>
      <c r="H220" s="4">
        <v>67.400000000000006</v>
      </c>
      <c r="I220" s="34">
        <v>4060.7733383572195</v>
      </c>
      <c r="J220" s="35">
        <v>19.306788885706101</v>
      </c>
      <c r="K220" s="35">
        <v>22.839715350728568</v>
      </c>
      <c r="L220" s="35">
        <v>10.271005665993428</v>
      </c>
      <c r="M220" s="35">
        <v>11.449468358456135</v>
      </c>
      <c r="N220" s="4">
        <v>2.9510000000000001</v>
      </c>
      <c r="O220" s="4">
        <v>-16.164772727272727</v>
      </c>
      <c r="P220" s="35">
        <v>1.6023738872403559</v>
      </c>
      <c r="Q220" s="36" t="str">
        <f t="shared" si="101"/>
        <v xml:space="preserve"> </v>
      </c>
      <c r="R220" s="36" t="str">
        <f t="shared" si="102"/>
        <v xml:space="preserve"> </v>
      </c>
      <c r="S220" s="37" t="str">
        <f t="shared" si="103"/>
        <v/>
      </c>
      <c r="T220" s="37" t="str">
        <f t="shared" si="104"/>
        <v/>
      </c>
      <c r="U220" s="37" t="str">
        <f t="shared" si="105"/>
        <v/>
      </c>
      <c r="V220" s="37" t="str">
        <f t="shared" si="106"/>
        <v/>
      </c>
      <c r="W220" s="37" t="str">
        <f t="shared" si="107"/>
        <v/>
      </c>
      <c r="X220" s="37" t="str">
        <f t="shared" si="108"/>
        <v/>
      </c>
      <c r="Y220" s="1" t="str">
        <f t="shared" si="109"/>
        <v xml:space="preserve"> </v>
      </c>
      <c r="Z220" s="1" t="str">
        <f t="shared" si="110"/>
        <v xml:space="preserve"> </v>
      </c>
      <c r="AA220" s="1" t="str">
        <f t="shared" si="111"/>
        <v xml:space="preserve"> </v>
      </c>
      <c r="AB220" s="1" t="str">
        <f t="shared" si="112"/>
        <v xml:space="preserve"> </v>
      </c>
      <c r="AC220" s="1" t="str">
        <f t="shared" si="113"/>
        <v xml:space="preserve"> </v>
      </c>
      <c r="AD220" s="1" t="str">
        <f t="shared" si="114"/>
        <v xml:space="preserve"> </v>
      </c>
      <c r="AE220" s="1" t="str">
        <f t="shared" si="115"/>
        <v xml:space="preserve"> </v>
      </c>
      <c r="AF220" s="1" t="str">
        <f t="shared" si="116"/>
        <v xml:space="preserve"> </v>
      </c>
      <c r="AG220" s="38" t="str">
        <f t="shared" si="117"/>
        <v xml:space="preserve"> </v>
      </c>
      <c r="AH220" s="38" t="str">
        <f t="shared" si="118"/>
        <v xml:space="preserve"> </v>
      </c>
      <c r="AI220" s="1" t="str">
        <f t="shared" si="119"/>
        <v xml:space="preserve"> </v>
      </c>
      <c r="AJ220" s="1" t="str">
        <f t="shared" si="120"/>
        <v xml:space="preserve"> </v>
      </c>
      <c r="AK220" s="25" t="str">
        <f t="shared" si="121"/>
        <v xml:space="preserve"> </v>
      </c>
      <c r="AL220" s="25" t="str">
        <f t="shared" si="122"/>
        <v xml:space="preserve"> </v>
      </c>
      <c r="AM220" s="1" t="str">
        <f t="shared" si="123"/>
        <v xml:space="preserve"> </v>
      </c>
      <c r="AN220" s="1" t="str">
        <f t="shared" si="124"/>
        <v xml:space="preserve"> </v>
      </c>
      <c r="AO220" t="s">
        <v>1062</v>
      </c>
      <c r="AP220" t="s">
        <v>1246</v>
      </c>
      <c r="AQ220" s="22">
        <v>21.539203235091019</v>
      </c>
      <c r="AR220" s="21">
        <v>26.791856099006285</v>
      </c>
      <c r="AS220">
        <v>5.3412462908011715</v>
      </c>
      <c r="AT220">
        <v>-21.539203235091019</v>
      </c>
      <c r="AU220">
        <v>-26.791856099006285</v>
      </c>
      <c r="AV220" t="s">
        <v>2234</v>
      </c>
    </row>
    <row r="221" spans="1:48" x14ac:dyDescent="0.25">
      <c r="A221" s="14">
        <v>2.2400000000000018E-9</v>
      </c>
      <c r="B221" t="s">
        <v>1015</v>
      </c>
      <c r="C221" s="4">
        <v>13</v>
      </c>
      <c r="D221" s="4">
        <v>0</v>
      </c>
      <c r="E221" s="4">
        <v>3</v>
      </c>
      <c r="F221" s="4">
        <v>16</v>
      </c>
      <c r="G221" s="4">
        <v>2.5</v>
      </c>
      <c r="H221" s="4">
        <v>1.63</v>
      </c>
      <c r="I221" s="34">
        <v>266.31406845966978</v>
      </c>
      <c r="J221" s="35">
        <v>12.936507936507935</v>
      </c>
      <c r="K221" s="35" t="s">
        <v>1240</v>
      </c>
      <c r="L221" s="35">
        <v>2.1851965413626049</v>
      </c>
      <c r="M221" s="35">
        <v>5.7768430034129699</v>
      </c>
      <c r="N221" s="4">
        <v>-3.0510000000000002</v>
      </c>
      <c r="O221" s="4" t="s">
        <v>132</v>
      </c>
      <c r="P221" s="35">
        <v>4.2331288343558287</v>
      </c>
      <c r="Q221" s="36">
        <f t="shared" si="101"/>
        <v>81.25000000224</v>
      </c>
      <c r="R221" s="36" t="str">
        <f t="shared" si="102"/>
        <v xml:space="preserve"> </v>
      </c>
      <c r="S221" s="37">
        <f t="shared" si="103"/>
        <v>0.53374233352834355</v>
      </c>
      <c r="T221" s="37" t="str">
        <f t="shared" si="104"/>
        <v/>
      </c>
      <c r="U221" s="37" t="str">
        <f t="shared" si="105"/>
        <v/>
      </c>
      <c r="V221" s="37">
        <f t="shared" si="106"/>
        <v>-0.47427367333702553</v>
      </c>
      <c r="W221" s="37" t="str">
        <f t="shared" si="107"/>
        <v/>
      </c>
      <c r="X221" s="37">
        <f t="shared" si="108"/>
        <v>-0.84424681666597601</v>
      </c>
      <c r="Y221" s="1" t="str">
        <f t="shared" si="109"/>
        <v xml:space="preserve"> </v>
      </c>
      <c r="Z221" s="1" t="str">
        <f t="shared" si="110"/>
        <v xml:space="preserve"> </v>
      </c>
      <c r="AA221" s="1" t="str">
        <f t="shared" si="111"/>
        <v xml:space="preserve"> </v>
      </c>
      <c r="AB221" s="1" t="str">
        <f t="shared" si="112"/>
        <v xml:space="preserve"> </v>
      </c>
      <c r="AC221" s="1" t="str">
        <f t="shared" si="113"/>
        <v xml:space="preserve"> </v>
      </c>
      <c r="AD221" s="1" t="str">
        <f t="shared" si="114"/>
        <v xml:space="preserve"> </v>
      </c>
      <c r="AE221" s="1" t="str">
        <f t="shared" si="115"/>
        <v xml:space="preserve"> </v>
      </c>
      <c r="AF221" s="1" t="str">
        <f t="shared" si="116"/>
        <v xml:space="preserve"> </v>
      </c>
      <c r="AG221" s="38">
        <f t="shared" si="117"/>
        <v>4.2331288365958288</v>
      </c>
      <c r="AH221" s="38" t="str">
        <f t="shared" si="118"/>
        <v xml:space="preserve"> </v>
      </c>
      <c r="AI221" s="1" t="str">
        <f t="shared" si="119"/>
        <v xml:space="preserve"> </v>
      </c>
      <c r="AJ221" s="1" t="str">
        <f t="shared" si="120"/>
        <v xml:space="preserve"> </v>
      </c>
      <c r="AK221" s="25" t="str">
        <f t="shared" si="121"/>
        <v xml:space="preserve"> </v>
      </c>
      <c r="AL221" s="25" t="str">
        <f t="shared" si="122"/>
        <v xml:space="preserve"> </v>
      </c>
      <c r="AM221" s="1" t="str">
        <f t="shared" si="123"/>
        <v xml:space="preserve"> </v>
      </c>
      <c r="AN221" s="1" t="str">
        <f t="shared" si="124"/>
        <v xml:space="preserve"> </v>
      </c>
      <c r="AO221" t="s">
        <v>1015</v>
      </c>
      <c r="AP221" t="s">
        <v>1297</v>
      </c>
      <c r="AQ221" s="22">
        <v>47.427367333702556</v>
      </c>
      <c r="AR221" s="21">
        <v>84.424681666597607</v>
      </c>
      <c r="AS221">
        <v>53.374233128834362</v>
      </c>
      <c r="AT221">
        <v>-47.427367333702556</v>
      </c>
      <c r="AU221">
        <v>-84.424681666597607</v>
      </c>
      <c r="AV221" t="s">
        <v>2235</v>
      </c>
    </row>
    <row r="222" spans="1:48" x14ac:dyDescent="0.25">
      <c r="A222" s="14">
        <v>2.2500000000000019E-9</v>
      </c>
      <c r="B222" t="s">
        <v>1003</v>
      </c>
      <c r="C222" s="4">
        <v>15</v>
      </c>
      <c r="D222" s="4">
        <v>0</v>
      </c>
      <c r="E222" s="4">
        <v>1</v>
      </c>
      <c r="F222" s="4">
        <v>16</v>
      </c>
      <c r="G222" s="4">
        <v>18.5</v>
      </c>
      <c r="H222" s="4">
        <v>12.55</v>
      </c>
      <c r="I222" s="34">
        <v>2497.4154846003471</v>
      </c>
      <c r="J222" s="35">
        <v>10.800344234079175</v>
      </c>
      <c r="K222" s="35" t="s">
        <v>1240</v>
      </c>
      <c r="L222" s="35">
        <v>4.190300764103398</v>
      </c>
      <c r="M222" s="35">
        <v>4.7989819087721006</v>
      </c>
      <c r="N222" s="4">
        <v>0.157</v>
      </c>
      <c r="O222" s="4">
        <v>-86.406926406926416</v>
      </c>
      <c r="P222" s="35">
        <v>3.8486055776892427</v>
      </c>
      <c r="Q222" s="36">
        <f t="shared" si="101"/>
        <v>93.750000002250005</v>
      </c>
      <c r="R222" s="36" t="str">
        <f t="shared" si="102"/>
        <v xml:space="preserve"> </v>
      </c>
      <c r="S222" s="37">
        <f t="shared" si="103"/>
        <v>0.47410358790737056</v>
      </c>
      <c r="T222" s="37" t="str">
        <f t="shared" si="104"/>
        <v/>
      </c>
      <c r="U222" s="37" t="str">
        <f t="shared" si="105"/>
        <v/>
      </c>
      <c r="V222" s="37">
        <f t="shared" si="106"/>
        <v>-0.56108516079101944</v>
      </c>
      <c r="W222" s="37" t="str">
        <f t="shared" si="107"/>
        <v/>
      </c>
      <c r="X222" s="37">
        <f t="shared" si="108"/>
        <v>-0.70132998529773982</v>
      </c>
      <c r="Y222" s="1" t="str">
        <f t="shared" si="109"/>
        <v xml:space="preserve"> </v>
      </c>
      <c r="Z222" s="1" t="str">
        <f t="shared" si="110"/>
        <v xml:space="preserve"> </v>
      </c>
      <c r="AA222" s="1" t="str">
        <f t="shared" si="111"/>
        <v xml:space="preserve"> </v>
      </c>
      <c r="AB222" s="1" t="str">
        <f t="shared" si="112"/>
        <v xml:space="preserve"> </v>
      </c>
      <c r="AC222" s="1" t="str">
        <f t="shared" si="113"/>
        <v xml:space="preserve"> </v>
      </c>
      <c r="AD222" s="1" t="str">
        <f t="shared" si="114"/>
        <v xml:space="preserve"> </v>
      </c>
      <c r="AE222" s="1" t="str">
        <f t="shared" si="115"/>
        <v xml:space="preserve"> </v>
      </c>
      <c r="AF222" s="1" t="str">
        <f t="shared" si="116"/>
        <v xml:space="preserve"> </v>
      </c>
      <c r="AG222" s="38">
        <f t="shared" si="117"/>
        <v>3.8486055799392429</v>
      </c>
      <c r="AH222" s="38" t="str">
        <f t="shared" si="118"/>
        <v xml:space="preserve"> </v>
      </c>
      <c r="AI222" s="1" t="str">
        <f t="shared" si="119"/>
        <v xml:space="preserve"> </v>
      </c>
      <c r="AJ222" s="1" t="str">
        <f t="shared" si="120"/>
        <v xml:space="preserve"> </v>
      </c>
      <c r="AK222" s="25" t="str">
        <f t="shared" si="121"/>
        <v xml:space="preserve"> </v>
      </c>
      <c r="AL222" s="25">
        <f t="shared" si="122"/>
        <v>-86.406926404676412</v>
      </c>
      <c r="AM222" s="1" t="str">
        <f t="shared" si="123"/>
        <v xml:space="preserve"> </v>
      </c>
      <c r="AN222" s="1" t="str">
        <f t="shared" si="124"/>
        <v xml:space="preserve"> </v>
      </c>
      <c r="AO222" t="s">
        <v>1003</v>
      </c>
      <c r="AP222" t="s">
        <v>1297</v>
      </c>
      <c r="AQ222" s="22">
        <v>56.108516079101946</v>
      </c>
      <c r="AR222" s="21">
        <v>70.132998529773985</v>
      </c>
      <c r="AS222">
        <v>47.410358565737056</v>
      </c>
      <c r="AT222">
        <v>-56.108516079101946</v>
      </c>
      <c r="AU222">
        <v>-70.132998529773985</v>
      </c>
      <c r="AV222" t="s">
        <v>2236</v>
      </c>
    </row>
    <row r="223" spans="1:48" x14ac:dyDescent="0.25">
      <c r="A223" s="14">
        <v>2.2600000000000021E-9</v>
      </c>
      <c r="B223" t="s">
        <v>1140</v>
      </c>
      <c r="C223" s="4">
        <v>1</v>
      </c>
      <c r="D223" s="4">
        <v>1</v>
      </c>
      <c r="E223" s="4">
        <v>9</v>
      </c>
      <c r="F223" s="4">
        <v>11</v>
      </c>
      <c r="G223" s="4">
        <v>20</v>
      </c>
      <c r="H223" s="4">
        <v>25.05</v>
      </c>
      <c r="I223" s="34">
        <v>1884.3998667554756</v>
      </c>
      <c r="J223" s="35">
        <v>20.942308151213869</v>
      </c>
      <c r="K223" s="35" t="s">
        <v>1240</v>
      </c>
      <c r="L223" s="35">
        <v>8.4244350156319783</v>
      </c>
      <c r="M223" s="35">
        <v>13.090553886085875</v>
      </c>
      <c r="N223" s="4">
        <v>0.35299999999999998</v>
      </c>
      <c r="O223" s="4">
        <v>-60.777777777777786</v>
      </c>
      <c r="P223" s="35" t="s">
        <v>137</v>
      </c>
      <c r="Q223" s="36" t="str">
        <f t="shared" si="101"/>
        <v xml:space="preserve"> </v>
      </c>
      <c r="R223" s="36" t="str">
        <f t="shared" si="102"/>
        <v xml:space="preserve"> </v>
      </c>
      <c r="S223" s="37" t="str">
        <f t="shared" si="103"/>
        <v/>
      </c>
      <c r="T223" s="37">
        <f t="shared" si="104"/>
        <v>-0.20159680412722555</v>
      </c>
      <c r="U223" s="37" t="str">
        <f t="shared" si="105"/>
        <v/>
      </c>
      <c r="V223" s="37" t="str">
        <f t="shared" si="106"/>
        <v/>
      </c>
      <c r="W223" s="37" t="str">
        <f t="shared" si="107"/>
        <v/>
      </c>
      <c r="X223" s="37">
        <f t="shared" si="108"/>
        <v>-0.39953567258663925</v>
      </c>
      <c r="Y223" s="1" t="str">
        <f t="shared" si="109"/>
        <v xml:space="preserve"> </v>
      </c>
      <c r="Z223" s="1" t="str">
        <f t="shared" si="110"/>
        <v xml:space="preserve"> </v>
      </c>
      <c r="AA223" s="1" t="str">
        <f t="shared" si="111"/>
        <v xml:space="preserve"> </v>
      </c>
      <c r="AB223" s="1" t="str">
        <f t="shared" si="112"/>
        <v xml:space="preserve"> </v>
      </c>
      <c r="AC223" s="1" t="str">
        <f t="shared" si="113"/>
        <v xml:space="preserve"> </v>
      </c>
      <c r="AD223" s="1" t="str">
        <f t="shared" si="114"/>
        <v xml:space="preserve"> </v>
      </c>
      <c r="AE223" s="1" t="str">
        <f t="shared" si="115"/>
        <v xml:space="preserve"> </v>
      </c>
      <c r="AF223" s="1" t="str">
        <f t="shared" si="116"/>
        <v xml:space="preserve"> </v>
      </c>
      <c r="AG223" s="38" t="str">
        <f t="shared" si="117"/>
        <v xml:space="preserve"> </v>
      </c>
      <c r="AH223" s="38" t="str">
        <f t="shared" si="118"/>
        <v xml:space="preserve"> </v>
      </c>
      <c r="AI223" s="1" t="str">
        <f t="shared" si="119"/>
        <v xml:space="preserve"> </v>
      </c>
      <c r="AJ223" s="1" t="str">
        <f t="shared" si="120"/>
        <v xml:space="preserve"> </v>
      </c>
      <c r="AK223" s="25" t="str">
        <f t="shared" si="121"/>
        <v xml:space="preserve"> </v>
      </c>
      <c r="AL223" s="25">
        <f t="shared" si="122"/>
        <v>-60.777777775517784</v>
      </c>
      <c r="AM223" s="1" t="str">
        <f t="shared" si="123"/>
        <v xml:space="preserve"> </v>
      </c>
      <c r="AN223" s="1" t="str">
        <f t="shared" si="124"/>
        <v xml:space="preserve"> </v>
      </c>
      <c r="AO223" t="s">
        <v>1140</v>
      </c>
      <c r="AP223" t="s">
        <v>1250</v>
      </c>
      <c r="AQ223" s="22">
        <v>14.89262179393258</v>
      </c>
      <c r="AR223" s="21">
        <v>39.953567258663924</v>
      </c>
      <c r="AS223">
        <v>-20.159680638722556</v>
      </c>
      <c r="AT223">
        <v>-14.89262179393258</v>
      </c>
      <c r="AU223">
        <v>-39.953567258663924</v>
      </c>
      <c r="AV223" t="s">
        <v>2237</v>
      </c>
    </row>
    <row r="224" spans="1:48" x14ac:dyDescent="0.25">
      <c r="A224" s="14">
        <v>2.2700000000000023E-9</v>
      </c>
      <c r="B224" t="s">
        <v>1160</v>
      </c>
      <c r="C224" s="4">
        <v>4</v>
      </c>
      <c r="D224" s="4">
        <v>2</v>
      </c>
      <c r="E224" s="4">
        <v>8</v>
      </c>
      <c r="F224" s="4">
        <v>14</v>
      </c>
      <c r="G224" s="4">
        <v>99.612998962402344</v>
      </c>
      <c r="H224" s="4">
        <v>91.74</v>
      </c>
      <c r="I224" s="34">
        <v>33425.020372717212</v>
      </c>
      <c r="J224" s="35" t="s">
        <v>1240</v>
      </c>
      <c r="K224" s="35">
        <v>37.89557300166355</v>
      </c>
      <c r="L224" s="35">
        <v>24.506839047779227</v>
      </c>
      <c r="M224" s="35">
        <v>19.695668848709548</v>
      </c>
      <c r="N224" s="4">
        <v>1.7790000000000001</v>
      </c>
      <c r="O224" s="4">
        <v>37.906976744186053</v>
      </c>
      <c r="P224" s="35">
        <v>2.236850274682487</v>
      </c>
      <c r="Q224" s="36" t="str">
        <f t="shared" si="101"/>
        <v xml:space="preserve"> </v>
      </c>
      <c r="R224" s="36" t="str">
        <f t="shared" si="102"/>
        <v xml:space="preserve"> </v>
      </c>
      <c r="S224" s="37" t="str">
        <f t="shared" si="103"/>
        <v/>
      </c>
      <c r="T224" s="37" t="str">
        <f t="shared" si="104"/>
        <v/>
      </c>
      <c r="U224" s="37" t="str">
        <f t="shared" si="105"/>
        <v xml:space="preserve"> </v>
      </c>
      <c r="V224" s="37" t="str">
        <f t="shared" si="106"/>
        <v xml:space="preserve"> </v>
      </c>
      <c r="W224" s="37" t="str">
        <f t="shared" si="107"/>
        <v/>
      </c>
      <c r="X224" s="37" t="str">
        <f t="shared" si="108"/>
        <v/>
      </c>
      <c r="Y224" s="1" t="str">
        <f t="shared" si="109"/>
        <v xml:space="preserve"> </v>
      </c>
      <c r="Z224" s="1" t="str">
        <f t="shared" si="110"/>
        <v xml:space="preserve"> </v>
      </c>
      <c r="AA224" s="1" t="str">
        <f t="shared" si="111"/>
        <v xml:space="preserve"> </v>
      </c>
      <c r="AB224" s="1" t="str">
        <f t="shared" si="112"/>
        <v xml:space="preserve"> </v>
      </c>
      <c r="AC224" s="1" t="str">
        <f t="shared" si="113"/>
        <v xml:space="preserve"> </v>
      </c>
      <c r="AD224" s="1" t="str">
        <f t="shared" si="114"/>
        <v xml:space="preserve"> </v>
      </c>
      <c r="AE224" s="1" t="str">
        <f t="shared" si="115"/>
        <v xml:space="preserve"> </v>
      </c>
      <c r="AF224" s="1" t="str">
        <f t="shared" si="116"/>
        <v xml:space="preserve"> </v>
      </c>
      <c r="AG224" s="38">
        <f t="shared" si="117"/>
        <v>2.2368502769524872</v>
      </c>
      <c r="AH224" s="38" t="str">
        <f t="shared" si="118"/>
        <v xml:space="preserve"> </v>
      </c>
      <c r="AI224" s="1" t="str">
        <f t="shared" si="119"/>
        <v xml:space="preserve"> </v>
      </c>
      <c r="AJ224" s="1" t="str">
        <f t="shared" si="120"/>
        <v xml:space="preserve"> </v>
      </c>
      <c r="AK224" s="25" t="str">
        <f t="shared" si="121"/>
        <v xml:space="preserve"> </v>
      </c>
      <c r="AL224" s="25" t="str">
        <f t="shared" si="122"/>
        <v xml:space="preserve"> </v>
      </c>
      <c r="AM224" s="1" t="str">
        <f t="shared" si="123"/>
        <v xml:space="preserve"> </v>
      </c>
      <c r="AN224" s="1" t="str">
        <f t="shared" si="124"/>
        <v xml:space="preserve"> </v>
      </c>
      <c r="AO224" t="s">
        <v>1160</v>
      </c>
      <c r="AP224" t="s">
        <v>1246</v>
      </c>
      <c r="AQ224" s="22" t="e">
        <v>#VALUE!</v>
      </c>
      <c r="AR224" s="21">
        <v>-74.676196071865888</v>
      </c>
      <c r="AS224">
        <v>8.5818606522807492</v>
      </c>
      <c r="AT224" t="e">
        <v>#VALUE!</v>
      </c>
      <c r="AU224">
        <v>74.676196071865888</v>
      </c>
      <c r="AV224" t="s">
        <v>2238</v>
      </c>
    </row>
    <row r="225" spans="1:48" x14ac:dyDescent="0.25">
      <c r="A225" s="14">
        <v>2.2800000000000025E-9</v>
      </c>
      <c r="B225" t="s">
        <v>1114</v>
      </c>
      <c r="C225" s="4">
        <v>19</v>
      </c>
      <c r="D225" s="4">
        <v>0</v>
      </c>
      <c r="E225" s="4">
        <v>7</v>
      </c>
      <c r="F225" s="4">
        <v>26</v>
      </c>
      <c r="G225" s="4">
        <v>70</v>
      </c>
      <c r="H225" s="4">
        <v>57.42</v>
      </c>
      <c r="I225" s="34">
        <v>39662.069687505384</v>
      </c>
      <c r="J225" s="35">
        <v>13.872916163324474</v>
      </c>
      <c r="K225" s="35">
        <v>13.866215889881671</v>
      </c>
      <c r="L225" s="35">
        <v>12.053803548900488</v>
      </c>
      <c r="M225" s="35">
        <v>11.896298939750491</v>
      </c>
      <c r="N225" s="4">
        <v>4.141</v>
      </c>
      <c r="O225" s="4">
        <v>2.4154589371988746E-2</v>
      </c>
      <c r="P225" s="35">
        <v>5.6112852664576796</v>
      </c>
      <c r="Q225" s="36">
        <f t="shared" si="101"/>
        <v>73.076923079203084</v>
      </c>
      <c r="R225" s="36" t="str">
        <f t="shared" si="102"/>
        <v xml:space="preserve"> </v>
      </c>
      <c r="S225" s="37">
        <f t="shared" si="103"/>
        <v>0.21908742826397767</v>
      </c>
      <c r="T225" s="37" t="str">
        <f t="shared" si="104"/>
        <v/>
      </c>
      <c r="U225" s="37" t="str">
        <f t="shared" si="105"/>
        <v/>
      </c>
      <c r="V225" s="37">
        <f t="shared" si="106"/>
        <v>-0.43621900976340755</v>
      </c>
      <c r="W225" s="37" t="str">
        <f t="shared" si="107"/>
        <v/>
      </c>
      <c r="X225" s="37" t="str">
        <f t="shared" si="108"/>
        <v/>
      </c>
      <c r="Y225" s="1" t="str">
        <f t="shared" si="109"/>
        <v xml:space="preserve"> </v>
      </c>
      <c r="Z225" s="1" t="str">
        <f t="shared" si="110"/>
        <v xml:space="preserve"> </v>
      </c>
      <c r="AA225" s="1" t="str">
        <f t="shared" si="111"/>
        <v xml:space="preserve"> </v>
      </c>
      <c r="AB225" s="1" t="str">
        <f t="shared" si="112"/>
        <v xml:space="preserve"> </v>
      </c>
      <c r="AC225" s="1" t="str">
        <f t="shared" si="113"/>
        <v xml:space="preserve"> </v>
      </c>
      <c r="AD225" s="1" t="str">
        <f t="shared" si="114"/>
        <v xml:space="preserve"> </v>
      </c>
      <c r="AE225" s="1" t="str">
        <f t="shared" si="115"/>
        <v xml:space="preserve"> </v>
      </c>
      <c r="AF225" s="1" t="str">
        <f t="shared" si="116"/>
        <v xml:space="preserve"> </v>
      </c>
      <c r="AG225" s="38">
        <f t="shared" si="117"/>
        <v>5.6112852687376797</v>
      </c>
      <c r="AH225" s="38" t="str">
        <f t="shared" si="118"/>
        <v xml:space="preserve"> </v>
      </c>
      <c r="AI225" s="1" t="str">
        <f t="shared" si="119"/>
        <v xml:space="preserve"> </v>
      </c>
      <c r="AJ225" s="1" t="str">
        <f t="shared" si="120"/>
        <v xml:space="preserve"> </v>
      </c>
      <c r="AK225" s="25" t="str">
        <f t="shared" si="121"/>
        <v xml:space="preserve"> </v>
      </c>
      <c r="AL225" s="25" t="str">
        <f t="shared" si="122"/>
        <v xml:space="preserve"> </v>
      </c>
      <c r="AM225" s="1" t="str">
        <f t="shared" si="123"/>
        <v xml:space="preserve"> </v>
      </c>
      <c r="AN225" s="1" t="str">
        <f t="shared" si="124"/>
        <v xml:space="preserve"> </v>
      </c>
      <c r="AO225" t="s">
        <v>1114</v>
      </c>
      <c r="AP225" t="s">
        <v>1297</v>
      </c>
      <c r="AQ225" s="22">
        <v>43.621900976340754</v>
      </c>
      <c r="AR225" s="21">
        <v>14.08469496965612</v>
      </c>
      <c r="AS225">
        <v>21.908742598397769</v>
      </c>
      <c r="AT225">
        <v>-43.621900976340754</v>
      </c>
      <c r="AU225">
        <v>-14.08469496965612</v>
      </c>
      <c r="AV225" t="s">
        <v>2239</v>
      </c>
    </row>
    <row r="226" spans="1:48" x14ac:dyDescent="0.25">
      <c r="A226" s="14">
        <v>2.2900000000000026E-9</v>
      </c>
      <c r="B226" t="s">
        <v>986</v>
      </c>
      <c r="C226" s="4">
        <v>4</v>
      </c>
      <c r="D226" s="4">
        <v>1</v>
      </c>
      <c r="E226" s="4">
        <v>4</v>
      </c>
      <c r="F226" s="4">
        <v>9</v>
      </c>
      <c r="G226" s="4">
        <v>1.6000000238418579</v>
      </c>
      <c r="H226" s="4">
        <v>1.1100000000000001</v>
      </c>
      <c r="I226" s="34">
        <v>1641.5587874747948</v>
      </c>
      <c r="J226" s="35">
        <v>6.2266918499056425</v>
      </c>
      <c r="K226" s="35">
        <v>15.994051614463514</v>
      </c>
      <c r="L226" s="35">
        <v>8.7940786553340065</v>
      </c>
      <c r="M226" s="35">
        <v>23.24316535433071</v>
      </c>
      <c r="N226" s="4">
        <v>5.1000000000000004E-2</v>
      </c>
      <c r="O226" s="4">
        <v>-64.335664335664333</v>
      </c>
      <c r="P226" s="35" t="s">
        <v>137</v>
      </c>
      <c r="Q226" s="36" t="str">
        <f t="shared" si="101"/>
        <v xml:space="preserve"> </v>
      </c>
      <c r="R226" s="36" t="str">
        <f t="shared" si="102"/>
        <v xml:space="preserve"> </v>
      </c>
      <c r="S226" s="37">
        <f t="shared" si="103"/>
        <v>0.44144146521059252</v>
      </c>
      <c r="T226" s="37" t="str">
        <f t="shared" si="104"/>
        <v/>
      </c>
      <c r="U226" s="37" t="str">
        <f t="shared" si="105"/>
        <v/>
      </c>
      <c r="V226" s="37">
        <f t="shared" si="106"/>
        <v>-0.74695367176523919</v>
      </c>
      <c r="W226" s="37" t="str">
        <f t="shared" si="107"/>
        <v/>
      </c>
      <c r="X226" s="37">
        <f t="shared" si="108"/>
        <v>-0.37318876397087442</v>
      </c>
      <c r="Y226" s="1" t="str">
        <f t="shared" si="109"/>
        <v xml:space="preserve"> </v>
      </c>
      <c r="Z226" s="1" t="str">
        <f t="shared" si="110"/>
        <v xml:space="preserve"> </v>
      </c>
      <c r="AA226" s="1" t="str">
        <f t="shared" si="111"/>
        <v xml:space="preserve"> </v>
      </c>
      <c r="AB226" s="1" t="str">
        <f t="shared" si="112"/>
        <v xml:space="preserve"> </v>
      </c>
      <c r="AC226" s="1" t="str">
        <f t="shared" si="113"/>
        <v xml:space="preserve"> </v>
      </c>
      <c r="AD226" s="1" t="str">
        <f t="shared" si="114"/>
        <v xml:space="preserve"> </v>
      </c>
      <c r="AE226" s="1" t="str">
        <f t="shared" si="115"/>
        <v xml:space="preserve"> </v>
      </c>
      <c r="AF226" s="1" t="str">
        <f t="shared" si="116"/>
        <v xml:space="preserve"> </v>
      </c>
      <c r="AG226" s="38" t="str">
        <f t="shared" si="117"/>
        <v xml:space="preserve"> </v>
      </c>
      <c r="AH226" s="38" t="str">
        <f t="shared" si="118"/>
        <v xml:space="preserve"> </v>
      </c>
      <c r="AI226" s="1" t="str">
        <f t="shared" si="119"/>
        <v xml:space="preserve"> </v>
      </c>
      <c r="AJ226" s="1" t="str">
        <f t="shared" si="120"/>
        <v xml:space="preserve"> </v>
      </c>
      <c r="AK226" s="25" t="str">
        <f t="shared" si="121"/>
        <v xml:space="preserve"> </v>
      </c>
      <c r="AL226" s="25">
        <f t="shared" si="122"/>
        <v>-64.335664333374339</v>
      </c>
      <c r="AM226" s="1" t="str">
        <f t="shared" si="123"/>
        <v xml:space="preserve"> </v>
      </c>
      <c r="AN226" s="1" t="str">
        <f t="shared" si="124"/>
        <v xml:space="preserve"> </v>
      </c>
      <c r="AO226" t="s">
        <v>986</v>
      </c>
      <c r="AP226" t="s">
        <v>1244</v>
      </c>
      <c r="AQ226" s="22">
        <v>74.695367176523916</v>
      </c>
      <c r="AR226" s="21">
        <v>37.318876397087443</v>
      </c>
      <c r="AS226">
        <v>44.144146292059247</v>
      </c>
      <c r="AT226">
        <v>-74.695367176523916</v>
      </c>
      <c r="AU226">
        <v>-37.318876397087443</v>
      </c>
      <c r="AV226" t="s">
        <v>2240</v>
      </c>
    </row>
    <row r="227" spans="1:48" x14ac:dyDescent="0.25">
      <c r="A227" s="14">
        <v>2.3000000000000028E-9</v>
      </c>
      <c r="B227" t="s">
        <v>981</v>
      </c>
      <c r="C227" s="4">
        <v>0</v>
      </c>
      <c r="D227" s="4">
        <v>0</v>
      </c>
      <c r="E227" s="4">
        <v>0</v>
      </c>
      <c r="F227" s="4">
        <v>0</v>
      </c>
      <c r="G227" s="4" t="s">
        <v>132</v>
      </c>
      <c r="H227" s="4" t="s">
        <v>132</v>
      </c>
      <c r="I227" s="34" t="s">
        <v>132</v>
      </c>
      <c r="J227" s="35" t="s">
        <v>1240</v>
      </c>
      <c r="K227" s="35" t="s">
        <v>1240</v>
      </c>
      <c r="L227" s="35" t="s">
        <v>1240</v>
      </c>
      <c r="M227" s="35" t="s">
        <v>1240</v>
      </c>
      <c r="N227" s="4">
        <v>-0.16500000000000001</v>
      </c>
      <c r="O227" s="4">
        <v>-20.43795620437956</v>
      </c>
      <c r="P227" s="35" t="s">
        <v>137</v>
      </c>
      <c r="Q227" s="36" t="str">
        <f t="shared" si="101"/>
        <v xml:space="preserve"> </v>
      </c>
      <c r="R227" s="36" t="str">
        <f t="shared" si="102"/>
        <v xml:space="preserve"> </v>
      </c>
      <c r="S227" s="37" t="str">
        <f t="shared" si="103"/>
        <v xml:space="preserve"> </v>
      </c>
      <c r="T227" s="37" t="str">
        <f t="shared" si="104"/>
        <v xml:space="preserve"> </v>
      </c>
      <c r="U227" s="37" t="str">
        <f t="shared" si="105"/>
        <v xml:space="preserve"> </v>
      </c>
      <c r="V227" s="37" t="str">
        <f t="shared" si="106"/>
        <v xml:space="preserve"> </v>
      </c>
      <c r="W227" s="37" t="str">
        <f t="shared" si="107"/>
        <v xml:space="preserve"> </v>
      </c>
      <c r="X227" s="37" t="str">
        <f t="shared" si="108"/>
        <v xml:space="preserve"> </v>
      </c>
      <c r="Y227" s="1" t="str">
        <f t="shared" si="109"/>
        <v xml:space="preserve"> </v>
      </c>
      <c r="Z227" s="1" t="str">
        <f t="shared" si="110"/>
        <v xml:space="preserve"> </v>
      </c>
      <c r="AA227" s="1" t="str">
        <f t="shared" si="111"/>
        <v xml:space="preserve"> </v>
      </c>
      <c r="AB227" s="1" t="str">
        <f t="shared" si="112"/>
        <v xml:space="preserve"> </v>
      </c>
      <c r="AC227" s="1" t="str">
        <f t="shared" si="113"/>
        <v xml:space="preserve"> </v>
      </c>
      <c r="AD227" s="1" t="str">
        <f t="shared" si="114"/>
        <v xml:space="preserve"> </v>
      </c>
      <c r="AE227" s="1" t="str">
        <f t="shared" si="115"/>
        <v xml:space="preserve"> </v>
      </c>
      <c r="AF227" s="1" t="str">
        <f t="shared" si="116"/>
        <v xml:space="preserve"> </v>
      </c>
      <c r="AG227" s="38" t="str">
        <f t="shared" si="117"/>
        <v xml:space="preserve"> </v>
      </c>
      <c r="AH227" s="38" t="str">
        <f t="shared" si="118"/>
        <v xml:space="preserve"> </v>
      </c>
      <c r="AI227" s="1" t="str">
        <f t="shared" si="119"/>
        <v xml:space="preserve"> </v>
      </c>
      <c r="AJ227" s="1" t="str">
        <f t="shared" si="120"/>
        <v xml:space="preserve"> </v>
      </c>
      <c r="AK227" s="25" t="str">
        <f t="shared" si="121"/>
        <v xml:space="preserve"> </v>
      </c>
      <c r="AL227" s="25" t="str">
        <f t="shared" si="122"/>
        <v xml:space="preserve"> </v>
      </c>
      <c r="AM227" s="1" t="str">
        <f t="shared" si="123"/>
        <v xml:space="preserve"> </v>
      </c>
      <c r="AN227" s="1" t="str">
        <f t="shared" si="124"/>
        <v xml:space="preserve"> </v>
      </c>
      <c r="AO227" t="s">
        <v>981</v>
      </c>
      <c r="AP227" t="s">
        <v>1315</v>
      </c>
      <c r="AQ227" s="22" t="e">
        <v>#VALUE!</v>
      </c>
      <c r="AR227" s="21" t="e">
        <v>#VALUE!</v>
      </c>
      <c r="AS227" t="s">
        <v>137</v>
      </c>
      <c r="AT227" t="e">
        <v>#VALUE!</v>
      </c>
      <c r="AU227" t="e">
        <v>#VALUE!</v>
      </c>
      <c r="AV227" t="s">
        <v>2241</v>
      </c>
    </row>
    <row r="228" spans="1:48" x14ac:dyDescent="0.25">
      <c r="A228" s="14">
        <v>2.310000000000003E-9</v>
      </c>
      <c r="B228" t="s">
        <v>1012</v>
      </c>
      <c r="C228" s="4">
        <v>1</v>
      </c>
      <c r="D228" s="4">
        <v>0</v>
      </c>
      <c r="E228" s="4">
        <v>1</v>
      </c>
      <c r="F228" s="4">
        <v>2</v>
      </c>
      <c r="G228" s="4">
        <v>32.285099029541016</v>
      </c>
      <c r="H228" s="4" t="s">
        <v>132</v>
      </c>
      <c r="I228" s="34" t="s">
        <v>132</v>
      </c>
      <c r="J228" s="35" t="s">
        <v>1240</v>
      </c>
      <c r="K228" s="35" t="s">
        <v>1240</v>
      </c>
      <c r="L228" s="35" t="s">
        <v>1240</v>
      </c>
      <c r="M228" s="35" t="s">
        <v>1240</v>
      </c>
      <c r="N228" s="4">
        <v>1.7250000000000001</v>
      </c>
      <c r="O228" s="4">
        <v>-7.2580645161290329</v>
      </c>
      <c r="P228" s="35" t="s">
        <v>137</v>
      </c>
      <c r="Q228" s="36" t="str">
        <f t="shared" si="101"/>
        <v xml:space="preserve"> </v>
      </c>
      <c r="R228" s="36" t="str">
        <f t="shared" si="102"/>
        <v xml:space="preserve"> </v>
      </c>
      <c r="S228" s="37" t="str">
        <f t="shared" si="103"/>
        <v xml:space="preserve"> </v>
      </c>
      <c r="T228" s="37" t="str">
        <f t="shared" si="104"/>
        <v xml:space="preserve"> </v>
      </c>
      <c r="U228" s="37" t="str">
        <f t="shared" si="105"/>
        <v xml:space="preserve"> </v>
      </c>
      <c r="V228" s="37" t="str">
        <f t="shared" si="106"/>
        <v xml:space="preserve"> </v>
      </c>
      <c r="W228" s="37" t="str">
        <f t="shared" si="107"/>
        <v xml:space="preserve"> </v>
      </c>
      <c r="X228" s="37" t="str">
        <f t="shared" si="108"/>
        <v xml:space="preserve"> </v>
      </c>
      <c r="Y228" s="1" t="str">
        <f t="shared" si="109"/>
        <v xml:space="preserve"> </v>
      </c>
      <c r="Z228" s="1" t="str">
        <f t="shared" si="110"/>
        <v xml:space="preserve"> </v>
      </c>
      <c r="AA228" s="1" t="str">
        <f t="shared" si="111"/>
        <v xml:space="preserve"> </v>
      </c>
      <c r="AB228" s="1" t="str">
        <f t="shared" si="112"/>
        <v xml:space="preserve"> </v>
      </c>
      <c r="AC228" s="1" t="str">
        <f t="shared" si="113"/>
        <v xml:space="preserve"> </v>
      </c>
      <c r="AD228" s="1" t="str">
        <f t="shared" si="114"/>
        <v xml:space="preserve"> </v>
      </c>
      <c r="AE228" s="1" t="str">
        <f t="shared" si="115"/>
        <v xml:space="preserve"> </v>
      </c>
      <c r="AF228" s="1" t="str">
        <f t="shared" si="116"/>
        <v xml:space="preserve"> </v>
      </c>
      <c r="AG228" s="38" t="str">
        <f t="shared" si="117"/>
        <v xml:space="preserve"> </v>
      </c>
      <c r="AH228" s="38" t="str">
        <f t="shared" si="118"/>
        <v xml:space="preserve"> </v>
      </c>
      <c r="AI228" s="1" t="str">
        <f t="shared" si="119"/>
        <v xml:space="preserve"> </v>
      </c>
      <c r="AJ228" s="1" t="str">
        <f t="shared" si="120"/>
        <v xml:space="preserve"> </v>
      </c>
      <c r="AK228" s="25" t="str">
        <f t="shared" si="121"/>
        <v xml:space="preserve"> </v>
      </c>
      <c r="AL228" s="25" t="str">
        <f t="shared" si="122"/>
        <v xml:space="preserve"> </v>
      </c>
      <c r="AM228" s="1" t="str">
        <f t="shared" si="123"/>
        <v xml:space="preserve"> </v>
      </c>
      <c r="AN228" s="1" t="str">
        <f t="shared" si="124"/>
        <v xml:space="preserve"> </v>
      </c>
      <c r="AO228" t="s">
        <v>1012</v>
      </c>
      <c r="AP228" t="s">
        <v>1250</v>
      </c>
      <c r="AQ228" s="22" t="e">
        <v>#VALUE!</v>
      </c>
      <c r="AR228" s="21" t="e">
        <v>#VALUE!</v>
      </c>
      <c r="AS228" t="s">
        <v>137</v>
      </c>
      <c r="AT228" t="e">
        <v>#VALUE!</v>
      </c>
      <c r="AU228" t="e">
        <v>#VALUE!</v>
      </c>
      <c r="AV228" t="s">
        <v>2242</v>
      </c>
    </row>
    <row r="229" spans="1:48" x14ac:dyDescent="0.25">
      <c r="A229" s="14">
        <v>2.3200000000000032E-9</v>
      </c>
      <c r="B229" t="s">
        <v>1099</v>
      </c>
      <c r="C229" s="4">
        <v>9</v>
      </c>
      <c r="D229" s="4">
        <v>0</v>
      </c>
      <c r="E229" s="4">
        <v>1</v>
      </c>
      <c r="F229" s="4">
        <v>10</v>
      </c>
      <c r="G229" s="4">
        <v>30</v>
      </c>
      <c r="H229" s="4">
        <v>21.34</v>
      </c>
      <c r="I229" s="34">
        <v>1341.160537978571</v>
      </c>
      <c r="J229" s="35">
        <v>22.466979186459664</v>
      </c>
      <c r="K229" s="35">
        <v>23.163886960338029</v>
      </c>
      <c r="L229" s="35">
        <v>3.9973881748071984</v>
      </c>
      <c r="M229" s="35">
        <v>4.0150822574695688</v>
      </c>
      <c r="N229" s="4">
        <v>0.67700000000000005</v>
      </c>
      <c r="O229" s="4">
        <v>-14.303797468354428</v>
      </c>
      <c r="P229" s="35">
        <v>0</v>
      </c>
      <c r="Q229" s="36">
        <f t="shared" si="101"/>
        <v>90.000000002319993</v>
      </c>
      <c r="R229" s="36" t="str">
        <f t="shared" si="102"/>
        <v xml:space="preserve"> </v>
      </c>
      <c r="S229" s="37">
        <f t="shared" si="103"/>
        <v>0.40581068648119972</v>
      </c>
      <c r="T229" s="37" t="str">
        <f t="shared" si="104"/>
        <v/>
      </c>
      <c r="U229" s="37" t="str">
        <f t="shared" si="105"/>
        <v/>
      </c>
      <c r="V229" s="37" t="str">
        <f t="shared" si="106"/>
        <v/>
      </c>
      <c r="W229" s="37" t="str">
        <f t="shared" si="107"/>
        <v/>
      </c>
      <c r="X229" s="37">
        <f t="shared" si="108"/>
        <v>-0.71508012141563615</v>
      </c>
      <c r="Y229" s="1" t="str">
        <f t="shared" si="109"/>
        <v xml:space="preserve"> </v>
      </c>
      <c r="Z229" s="1" t="str">
        <f t="shared" si="110"/>
        <v xml:space="preserve"> </v>
      </c>
      <c r="AA229" s="1" t="str">
        <f t="shared" si="111"/>
        <v xml:space="preserve"> </v>
      </c>
      <c r="AB229" s="1" t="str">
        <f t="shared" si="112"/>
        <v xml:space="preserve"> </v>
      </c>
      <c r="AC229" s="1" t="str">
        <f t="shared" si="113"/>
        <v xml:space="preserve"> </v>
      </c>
      <c r="AD229" s="1" t="str">
        <f t="shared" si="114"/>
        <v xml:space="preserve"> </v>
      </c>
      <c r="AE229" s="1" t="str">
        <f t="shared" si="115"/>
        <v xml:space="preserve"> </v>
      </c>
      <c r="AF229" s="1" t="str">
        <f t="shared" si="116"/>
        <v xml:space="preserve"> </v>
      </c>
      <c r="AG229" s="38" t="str">
        <f t="shared" si="117"/>
        <v xml:space="preserve"> </v>
      </c>
      <c r="AH229" s="38" t="str">
        <f t="shared" si="118"/>
        <v xml:space="preserve"> </v>
      </c>
      <c r="AI229" s="1" t="str">
        <f t="shared" si="119"/>
        <v xml:space="preserve"> </v>
      </c>
      <c r="AJ229" s="1" t="str">
        <f t="shared" si="120"/>
        <v xml:space="preserve"> </v>
      </c>
      <c r="AK229" s="25" t="str">
        <f t="shared" si="121"/>
        <v xml:space="preserve"> </v>
      </c>
      <c r="AL229" s="25" t="str">
        <f t="shared" si="122"/>
        <v xml:space="preserve"> </v>
      </c>
      <c r="AM229" s="1" t="str">
        <f t="shared" si="123"/>
        <v xml:space="preserve"> </v>
      </c>
      <c r="AN229" s="1" t="str">
        <f t="shared" si="124"/>
        <v xml:space="preserve"> </v>
      </c>
      <c r="AO229" t="s">
        <v>1099</v>
      </c>
      <c r="AP229" t="s">
        <v>1244</v>
      </c>
      <c r="AQ229" s="22">
        <v>8.6965161163939371</v>
      </c>
      <c r="AR229" s="21">
        <v>71.508012141563611</v>
      </c>
      <c r="AS229">
        <v>40.581068416119969</v>
      </c>
      <c r="AT229">
        <v>-8.6965161163939371</v>
      </c>
      <c r="AU229">
        <v>-71.508012141563611</v>
      </c>
      <c r="AV229" t="s">
        <v>2243</v>
      </c>
    </row>
    <row r="230" spans="1:48" x14ac:dyDescent="0.25">
      <c r="A230" s="14">
        <v>2.3300000000000033E-9</v>
      </c>
      <c r="B230" t="s">
        <v>1169</v>
      </c>
      <c r="C230" s="4">
        <v>3</v>
      </c>
      <c r="D230" s="4">
        <v>1</v>
      </c>
      <c r="E230" s="4">
        <v>14</v>
      </c>
      <c r="F230" s="4">
        <v>18</v>
      </c>
      <c r="G230" s="4">
        <v>8</v>
      </c>
      <c r="H230" s="4">
        <v>5.7</v>
      </c>
      <c r="I230" s="34">
        <v>657.76197758357432</v>
      </c>
      <c r="J230" s="35">
        <v>22.709163346613547</v>
      </c>
      <c r="K230" s="35" t="s">
        <v>1240</v>
      </c>
      <c r="L230" s="35">
        <v>2.899496450105318</v>
      </c>
      <c r="M230" s="35">
        <v>12.885652173913044</v>
      </c>
      <c r="N230" s="4">
        <v>-7.8810000000000002</v>
      </c>
      <c r="O230" s="4" t="s">
        <v>132</v>
      </c>
      <c r="P230" s="35">
        <v>10.017543859649123</v>
      </c>
      <c r="Q230" s="36" t="str">
        <f t="shared" si="101"/>
        <v xml:space="preserve"> </v>
      </c>
      <c r="R230" s="36" t="str">
        <f t="shared" si="102"/>
        <v xml:space="preserve"> </v>
      </c>
      <c r="S230" s="37">
        <f t="shared" si="103"/>
        <v>0.40350877425982451</v>
      </c>
      <c r="T230" s="37" t="str">
        <f t="shared" si="104"/>
        <v/>
      </c>
      <c r="U230" s="37" t="str">
        <f t="shared" si="105"/>
        <v/>
      </c>
      <c r="V230" s="37" t="str">
        <f t="shared" si="106"/>
        <v/>
      </c>
      <c r="W230" s="37" t="str">
        <f t="shared" si="107"/>
        <v/>
      </c>
      <c r="X230" s="37">
        <f t="shared" si="108"/>
        <v>-0.79333401201156883</v>
      </c>
      <c r="Y230" s="1" t="str">
        <f t="shared" si="109"/>
        <v xml:space="preserve"> </v>
      </c>
      <c r="Z230" s="1" t="str">
        <f t="shared" si="110"/>
        <v xml:space="preserve"> </v>
      </c>
      <c r="AA230" s="1" t="str">
        <f t="shared" si="111"/>
        <v xml:space="preserve"> </v>
      </c>
      <c r="AB230" s="1" t="str">
        <f t="shared" si="112"/>
        <v xml:space="preserve"> </v>
      </c>
      <c r="AC230" s="1" t="str">
        <f t="shared" si="113"/>
        <v xml:space="preserve"> </v>
      </c>
      <c r="AD230" s="1" t="str">
        <f t="shared" si="114"/>
        <v xml:space="preserve"> </v>
      </c>
      <c r="AE230" s="1" t="str">
        <f t="shared" si="115"/>
        <v xml:space="preserve"> </v>
      </c>
      <c r="AF230" s="1" t="str">
        <f t="shared" si="116"/>
        <v xml:space="preserve"> </v>
      </c>
      <c r="AG230" s="38">
        <f t="shared" si="117"/>
        <v>10.017543861979123</v>
      </c>
      <c r="AH230" s="38" t="str">
        <f t="shared" si="118"/>
        <v xml:space="preserve"> </v>
      </c>
      <c r="AI230" s="1" t="str">
        <f t="shared" si="119"/>
        <v xml:space="preserve"> </v>
      </c>
      <c r="AJ230" s="1" t="str">
        <f t="shared" si="120"/>
        <v xml:space="preserve"> </v>
      </c>
      <c r="AK230" s="25" t="str">
        <f t="shared" si="121"/>
        <v xml:space="preserve"> </v>
      </c>
      <c r="AL230" s="25" t="str">
        <f t="shared" si="122"/>
        <v xml:space="preserve"> </v>
      </c>
      <c r="AM230" s="1" t="str">
        <f t="shared" si="123"/>
        <v xml:space="preserve"> </v>
      </c>
      <c r="AN230" s="1" t="str">
        <f t="shared" si="124"/>
        <v xml:space="preserve"> </v>
      </c>
      <c r="AO230" t="s">
        <v>1169</v>
      </c>
      <c r="AP230" t="s">
        <v>1297</v>
      </c>
      <c r="AQ230" s="22">
        <v>7.7123046930441808</v>
      </c>
      <c r="AR230" s="21">
        <v>79.333401201156889</v>
      </c>
      <c r="AS230">
        <v>40.350877192982452</v>
      </c>
      <c r="AT230">
        <v>-7.7123046930441808</v>
      </c>
      <c r="AU230">
        <v>-79.333401201156889</v>
      </c>
      <c r="AV230" t="s">
        <v>2244</v>
      </c>
    </row>
    <row r="231" spans="1:48" x14ac:dyDescent="0.25">
      <c r="A231" s="14">
        <v>2.3400000000000035E-9</v>
      </c>
      <c r="B231" t="s">
        <v>961</v>
      </c>
      <c r="C231" s="4">
        <v>14</v>
      </c>
      <c r="D231" s="4">
        <v>0</v>
      </c>
      <c r="E231" s="4">
        <v>4</v>
      </c>
      <c r="F231" s="4">
        <v>18</v>
      </c>
      <c r="G231" s="4">
        <v>5</v>
      </c>
      <c r="H231" s="4">
        <v>3.05</v>
      </c>
      <c r="I231" s="34">
        <v>746.78653593455169</v>
      </c>
      <c r="J231" s="35">
        <v>2.2642910170749815</v>
      </c>
      <c r="K231" s="35" t="s">
        <v>1240</v>
      </c>
      <c r="L231" s="35">
        <v>2.0158558077436584</v>
      </c>
      <c r="M231" s="35">
        <v>3.6251524609843937</v>
      </c>
      <c r="N231" s="4">
        <v>-1.8880000000000001</v>
      </c>
      <c r="O231" s="4" t="s">
        <v>132</v>
      </c>
      <c r="P231" s="35">
        <v>0</v>
      </c>
      <c r="Q231" s="36">
        <f t="shared" si="101"/>
        <v>77.777777780117773</v>
      </c>
      <c r="R231" s="36" t="str">
        <f t="shared" si="102"/>
        <v xml:space="preserve"> </v>
      </c>
      <c r="S231" s="37">
        <f t="shared" si="103"/>
        <v>0.63934426463508198</v>
      </c>
      <c r="T231" s="37" t="str">
        <f t="shared" si="104"/>
        <v/>
      </c>
      <c r="U231" s="37" t="str">
        <f t="shared" si="105"/>
        <v/>
      </c>
      <c r="V231" s="37">
        <f t="shared" si="106"/>
        <v>-0.9079815507596608</v>
      </c>
      <c r="W231" s="37" t="str">
        <f t="shared" si="107"/>
        <v/>
      </c>
      <c r="X231" s="37">
        <f t="shared" si="108"/>
        <v>-0.85631683317479923</v>
      </c>
      <c r="Y231" s="1" t="str">
        <f t="shared" si="109"/>
        <v xml:space="preserve"> </v>
      </c>
      <c r="Z231" s="1" t="str">
        <f t="shared" si="110"/>
        <v xml:space="preserve"> </v>
      </c>
      <c r="AA231" s="1" t="str">
        <f t="shared" si="111"/>
        <v xml:space="preserve"> </v>
      </c>
      <c r="AB231" s="1" t="str">
        <f t="shared" si="112"/>
        <v xml:space="preserve"> </v>
      </c>
      <c r="AC231" s="1" t="str">
        <f t="shared" si="113"/>
        <v xml:space="preserve"> </v>
      </c>
      <c r="AD231" s="1" t="str">
        <f t="shared" si="114"/>
        <v xml:space="preserve"> </v>
      </c>
      <c r="AE231" s="1" t="str">
        <f t="shared" si="115"/>
        <v xml:space="preserve"> </v>
      </c>
      <c r="AF231" s="1" t="str">
        <f t="shared" si="116"/>
        <v xml:space="preserve"> </v>
      </c>
      <c r="AG231" s="38" t="str">
        <f t="shared" si="117"/>
        <v xml:space="preserve"> </v>
      </c>
      <c r="AH231" s="38" t="str">
        <f t="shared" si="118"/>
        <v xml:space="preserve"> </v>
      </c>
      <c r="AI231" s="1" t="str">
        <f t="shared" si="119"/>
        <v xml:space="preserve"> </v>
      </c>
      <c r="AJ231" s="1" t="str">
        <f t="shared" si="120"/>
        <v xml:space="preserve"> </v>
      </c>
      <c r="AK231" s="25" t="str">
        <f t="shared" si="121"/>
        <v xml:space="preserve"> </v>
      </c>
      <c r="AL231" s="25" t="str">
        <f t="shared" si="122"/>
        <v xml:space="preserve"> </v>
      </c>
      <c r="AM231" s="1" t="str">
        <f t="shared" si="123"/>
        <v xml:space="preserve"> </v>
      </c>
      <c r="AN231" s="1" t="str">
        <f t="shared" si="124"/>
        <v xml:space="preserve"> </v>
      </c>
      <c r="AO231" t="s">
        <v>961</v>
      </c>
      <c r="AP231" t="s">
        <v>1297</v>
      </c>
      <c r="AQ231" s="22">
        <v>90.798155075966079</v>
      </c>
      <c r="AR231" s="21">
        <v>85.631683317479926</v>
      </c>
      <c r="AS231">
        <v>63.934426229508205</v>
      </c>
      <c r="AT231">
        <v>-90.798155075966079</v>
      </c>
      <c r="AU231">
        <v>-85.631683317479926</v>
      </c>
      <c r="AV231" t="s">
        <v>2245</v>
      </c>
    </row>
    <row r="232" spans="1:48" x14ac:dyDescent="0.25">
      <c r="A232" s="14">
        <v>2.3500000000000037E-9</v>
      </c>
      <c r="B232" t="s">
        <v>1100</v>
      </c>
      <c r="C232" s="4">
        <v>14</v>
      </c>
      <c r="D232" s="4">
        <v>1</v>
      </c>
      <c r="E232" s="4">
        <v>3</v>
      </c>
      <c r="F232" s="4">
        <v>18</v>
      </c>
      <c r="G232" s="4">
        <v>143.91619873046875</v>
      </c>
      <c r="H232" s="4">
        <v>130.56</v>
      </c>
      <c r="I232" s="34">
        <v>25224.647748701434</v>
      </c>
      <c r="J232" s="35">
        <v>36.136934330263195</v>
      </c>
      <c r="K232" s="35" t="s">
        <v>1240</v>
      </c>
      <c r="L232" s="35">
        <v>17.641937666723106</v>
      </c>
      <c r="M232" s="35">
        <v>18.599480346224091</v>
      </c>
      <c r="N232" s="4">
        <v>2.3820000000000001</v>
      </c>
      <c r="O232" s="4">
        <v>-12.426470588235295</v>
      </c>
      <c r="P232" s="35">
        <v>0.79525920745058387</v>
      </c>
      <c r="Q232" s="36">
        <f t="shared" si="101"/>
        <v>77.777777780127778</v>
      </c>
      <c r="R232" s="36" t="str">
        <f t="shared" si="102"/>
        <v xml:space="preserve"> </v>
      </c>
      <c r="S232" s="37" t="str">
        <f t="shared" si="103"/>
        <v/>
      </c>
      <c r="T232" s="37" t="str">
        <f t="shared" si="104"/>
        <v/>
      </c>
      <c r="U232" s="37" t="str">
        <f t="shared" si="105"/>
        <v/>
      </c>
      <c r="V232" s="37" t="str">
        <f t="shared" si="106"/>
        <v/>
      </c>
      <c r="W232" s="37" t="str">
        <f t="shared" si="107"/>
        <v/>
      </c>
      <c r="X232" s="37" t="str">
        <f t="shared" si="108"/>
        <v/>
      </c>
      <c r="Y232" s="1" t="str">
        <f t="shared" si="109"/>
        <v xml:space="preserve"> </v>
      </c>
      <c r="Z232" s="1" t="str">
        <f t="shared" si="110"/>
        <v xml:space="preserve"> </v>
      </c>
      <c r="AA232" s="1" t="str">
        <f t="shared" si="111"/>
        <v xml:space="preserve"> </v>
      </c>
      <c r="AB232" s="1" t="str">
        <f t="shared" si="112"/>
        <v xml:space="preserve"> </v>
      </c>
      <c r="AC232" s="1" t="str">
        <f t="shared" si="113"/>
        <v xml:space="preserve"> </v>
      </c>
      <c r="AD232" s="1" t="str">
        <f t="shared" si="114"/>
        <v xml:space="preserve"> </v>
      </c>
      <c r="AE232" s="1" t="str">
        <f t="shared" si="115"/>
        <v xml:space="preserve"> </v>
      </c>
      <c r="AF232" s="1" t="str">
        <f t="shared" si="116"/>
        <v xml:space="preserve"> </v>
      </c>
      <c r="AG232" s="38" t="str">
        <f t="shared" si="117"/>
        <v xml:space="preserve"> </v>
      </c>
      <c r="AH232" s="38" t="str">
        <f t="shared" si="118"/>
        <v xml:space="preserve"> </v>
      </c>
      <c r="AI232" s="1" t="str">
        <f t="shared" si="119"/>
        <v xml:space="preserve"> </v>
      </c>
      <c r="AJ232" s="1" t="str">
        <f t="shared" si="120"/>
        <v xml:space="preserve"> </v>
      </c>
      <c r="AK232" s="25" t="str">
        <f t="shared" si="121"/>
        <v xml:space="preserve"> </v>
      </c>
      <c r="AL232" s="25" t="str">
        <f t="shared" si="122"/>
        <v xml:space="preserve"> </v>
      </c>
      <c r="AM232" s="1" t="str">
        <f t="shared" si="123"/>
        <v xml:space="preserve"> </v>
      </c>
      <c r="AN232" s="1" t="str">
        <f t="shared" si="124"/>
        <v xml:space="preserve"> </v>
      </c>
      <c r="AO232" t="s">
        <v>1100</v>
      </c>
      <c r="AP232" t="s">
        <v>1246</v>
      </c>
      <c r="AQ232" s="22">
        <v>-46.856770277982292</v>
      </c>
      <c r="AR232" s="21">
        <v>-25.745574814937775</v>
      </c>
      <c r="AS232">
        <v>10.229931625665412</v>
      </c>
      <c r="AT232">
        <v>46.856770277982292</v>
      </c>
      <c r="AU232">
        <v>25.745574814937775</v>
      </c>
      <c r="AV232" t="s">
        <v>2246</v>
      </c>
    </row>
    <row r="233" spans="1:48" x14ac:dyDescent="0.25">
      <c r="A233" s="14">
        <v>2.3600000000000038E-9</v>
      </c>
      <c r="B233" t="s">
        <v>1161</v>
      </c>
      <c r="C233" s="4">
        <v>15</v>
      </c>
      <c r="D233" s="4">
        <v>0</v>
      </c>
      <c r="E233" s="4">
        <v>2</v>
      </c>
      <c r="F233" s="4">
        <v>17</v>
      </c>
      <c r="G233" s="4">
        <v>3</v>
      </c>
      <c r="H233" s="4">
        <v>2.15</v>
      </c>
      <c r="I233" s="34">
        <v>644.66761923666138</v>
      </c>
      <c r="J233" s="35">
        <v>10.287081339712918</v>
      </c>
      <c r="K233" s="35" t="s">
        <v>1240</v>
      </c>
      <c r="L233" s="35">
        <v>3.0467169703872439</v>
      </c>
      <c r="M233" s="35">
        <v>4.790182428651371</v>
      </c>
      <c r="N233" s="4">
        <v>-5.2750000000000004</v>
      </c>
      <c r="O233" s="4" t="s">
        <v>132</v>
      </c>
      <c r="P233" s="35">
        <v>9.7674418604651159</v>
      </c>
      <c r="Q233" s="36">
        <f t="shared" si="101"/>
        <v>88.235294120007055</v>
      </c>
      <c r="R233" s="36" t="str">
        <f t="shared" si="102"/>
        <v xml:space="preserve"> </v>
      </c>
      <c r="S233" s="37">
        <f t="shared" si="103"/>
        <v>0.39534883956930233</v>
      </c>
      <c r="T233" s="37" t="str">
        <f t="shared" si="104"/>
        <v/>
      </c>
      <c r="U233" s="37" t="str">
        <f t="shared" si="105"/>
        <v/>
      </c>
      <c r="V233" s="37">
        <f t="shared" si="106"/>
        <v>-0.58194363491648871</v>
      </c>
      <c r="W233" s="37" t="str">
        <f t="shared" si="107"/>
        <v/>
      </c>
      <c r="X233" s="37">
        <f t="shared" si="108"/>
        <v>-0.78284064711190504</v>
      </c>
      <c r="Y233" s="1" t="str">
        <f t="shared" si="109"/>
        <v xml:space="preserve"> </v>
      </c>
      <c r="Z233" s="1" t="str">
        <f t="shared" si="110"/>
        <v xml:space="preserve"> </v>
      </c>
      <c r="AA233" s="1" t="str">
        <f t="shared" si="111"/>
        <v xml:space="preserve"> </v>
      </c>
      <c r="AB233" s="1" t="str">
        <f t="shared" si="112"/>
        <v xml:space="preserve"> </v>
      </c>
      <c r="AC233" s="1" t="str">
        <f t="shared" si="113"/>
        <v xml:space="preserve"> </v>
      </c>
      <c r="AD233" s="1" t="str">
        <f t="shared" si="114"/>
        <v xml:space="preserve"> </v>
      </c>
      <c r="AE233" s="1" t="str">
        <f t="shared" si="115"/>
        <v xml:space="preserve"> </v>
      </c>
      <c r="AF233" s="1" t="str">
        <f t="shared" si="116"/>
        <v xml:space="preserve"> </v>
      </c>
      <c r="AG233" s="38">
        <f t="shared" si="117"/>
        <v>9.7674418628251161</v>
      </c>
      <c r="AH233" s="38" t="str">
        <f t="shared" si="118"/>
        <v xml:space="preserve"> </v>
      </c>
      <c r="AI233" s="1" t="str">
        <f t="shared" si="119"/>
        <v xml:space="preserve"> </v>
      </c>
      <c r="AJ233" s="1" t="str">
        <f t="shared" si="120"/>
        <v xml:space="preserve"> </v>
      </c>
      <c r="AK233" s="25" t="str">
        <f t="shared" si="121"/>
        <v xml:space="preserve"> </v>
      </c>
      <c r="AL233" s="25" t="str">
        <f t="shared" si="122"/>
        <v xml:space="preserve"> </v>
      </c>
      <c r="AM233" s="1" t="str">
        <f t="shared" si="123"/>
        <v xml:space="preserve"> </v>
      </c>
      <c r="AN233" s="1" t="str">
        <f t="shared" si="124"/>
        <v xml:space="preserve"> </v>
      </c>
      <c r="AO233" t="s">
        <v>1161</v>
      </c>
      <c r="AP233" t="s">
        <v>1297</v>
      </c>
      <c r="AQ233" s="22">
        <v>58.194363491648872</v>
      </c>
      <c r="AR233" s="21">
        <v>78.28406471119051</v>
      </c>
      <c r="AS233">
        <v>39.534883720930239</v>
      </c>
      <c r="AT233">
        <v>-58.194363491648872</v>
      </c>
      <c r="AU233">
        <v>-78.28406471119051</v>
      </c>
      <c r="AV233" t="s">
        <v>2247</v>
      </c>
    </row>
    <row r="234" spans="1:48" x14ac:dyDescent="0.25">
      <c r="A234" s="14">
        <v>2.370000000000004E-9</v>
      </c>
      <c r="B234" t="s">
        <v>1175</v>
      </c>
      <c r="C234" s="4">
        <v>5</v>
      </c>
      <c r="D234" s="4">
        <v>3</v>
      </c>
      <c r="E234" s="4">
        <v>13</v>
      </c>
      <c r="F234" s="4">
        <v>21</v>
      </c>
      <c r="G234" s="4">
        <v>24</v>
      </c>
      <c r="H234" s="4">
        <v>23.64</v>
      </c>
      <c r="I234" s="34">
        <v>6095.2332570060744</v>
      </c>
      <c r="J234" s="35" t="s">
        <v>1240</v>
      </c>
      <c r="K234" s="35" t="s">
        <v>1240</v>
      </c>
      <c r="L234" s="35" t="s">
        <v>1240</v>
      </c>
      <c r="M234" s="35" t="s">
        <v>1240</v>
      </c>
      <c r="N234" s="4">
        <v>-1.47</v>
      </c>
      <c r="O234" s="4">
        <v>31.532370749883565</v>
      </c>
      <c r="P234" s="35">
        <v>0</v>
      </c>
      <c r="Q234" s="36" t="str">
        <f t="shared" si="101"/>
        <v xml:space="preserve"> </v>
      </c>
      <c r="R234" s="36" t="str">
        <f t="shared" si="102"/>
        <v xml:space="preserve"> </v>
      </c>
      <c r="S234" s="37" t="str">
        <f t="shared" si="103"/>
        <v/>
      </c>
      <c r="T234" s="37" t="str">
        <f t="shared" si="104"/>
        <v/>
      </c>
      <c r="U234" s="37" t="str">
        <f t="shared" si="105"/>
        <v xml:space="preserve"> </v>
      </c>
      <c r="V234" s="37" t="str">
        <f t="shared" si="106"/>
        <v xml:space="preserve"> </v>
      </c>
      <c r="W234" s="37" t="str">
        <f t="shared" si="107"/>
        <v xml:space="preserve"> </v>
      </c>
      <c r="X234" s="37" t="str">
        <f t="shared" si="108"/>
        <v xml:space="preserve"> </v>
      </c>
      <c r="Y234" s="1" t="str">
        <f t="shared" si="109"/>
        <v xml:space="preserve"> </v>
      </c>
      <c r="Z234" s="1" t="str">
        <f t="shared" si="110"/>
        <v xml:space="preserve"> </v>
      </c>
      <c r="AA234" s="1" t="str">
        <f t="shared" si="111"/>
        <v xml:space="preserve"> </v>
      </c>
      <c r="AB234" s="1" t="str">
        <f t="shared" si="112"/>
        <v xml:space="preserve"> </v>
      </c>
      <c r="AC234" s="1" t="str">
        <f t="shared" si="113"/>
        <v xml:space="preserve"> </v>
      </c>
      <c r="AD234" s="1" t="str">
        <f t="shared" si="114"/>
        <v xml:space="preserve"> </v>
      </c>
      <c r="AE234" s="1" t="str">
        <f t="shared" si="115"/>
        <v xml:space="preserve"> </v>
      </c>
      <c r="AF234" s="1" t="str">
        <f t="shared" si="116"/>
        <v xml:space="preserve"> </v>
      </c>
      <c r="AG234" s="38" t="str">
        <f t="shared" si="117"/>
        <v xml:space="preserve"> </v>
      </c>
      <c r="AH234" s="38" t="str">
        <f t="shared" si="118"/>
        <v xml:space="preserve"> </v>
      </c>
      <c r="AI234" s="1" t="str">
        <f t="shared" si="119"/>
        <v xml:space="preserve"> </v>
      </c>
      <c r="AJ234" s="1" t="str">
        <f t="shared" si="120"/>
        <v xml:space="preserve"> </v>
      </c>
      <c r="AK234" s="25" t="str">
        <f t="shared" si="121"/>
        <v xml:space="preserve"> </v>
      </c>
      <c r="AL234" s="25" t="str">
        <f t="shared" si="122"/>
        <v xml:space="preserve"> </v>
      </c>
      <c r="AM234" s="1" t="str">
        <f t="shared" si="123"/>
        <v xml:space="preserve"> </v>
      </c>
      <c r="AN234" s="1" t="str">
        <f t="shared" si="124"/>
        <v xml:space="preserve"> </v>
      </c>
      <c r="AO234" t="s">
        <v>1175</v>
      </c>
      <c r="AP234" t="s">
        <v>1315</v>
      </c>
      <c r="AQ234" s="22" t="e">
        <v>#VALUE!</v>
      </c>
      <c r="AR234" s="21" t="e">
        <v>#VALUE!</v>
      </c>
      <c r="AS234">
        <v>1.5228426395939021</v>
      </c>
      <c r="AT234" t="e">
        <v>#VALUE!</v>
      </c>
      <c r="AU234" t="e">
        <v>#VALUE!</v>
      </c>
      <c r="AV234" t="s">
        <v>2248</v>
      </c>
    </row>
    <row r="235" spans="1:48" x14ac:dyDescent="0.25">
      <c r="A235" s="14">
        <v>2.3800000000000042E-9</v>
      </c>
      <c r="B235" t="s">
        <v>1143</v>
      </c>
      <c r="C235" s="4">
        <v>2</v>
      </c>
      <c r="D235" s="4">
        <v>0</v>
      </c>
      <c r="E235" s="4">
        <v>4</v>
      </c>
      <c r="F235" s="4">
        <v>6</v>
      </c>
      <c r="G235" s="4">
        <v>1.1499999761581421</v>
      </c>
      <c r="H235" s="4">
        <v>0.88</v>
      </c>
      <c r="I235" s="34">
        <v>242.64974156638189</v>
      </c>
      <c r="J235" s="35" t="s">
        <v>1240</v>
      </c>
      <c r="K235" s="35" t="s">
        <v>1240</v>
      </c>
      <c r="L235" s="35" t="s">
        <v>1240</v>
      </c>
      <c r="M235" s="35">
        <v>21.986241007194241</v>
      </c>
      <c r="N235" s="4">
        <v>-0.06</v>
      </c>
      <c r="O235" s="4">
        <v>48.275862068965516</v>
      </c>
      <c r="P235" s="35">
        <v>2.2727272727272729</v>
      </c>
      <c r="Q235" s="36" t="str">
        <f t="shared" si="101"/>
        <v xml:space="preserve"> </v>
      </c>
      <c r="R235" s="36" t="str">
        <f t="shared" si="102"/>
        <v xml:space="preserve"> </v>
      </c>
      <c r="S235" s="37">
        <f t="shared" si="103"/>
        <v>0.30681815710516136</v>
      </c>
      <c r="T235" s="37" t="str">
        <f t="shared" si="104"/>
        <v/>
      </c>
      <c r="U235" s="37" t="str">
        <f t="shared" si="105"/>
        <v xml:space="preserve"> </v>
      </c>
      <c r="V235" s="37" t="str">
        <f t="shared" si="106"/>
        <v xml:space="preserve"> </v>
      </c>
      <c r="W235" s="37" t="str">
        <f t="shared" si="107"/>
        <v xml:space="preserve"> </v>
      </c>
      <c r="X235" s="37" t="str">
        <f t="shared" si="108"/>
        <v xml:space="preserve"> </v>
      </c>
      <c r="Y235" s="1" t="str">
        <f t="shared" si="109"/>
        <v xml:space="preserve"> </v>
      </c>
      <c r="Z235" s="1" t="str">
        <f t="shared" si="110"/>
        <v xml:space="preserve"> </v>
      </c>
      <c r="AA235" s="1" t="str">
        <f t="shared" si="111"/>
        <v xml:space="preserve"> </v>
      </c>
      <c r="AB235" s="1" t="str">
        <f t="shared" si="112"/>
        <v xml:space="preserve"> </v>
      </c>
      <c r="AC235" s="1" t="str">
        <f t="shared" si="113"/>
        <v xml:space="preserve"> </v>
      </c>
      <c r="AD235" s="1" t="str">
        <f t="shared" si="114"/>
        <v xml:space="preserve"> </v>
      </c>
      <c r="AE235" s="1" t="str">
        <f t="shared" si="115"/>
        <v xml:space="preserve"> </v>
      </c>
      <c r="AF235" s="1" t="str">
        <f t="shared" si="116"/>
        <v xml:space="preserve"> </v>
      </c>
      <c r="AG235" s="38">
        <f t="shared" si="117"/>
        <v>2.2727272751072731</v>
      </c>
      <c r="AH235" s="38" t="str">
        <f t="shared" si="118"/>
        <v xml:space="preserve"> </v>
      </c>
      <c r="AI235" s="1" t="str">
        <f t="shared" si="119"/>
        <v xml:space="preserve"> </v>
      </c>
      <c r="AJ235" s="1" t="str">
        <f t="shared" si="120"/>
        <v xml:space="preserve"> </v>
      </c>
      <c r="AK235" s="25" t="str">
        <f t="shared" si="121"/>
        <v xml:space="preserve"> </v>
      </c>
      <c r="AL235" s="25" t="str">
        <f t="shared" si="122"/>
        <v xml:space="preserve"> </v>
      </c>
      <c r="AM235" s="1" t="str">
        <f t="shared" si="123"/>
        <v xml:space="preserve"> </v>
      </c>
      <c r="AN235" s="1" t="str">
        <f t="shared" si="124"/>
        <v xml:space="preserve"> </v>
      </c>
      <c r="AO235" t="s">
        <v>1143</v>
      </c>
      <c r="AP235" t="s">
        <v>1244</v>
      </c>
      <c r="AQ235" s="22" t="e">
        <v>#VALUE!</v>
      </c>
      <c r="AR235" s="21" t="e">
        <v>#VALUE!</v>
      </c>
      <c r="AS235">
        <v>30.681815472516138</v>
      </c>
      <c r="AT235" t="e">
        <v>#VALUE!</v>
      </c>
      <c r="AU235" t="e">
        <v>#VALUE!</v>
      </c>
      <c r="AV235" t="s">
        <v>2249</v>
      </c>
    </row>
    <row r="236" spans="1:48" x14ac:dyDescent="0.25">
      <c r="A236" s="14">
        <v>2.3900000000000044E-9</v>
      </c>
      <c r="B236" t="s">
        <v>955</v>
      </c>
      <c r="C236" s="4">
        <v>6</v>
      </c>
      <c r="D236" s="4">
        <v>1</v>
      </c>
      <c r="E236" s="4">
        <v>1</v>
      </c>
      <c r="F236" s="4">
        <v>8</v>
      </c>
      <c r="G236" s="4">
        <v>54</v>
      </c>
      <c r="H236" s="4">
        <v>53.75</v>
      </c>
      <c r="I236" s="34">
        <v>2712.4857284672817</v>
      </c>
      <c r="J236" s="35" t="s">
        <v>1240</v>
      </c>
      <c r="K236" s="35">
        <v>33.635794743429287</v>
      </c>
      <c r="L236" s="35" t="s">
        <v>1240</v>
      </c>
      <c r="M236" s="35">
        <v>10.823996985923483</v>
      </c>
      <c r="N236" s="4">
        <v>1.5980000000000001</v>
      </c>
      <c r="O236" s="4" t="s">
        <v>132</v>
      </c>
      <c r="P236" s="35">
        <v>1.4976744186046511</v>
      </c>
      <c r="Q236" s="36">
        <f t="shared" si="101"/>
        <v>75.000000002389996</v>
      </c>
      <c r="R236" s="36" t="str">
        <f t="shared" si="102"/>
        <v xml:space="preserve"> </v>
      </c>
      <c r="S236" s="37" t="str">
        <f t="shared" si="103"/>
        <v/>
      </c>
      <c r="T236" s="37" t="str">
        <f t="shared" si="104"/>
        <v/>
      </c>
      <c r="U236" s="37" t="str">
        <f t="shared" si="105"/>
        <v xml:space="preserve"> </v>
      </c>
      <c r="V236" s="37" t="str">
        <f t="shared" si="106"/>
        <v xml:space="preserve"> </v>
      </c>
      <c r="W236" s="37" t="str">
        <f t="shared" si="107"/>
        <v xml:space="preserve"> </v>
      </c>
      <c r="X236" s="37" t="str">
        <f t="shared" si="108"/>
        <v xml:space="preserve"> </v>
      </c>
      <c r="Y236" s="1" t="str">
        <f t="shared" si="109"/>
        <v xml:space="preserve"> </v>
      </c>
      <c r="Z236" s="1" t="str">
        <f t="shared" si="110"/>
        <v xml:space="preserve"> </v>
      </c>
      <c r="AA236" s="1" t="str">
        <f t="shared" si="111"/>
        <v xml:space="preserve"> </v>
      </c>
      <c r="AB236" s="1" t="str">
        <f t="shared" si="112"/>
        <v xml:space="preserve"> </v>
      </c>
      <c r="AC236" s="1" t="str">
        <f t="shared" si="113"/>
        <v xml:space="preserve"> </v>
      </c>
      <c r="AD236" s="1" t="str">
        <f t="shared" si="114"/>
        <v xml:space="preserve"> </v>
      </c>
      <c r="AE236" s="1" t="str">
        <f t="shared" si="115"/>
        <v xml:space="preserve"> </v>
      </c>
      <c r="AF236" s="1" t="str">
        <f t="shared" si="116"/>
        <v xml:space="preserve"> </v>
      </c>
      <c r="AG236" s="38" t="str">
        <f t="shared" si="117"/>
        <v xml:space="preserve"> </v>
      </c>
      <c r="AH236" s="38" t="str">
        <f t="shared" si="118"/>
        <v xml:space="preserve"> </v>
      </c>
      <c r="AI236" s="1" t="str">
        <f t="shared" si="119"/>
        <v xml:space="preserve"> </v>
      </c>
      <c r="AJ236" s="1" t="str">
        <f t="shared" si="120"/>
        <v xml:space="preserve"> </v>
      </c>
      <c r="AK236" s="25" t="str">
        <f t="shared" si="121"/>
        <v xml:space="preserve"> </v>
      </c>
      <c r="AL236" s="25" t="str">
        <f t="shared" si="122"/>
        <v xml:space="preserve"> </v>
      </c>
      <c r="AM236" s="1" t="str">
        <f t="shared" si="123"/>
        <v xml:space="preserve"> </v>
      </c>
      <c r="AN236" s="1" t="str">
        <f t="shared" si="124"/>
        <v xml:space="preserve"> </v>
      </c>
      <c r="AO236" t="s">
        <v>955</v>
      </c>
      <c r="AP236" t="s">
        <v>1244</v>
      </c>
      <c r="AQ236" s="22" t="e">
        <v>#VALUE!</v>
      </c>
      <c r="AR236" s="21" t="e">
        <v>#VALUE!</v>
      </c>
      <c r="AS236">
        <v>0.46511627906977715</v>
      </c>
      <c r="AT236" t="e">
        <v>#VALUE!</v>
      </c>
      <c r="AU236" t="e">
        <v>#VALUE!</v>
      </c>
      <c r="AV236" t="s">
        <v>2250</v>
      </c>
    </row>
    <row r="237" spans="1:48" x14ac:dyDescent="0.25">
      <c r="A237" s="14">
        <v>2.4000000000000045E-9</v>
      </c>
      <c r="B237" t="s">
        <v>1095</v>
      </c>
      <c r="C237" s="4">
        <v>0</v>
      </c>
      <c r="D237" s="4">
        <v>0</v>
      </c>
      <c r="E237" s="4">
        <v>0</v>
      </c>
      <c r="F237" s="4">
        <v>0</v>
      </c>
      <c r="G237" s="4" t="s">
        <v>132</v>
      </c>
      <c r="H237" s="4" t="s">
        <v>132</v>
      </c>
      <c r="I237" s="34" t="s">
        <v>132</v>
      </c>
      <c r="J237" s="35" t="s">
        <v>1240</v>
      </c>
      <c r="K237" s="35" t="s">
        <v>1240</v>
      </c>
      <c r="L237" s="35" t="s">
        <v>1240</v>
      </c>
      <c r="M237" s="35" t="s">
        <v>1240</v>
      </c>
      <c r="N237" s="4">
        <v>1.6580000000000001</v>
      </c>
      <c r="O237" s="4">
        <v>107.25</v>
      </c>
      <c r="P237" s="35" t="s">
        <v>137</v>
      </c>
      <c r="Q237" s="36" t="str">
        <f t="shared" si="101"/>
        <v xml:space="preserve"> </v>
      </c>
      <c r="R237" s="36" t="str">
        <f t="shared" si="102"/>
        <v xml:space="preserve"> </v>
      </c>
      <c r="S237" s="37" t="str">
        <f t="shared" si="103"/>
        <v xml:space="preserve"> </v>
      </c>
      <c r="T237" s="37" t="str">
        <f t="shared" si="104"/>
        <v xml:space="preserve"> </v>
      </c>
      <c r="U237" s="37" t="str">
        <f t="shared" si="105"/>
        <v xml:space="preserve"> </v>
      </c>
      <c r="V237" s="37" t="str">
        <f t="shared" si="106"/>
        <v xml:space="preserve"> </v>
      </c>
      <c r="W237" s="37" t="str">
        <f t="shared" si="107"/>
        <v xml:space="preserve"> </v>
      </c>
      <c r="X237" s="37" t="str">
        <f t="shared" si="108"/>
        <v xml:space="preserve"> </v>
      </c>
      <c r="Y237" s="1" t="str">
        <f t="shared" si="109"/>
        <v xml:space="preserve"> </v>
      </c>
      <c r="Z237" s="1" t="str">
        <f t="shared" si="110"/>
        <v xml:space="preserve"> </v>
      </c>
      <c r="AA237" s="1" t="str">
        <f t="shared" si="111"/>
        <v xml:space="preserve"> </v>
      </c>
      <c r="AB237" s="1" t="str">
        <f t="shared" si="112"/>
        <v xml:space="preserve"> </v>
      </c>
      <c r="AC237" s="1" t="str">
        <f t="shared" si="113"/>
        <v xml:space="preserve"> </v>
      </c>
      <c r="AD237" s="1" t="str">
        <f t="shared" si="114"/>
        <v xml:space="preserve"> </v>
      </c>
      <c r="AE237" s="1" t="str">
        <f t="shared" si="115"/>
        <v xml:space="preserve"> </v>
      </c>
      <c r="AF237" s="1" t="str">
        <f t="shared" si="116"/>
        <v xml:space="preserve"> </v>
      </c>
      <c r="AG237" s="38" t="str">
        <f t="shared" si="117"/>
        <v xml:space="preserve"> </v>
      </c>
      <c r="AH237" s="38" t="str">
        <f t="shared" si="118"/>
        <v xml:space="preserve"> </v>
      </c>
      <c r="AI237" s="1" t="str">
        <f t="shared" si="119"/>
        <v xml:space="preserve"> </v>
      </c>
      <c r="AJ237" s="1" t="str">
        <f t="shared" si="120"/>
        <v xml:space="preserve"> </v>
      </c>
      <c r="AK237" s="25" t="str">
        <f t="shared" si="121"/>
        <v xml:space="preserve"> </v>
      </c>
      <c r="AL237" s="25" t="str">
        <f t="shared" si="122"/>
        <v xml:space="preserve"> </v>
      </c>
      <c r="AM237" s="1" t="str">
        <f t="shared" si="123"/>
        <v xml:space="preserve"> </v>
      </c>
      <c r="AN237" s="1" t="str">
        <f t="shared" si="124"/>
        <v xml:space="preserve"> </v>
      </c>
      <c r="AO237" t="s">
        <v>1095</v>
      </c>
      <c r="AP237" t="s">
        <v>1246</v>
      </c>
      <c r="AQ237" s="22" t="e">
        <v>#VALUE!</v>
      </c>
      <c r="AR237" s="21" t="e">
        <v>#VALUE!</v>
      </c>
      <c r="AS237" t="s">
        <v>137</v>
      </c>
      <c r="AT237" t="e">
        <v>#VALUE!</v>
      </c>
      <c r="AU237" t="e">
        <v>#VALUE!</v>
      </c>
      <c r="AV237" t="s">
        <v>2251</v>
      </c>
    </row>
    <row r="238" spans="1:48" x14ac:dyDescent="0.25">
      <c r="A238" s="14">
        <v>2.4100000000000047E-9</v>
      </c>
      <c r="B238" t="s">
        <v>979</v>
      </c>
      <c r="C238" s="4">
        <v>7</v>
      </c>
      <c r="D238" s="4">
        <v>0</v>
      </c>
      <c r="E238" s="4">
        <v>0</v>
      </c>
      <c r="F238" s="4">
        <v>7</v>
      </c>
      <c r="G238" s="4">
        <v>117</v>
      </c>
      <c r="H238" s="4">
        <v>102.06</v>
      </c>
      <c r="I238" s="34">
        <v>11526.139141671376</v>
      </c>
      <c r="J238" s="35">
        <v>13.788165360713322</v>
      </c>
      <c r="K238" s="35">
        <v>14.689119170984455</v>
      </c>
      <c r="L238" s="35">
        <v>7.3290607099823895</v>
      </c>
      <c r="M238" s="35">
        <v>6.9766398447150175</v>
      </c>
      <c r="N238" s="4">
        <v>6.9480000000000004</v>
      </c>
      <c r="O238" s="4">
        <v>-4.0331491712707157</v>
      </c>
      <c r="P238" s="35">
        <v>2.1066039584558101</v>
      </c>
      <c r="Q238" s="36">
        <f t="shared" si="101"/>
        <v>100.00000000241</v>
      </c>
      <c r="R238" s="36" t="str">
        <f t="shared" si="102"/>
        <v xml:space="preserve"> </v>
      </c>
      <c r="S238" s="37" t="str">
        <f t="shared" si="103"/>
        <v/>
      </c>
      <c r="T238" s="37" t="str">
        <f t="shared" si="104"/>
        <v/>
      </c>
      <c r="U238" s="37" t="str">
        <f t="shared" si="105"/>
        <v/>
      </c>
      <c r="V238" s="37">
        <f t="shared" si="106"/>
        <v>-0.43966319488331607</v>
      </c>
      <c r="W238" s="37" t="str">
        <f t="shared" si="107"/>
        <v/>
      </c>
      <c r="X238" s="37">
        <f t="shared" si="108"/>
        <v>-0.47761013033808475</v>
      </c>
      <c r="Y238" s="1" t="str">
        <f t="shared" si="109"/>
        <v xml:space="preserve"> </v>
      </c>
      <c r="Z238" s="1" t="str">
        <f t="shared" si="110"/>
        <v xml:space="preserve"> </v>
      </c>
      <c r="AA238" s="1" t="str">
        <f t="shared" si="111"/>
        <v xml:space="preserve"> </v>
      </c>
      <c r="AB238" s="1" t="str">
        <f t="shared" si="112"/>
        <v xml:space="preserve"> </v>
      </c>
      <c r="AC238" s="1" t="str">
        <f t="shared" si="113"/>
        <v xml:space="preserve"> </v>
      </c>
      <c r="AD238" s="1" t="str">
        <f t="shared" si="114"/>
        <v xml:space="preserve"> </v>
      </c>
      <c r="AE238" s="1" t="str">
        <f t="shared" si="115"/>
        <v xml:space="preserve"> </v>
      </c>
      <c r="AF238" s="1" t="str">
        <f t="shared" si="116"/>
        <v xml:space="preserve"> </v>
      </c>
      <c r="AG238" s="38">
        <f t="shared" si="117"/>
        <v>2.1066039608658103</v>
      </c>
      <c r="AH238" s="38" t="str">
        <f t="shared" si="118"/>
        <v xml:space="preserve"> </v>
      </c>
      <c r="AI238" s="1" t="str">
        <f t="shared" si="119"/>
        <v xml:space="preserve"> </v>
      </c>
      <c r="AJ238" s="1" t="str">
        <f t="shared" si="120"/>
        <v xml:space="preserve"> </v>
      </c>
      <c r="AK238" s="25" t="str">
        <f t="shared" si="121"/>
        <v xml:space="preserve"> </v>
      </c>
      <c r="AL238" s="25" t="str">
        <f t="shared" si="122"/>
        <v xml:space="preserve"> </v>
      </c>
      <c r="AM238" s="1" t="str">
        <f t="shared" si="123"/>
        <v xml:space="preserve"> </v>
      </c>
      <c r="AN238" s="1" t="str">
        <f t="shared" si="124"/>
        <v xml:space="preserve"> </v>
      </c>
      <c r="AO238" t="s">
        <v>979</v>
      </c>
      <c r="AP238" t="s">
        <v>1241</v>
      </c>
      <c r="AQ238" s="22">
        <v>43.966319488331607</v>
      </c>
      <c r="AR238" s="21">
        <v>47.761013033808474</v>
      </c>
      <c r="AS238">
        <v>14.638447971781311</v>
      </c>
      <c r="AT238">
        <v>-43.966319488331607</v>
      </c>
      <c r="AU238">
        <v>-47.761013033808474</v>
      </c>
      <c r="AV238" t="s">
        <v>2252</v>
      </c>
    </row>
    <row r="239" spans="1:48" x14ac:dyDescent="0.25">
      <c r="A239" s="14">
        <v>2.4200000000000049E-9</v>
      </c>
      <c r="B239" t="s">
        <v>994</v>
      </c>
      <c r="C239" s="4">
        <v>1</v>
      </c>
      <c r="D239" s="4">
        <v>0</v>
      </c>
      <c r="E239" s="4">
        <v>4</v>
      </c>
      <c r="F239" s="4">
        <v>5</v>
      </c>
      <c r="G239" s="4">
        <v>46</v>
      </c>
      <c r="H239" s="4">
        <v>41.2</v>
      </c>
      <c r="I239" s="34">
        <v>1968.1046357405864</v>
      </c>
      <c r="J239" s="35">
        <v>16.838880664357159</v>
      </c>
      <c r="K239" s="35">
        <v>20.3469808027649</v>
      </c>
      <c r="L239" s="35">
        <v>7.923307306665599</v>
      </c>
      <c r="M239" s="35">
        <v>8.9785641316685592</v>
      </c>
      <c r="N239" s="4">
        <v>1.488</v>
      </c>
      <c r="O239" s="4">
        <v>-15.93220338983051</v>
      </c>
      <c r="P239" s="35">
        <v>0.34680583233972195</v>
      </c>
      <c r="Q239" s="36" t="str">
        <f t="shared" si="101"/>
        <v xml:space="preserve"> </v>
      </c>
      <c r="R239" s="36" t="str">
        <f t="shared" si="102"/>
        <v xml:space="preserve"> </v>
      </c>
      <c r="S239" s="37" t="str">
        <f t="shared" si="103"/>
        <v/>
      </c>
      <c r="T239" s="37" t="str">
        <f t="shared" si="104"/>
        <v/>
      </c>
      <c r="U239" s="37" t="str">
        <f t="shared" si="105"/>
        <v/>
      </c>
      <c r="V239" s="37">
        <f t="shared" si="106"/>
        <v>-0.31568527455498563</v>
      </c>
      <c r="W239" s="37" t="str">
        <f t="shared" si="107"/>
        <v/>
      </c>
      <c r="X239" s="37">
        <f t="shared" si="108"/>
        <v>-0.43525430679229726</v>
      </c>
      <c r="Y239" s="1" t="str">
        <f t="shared" si="109"/>
        <v xml:space="preserve"> </v>
      </c>
      <c r="Z239" s="1" t="str">
        <f t="shared" si="110"/>
        <v xml:space="preserve"> </v>
      </c>
      <c r="AA239" s="1" t="str">
        <f t="shared" si="111"/>
        <v xml:space="preserve"> </v>
      </c>
      <c r="AB239" s="1" t="str">
        <f t="shared" si="112"/>
        <v xml:space="preserve"> </v>
      </c>
      <c r="AC239" s="1" t="str">
        <f t="shared" si="113"/>
        <v xml:space="preserve"> </v>
      </c>
      <c r="AD239" s="1" t="str">
        <f t="shared" si="114"/>
        <v xml:space="preserve"> </v>
      </c>
      <c r="AE239" s="1" t="str">
        <f t="shared" si="115"/>
        <v xml:space="preserve"> </v>
      </c>
      <c r="AF239" s="1" t="str">
        <f t="shared" si="116"/>
        <v xml:space="preserve"> </v>
      </c>
      <c r="AG239" s="38" t="str">
        <f t="shared" si="117"/>
        <v xml:space="preserve"> </v>
      </c>
      <c r="AH239" s="38" t="str">
        <f t="shared" si="118"/>
        <v xml:space="preserve"> </v>
      </c>
      <c r="AI239" s="1" t="str">
        <f t="shared" si="119"/>
        <v xml:space="preserve"> </v>
      </c>
      <c r="AJ239" s="1" t="str">
        <f t="shared" si="120"/>
        <v xml:space="preserve"> </v>
      </c>
      <c r="AK239" s="25" t="str">
        <f t="shared" si="121"/>
        <v xml:space="preserve"> </v>
      </c>
      <c r="AL239" s="25" t="str">
        <f t="shared" si="122"/>
        <v xml:space="preserve"> </v>
      </c>
      <c r="AM239" s="1" t="str">
        <f t="shared" si="123"/>
        <v xml:space="preserve"> </v>
      </c>
      <c r="AN239" s="1" t="str">
        <f t="shared" si="124"/>
        <v xml:space="preserve"> </v>
      </c>
      <c r="AO239" t="s">
        <v>994</v>
      </c>
      <c r="AP239" t="s">
        <v>1244</v>
      </c>
      <c r="AQ239" s="22">
        <v>31.568527455498561</v>
      </c>
      <c r="AR239" s="21">
        <v>43.525430679229729</v>
      </c>
      <c r="AS239">
        <v>11.650485436893199</v>
      </c>
      <c r="AT239">
        <v>-31.568527455498561</v>
      </c>
      <c r="AU239">
        <v>-43.525430679229729</v>
      </c>
      <c r="AV239" t="s">
        <v>2253</v>
      </c>
    </row>
    <row r="240" spans="1:48" x14ac:dyDescent="0.25">
      <c r="A240" s="14">
        <v>2.4300000000000051E-9</v>
      </c>
      <c r="B240" t="s">
        <v>1173</v>
      </c>
      <c r="C240" s="4">
        <v>11</v>
      </c>
      <c r="D240" s="4">
        <v>0</v>
      </c>
      <c r="E240" s="4">
        <v>5</v>
      </c>
      <c r="F240" s="4">
        <v>16</v>
      </c>
      <c r="G240" s="4">
        <v>62</v>
      </c>
      <c r="H240" s="4">
        <v>61.52</v>
      </c>
      <c r="I240" s="34">
        <v>20267.219615261074</v>
      </c>
      <c r="J240" s="35" t="s">
        <v>1240</v>
      </c>
      <c r="K240" s="35" t="s">
        <v>1240</v>
      </c>
      <c r="L240" s="35">
        <v>37.672293660827165</v>
      </c>
      <c r="M240" s="35">
        <v>28.927207523044942</v>
      </c>
      <c r="N240" s="4">
        <v>0.90500000000000003</v>
      </c>
      <c r="O240" s="4">
        <v>61.607142857142847</v>
      </c>
      <c r="P240" s="35">
        <v>0.91132901734896543</v>
      </c>
      <c r="Q240" s="36" t="str">
        <f t="shared" si="101"/>
        <v xml:space="preserve"> </v>
      </c>
      <c r="R240" s="36" t="str">
        <f t="shared" si="102"/>
        <v xml:space="preserve"> </v>
      </c>
      <c r="S240" s="37" t="str">
        <f t="shared" si="103"/>
        <v/>
      </c>
      <c r="T240" s="37" t="str">
        <f t="shared" si="104"/>
        <v/>
      </c>
      <c r="U240" s="37" t="str">
        <f t="shared" si="105"/>
        <v xml:space="preserve"> </v>
      </c>
      <c r="V240" s="37" t="str">
        <f t="shared" si="106"/>
        <v xml:space="preserve"> </v>
      </c>
      <c r="W240" s="37" t="str">
        <f t="shared" si="107"/>
        <v/>
      </c>
      <c r="X240" s="37" t="str">
        <f t="shared" si="108"/>
        <v/>
      </c>
      <c r="Y240" s="1" t="str">
        <f t="shared" si="109"/>
        <v xml:space="preserve"> </v>
      </c>
      <c r="Z240" s="1" t="str">
        <f t="shared" si="110"/>
        <v xml:space="preserve"> </v>
      </c>
      <c r="AA240" s="1" t="str">
        <f t="shared" si="111"/>
        <v xml:space="preserve"> </v>
      </c>
      <c r="AB240" s="1" t="str">
        <f t="shared" si="112"/>
        <v xml:space="preserve"> </v>
      </c>
      <c r="AC240" s="1" t="str">
        <f t="shared" si="113"/>
        <v xml:space="preserve"> </v>
      </c>
      <c r="AD240" s="1" t="str">
        <f t="shared" si="114"/>
        <v xml:space="preserve"> </v>
      </c>
      <c r="AE240" s="1" t="str">
        <f t="shared" si="115"/>
        <v xml:space="preserve"> </v>
      </c>
      <c r="AF240" s="1" t="str">
        <f t="shared" si="116"/>
        <v xml:space="preserve"> </v>
      </c>
      <c r="AG240" s="38" t="str">
        <f t="shared" si="117"/>
        <v xml:space="preserve"> </v>
      </c>
      <c r="AH240" s="38" t="str">
        <f t="shared" si="118"/>
        <v xml:space="preserve"> </v>
      </c>
      <c r="AI240" s="1" t="str">
        <f t="shared" si="119"/>
        <v xml:space="preserve"> </v>
      </c>
      <c r="AJ240" s="1" t="str">
        <f t="shared" si="120"/>
        <v xml:space="preserve"> </v>
      </c>
      <c r="AK240" s="25">
        <f t="shared" si="121"/>
        <v>61.607142859572846</v>
      </c>
      <c r="AL240" s="25" t="str">
        <f t="shared" si="122"/>
        <v xml:space="preserve"> </v>
      </c>
      <c r="AM240" s="1" t="str">
        <f t="shared" si="123"/>
        <v xml:space="preserve"> </v>
      </c>
      <c r="AN240" s="1" t="str">
        <f t="shared" si="124"/>
        <v xml:space="preserve"> </v>
      </c>
      <c r="AO240" t="s">
        <v>1173</v>
      </c>
      <c r="AP240" t="s">
        <v>1244</v>
      </c>
      <c r="AQ240" s="22" t="e">
        <v>#VALUE!</v>
      </c>
      <c r="AR240" s="21">
        <v>-168.51496193148856</v>
      </c>
      <c r="AS240">
        <v>0.78023407022105307</v>
      </c>
      <c r="AT240" t="e">
        <v>#VALUE!</v>
      </c>
      <c r="AU240">
        <v>168.51496193148856</v>
      </c>
      <c r="AV240" t="s">
        <v>2254</v>
      </c>
    </row>
    <row r="241" spans="1:48" x14ac:dyDescent="0.25">
      <c r="A241" s="14">
        <v>2.4400000000000052E-9</v>
      </c>
      <c r="B241" t="s">
        <v>1174</v>
      </c>
      <c r="C241" s="4">
        <v>10</v>
      </c>
      <c r="D241" s="4">
        <v>1</v>
      </c>
      <c r="E241" s="4">
        <v>2</v>
      </c>
      <c r="F241" s="4">
        <v>13</v>
      </c>
      <c r="G241" s="4">
        <v>100</v>
      </c>
      <c r="H241" s="4">
        <v>82.85</v>
      </c>
      <c r="I241" s="34">
        <v>6878.517653445716</v>
      </c>
      <c r="J241" s="35">
        <v>22.886740331491712</v>
      </c>
      <c r="K241" s="35">
        <v>26.943089430894304</v>
      </c>
      <c r="L241" s="35">
        <v>11.524812386305808</v>
      </c>
      <c r="M241" s="35">
        <v>11.447009440813362</v>
      </c>
      <c r="N241" s="4">
        <v>3.0750000000000002</v>
      </c>
      <c r="O241" s="4">
        <v>-0.80645161290322287</v>
      </c>
      <c r="P241" s="35">
        <v>1.8105009052504528</v>
      </c>
      <c r="Q241" s="36">
        <f t="shared" si="101"/>
        <v>76.923076925516924</v>
      </c>
      <c r="R241" s="36" t="str">
        <f t="shared" si="102"/>
        <v xml:space="preserve"> </v>
      </c>
      <c r="S241" s="37">
        <f t="shared" si="103"/>
        <v>0.20700060594030181</v>
      </c>
      <c r="T241" s="37" t="str">
        <f t="shared" si="104"/>
        <v/>
      </c>
      <c r="U241" s="37" t="str">
        <f t="shared" si="105"/>
        <v/>
      </c>
      <c r="V241" s="37" t="str">
        <f t="shared" si="106"/>
        <v/>
      </c>
      <c r="W241" s="37" t="str">
        <f t="shared" si="107"/>
        <v/>
      </c>
      <c r="X241" s="37" t="str">
        <f t="shared" si="108"/>
        <v/>
      </c>
      <c r="Y241" s="1" t="str">
        <f t="shared" si="109"/>
        <v xml:space="preserve"> </v>
      </c>
      <c r="Z241" s="1" t="str">
        <f t="shared" si="110"/>
        <v xml:space="preserve"> </v>
      </c>
      <c r="AA241" s="1" t="str">
        <f t="shared" si="111"/>
        <v xml:space="preserve"> </v>
      </c>
      <c r="AB241" s="1" t="str">
        <f t="shared" si="112"/>
        <v xml:space="preserve"> </v>
      </c>
      <c r="AC241" s="1" t="str">
        <f t="shared" si="113"/>
        <v xml:space="preserve"> </v>
      </c>
      <c r="AD241" s="1" t="str">
        <f t="shared" si="114"/>
        <v xml:space="preserve"> </v>
      </c>
      <c r="AE241" s="1" t="str">
        <f t="shared" si="115"/>
        <v xml:space="preserve"> </v>
      </c>
      <c r="AF241" s="1" t="str">
        <f t="shared" si="116"/>
        <v xml:space="preserve"> </v>
      </c>
      <c r="AG241" s="38" t="str">
        <f t="shared" si="117"/>
        <v xml:space="preserve"> </v>
      </c>
      <c r="AH241" s="38" t="str">
        <f t="shared" si="118"/>
        <v xml:space="preserve"> </v>
      </c>
      <c r="AI241" s="1" t="str">
        <f t="shared" si="119"/>
        <v xml:space="preserve"> </v>
      </c>
      <c r="AJ241" s="1" t="str">
        <f t="shared" si="120"/>
        <v xml:space="preserve"> </v>
      </c>
      <c r="AK241" s="25" t="str">
        <f t="shared" si="121"/>
        <v xml:space="preserve"> </v>
      </c>
      <c r="AL241" s="25" t="str">
        <f t="shared" si="122"/>
        <v xml:space="preserve"> </v>
      </c>
      <c r="AM241" s="1" t="str">
        <f t="shared" si="123"/>
        <v xml:space="preserve"> </v>
      </c>
      <c r="AN241" s="1" t="str">
        <f t="shared" si="124"/>
        <v xml:space="preserve"> </v>
      </c>
      <c r="AO241" t="s">
        <v>1174</v>
      </c>
      <c r="AP241" t="s">
        <v>1246</v>
      </c>
      <c r="AQ241" s="22">
        <v>6.9906501598573474</v>
      </c>
      <c r="AR241" s="21">
        <v>17.855159363596229</v>
      </c>
      <c r="AS241">
        <v>20.700060350030181</v>
      </c>
      <c r="AT241">
        <v>-6.9906501598573474</v>
      </c>
      <c r="AU241">
        <v>-17.855159363596229</v>
      </c>
      <c r="AV241" t="s">
        <v>2255</v>
      </c>
    </row>
    <row r="242" spans="1:48" x14ac:dyDescent="0.25">
      <c r="A242" s="14">
        <v>2.4500000000000054E-9</v>
      </c>
      <c r="B242" t="s">
        <v>1082</v>
      </c>
      <c r="C242" s="4">
        <v>2</v>
      </c>
      <c r="D242" s="4">
        <v>0</v>
      </c>
      <c r="E242" s="4">
        <v>3</v>
      </c>
      <c r="F242" s="4">
        <v>5</v>
      </c>
      <c r="G242" s="4">
        <v>17</v>
      </c>
      <c r="H242" s="4">
        <v>16.86</v>
      </c>
      <c r="I242" s="34">
        <v>807.43691665585652</v>
      </c>
      <c r="J242" s="35">
        <v>8.2123721383341444</v>
      </c>
      <c r="K242" s="35">
        <v>8.6728395061728403</v>
      </c>
      <c r="L242" s="35">
        <v>5.6643435251798557</v>
      </c>
      <c r="M242" s="35">
        <v>6.097531461761859</v>
      </c>
      <c r="N242" s="4">
        <v>1.944</v>
      </c>
      <c r="O242" s="4">
        <v>-7.0301291248206708</v>
      </c>
      <c r="P242" s="35">
        <v>3.7959667852906289</v>
      </c>
      <c r="Q242" s="36" t="str">
        <f t="shared" si="101"/>
        <v xml:space="preserve"> </v>
      </c>
      <c r="R242" s="36" t="str">
        <f t="shared" si="102"/>
        <v xml:space="preserve"> </v>
      </c>
      <c r="S242" s="37" t="str">
        <f t="shared" si="103"/>
        <v/>
      </c>
      <c r="T242" s="37" t="str">
        <f t="shared" si="104"/>
        <v/>
      </c>
      <c r="U242" s="37" t="str">
        <f t="shared" si="105"/>
        <v/>
      </c>
      <c r="V242" s="37">
        <f t="shared" si="106"/>
        <v>-0.66625767489451126</v>
      </c>
      <c r="W242" s="37" t="str">
        <f t="shared" si="107"/>
        <v/>
      </c>
      <c r="X242" s="37">
        <f t="shared" si="108"/>
        <v>-0.59626536156143695</v>
      </c>
      <c r="Y242" s="1" t="str">
        <f t="shared" si="109"/>
        <v xml:space="preserve"> </v>
      </c>
      <c r="Z242" s="1" t="str">
        <f t="shared" si="110"/>
        <v xml:space="preserve"> </v>
      </c>
      <c r="AA242" s="1" t="str">
        <f t="shared" si="111"/>
        <v xml:space="preserve"> </v>
      </c>
      <c r="AB242" s="1" t="str">
        <f t="shared" si="112"/>
        <v xml:space="preserve"> </v>
      </c>
      <c r="AC242" s="1" t="str">
        <f t="shared" si="113"/>
        <v xml:space="preserve"> </v>
      </c>
      <c r="AD242" s="1" t="str">
        <f t="shared" si="114"/>
        <v xml:space="preserve"> </v>
      </c>
      <c r="AE242" s="1" t="str">
        <f t="shared" si="115"/>
        <v xml:space="preserve"> </v>
      </c>
      <c r="AF242" s="1" t="str">
        <f t="shared" si="116"/>
        <v xml:space="preserve"> </v>
      </c>
      <c r="AG242" s="38">
        <f t="shared" si="117"/>
        <v>3.7959667877406291</v>
      </c>
      <c r="AH242" s="38" t="str">
        <f t="shared" si="118"/>
        <v xml:space="preserve"> </v>
      </c>
      <c r="AI242" s="1" t="str">
        <f t="shared" si="119"/>
        <v xml:space="preserve"> </v>
      </c>
      <c r="AJ242" s="1" t="str">
        <f t="shared" si="120"/>
        <v xml:space="preserve"> </v>
      </c>
      <c r="AK242" s="25" t="str">
        <f t="shared" si="121"/>
        <v xml:space="preserve"> </v>
      </c>
      <c r="AL242" s="25" t="str">
        <f t="shared" si="122"/>
        <v xml:space="preserve"> </v>
      </c>
      <c r="AM242" s="1" t="str">
        <f t="shared" si="123"/>
        <v xml:space="preserve"> </v>
      </c>
      <c r="AN242" s="1" t="str">
        <f t="shared" si="124"/>
        <v xml:space="preserve"> </v>
      </c>
      <c r="AO242" t="s">
        <v>1082</v>
      </c>
      <c r="AP242" t="s">
        <v>1246</v>
      </c>
      <c r="AQ242" s="22">
        <v>66.625767489451121</v>
      </c>
      <c r="AR242" s="21">
        <v>59.626536156143693</v>
      </c>
      <c r="AS242">
        <v>0.83036773428233346</v>
      </c>
      <c r="AT242">
        <v>-66.625767489451121</v>
      </c>
      <c r="AU242">
        <v>-59.626536156143693</v>
      </c>
      <c r="AV242" t="s">
        <v>2256</v>
      </c>
    </row>
    <row r="243" spans="1:48" x14ac:dyDescent="0.25">
      <c r="A243" s="14">
        <v>2.4600000000000056E-9</v>
      </c>
      <c r="B243" t="s">
        <v>1016</v>
      </c>
      <c r="C243" s="4">
        <v>4</v>
      </c>
      <c r="D243" s="4">
        <v>0</v>
      </c>
      <c r="E243" s="4">
        <v>3</v>
      </c>
      <c r="F243" s="4">
        <v>7</v>
      </c>
      <c r="G243" s="4">
        <v>143</v>
      </c>
      <c r="H243" s="4">
        <v>134.05000000000001</v>
      </c>
      <c r="I243" s="34">
        <v>5562.4942053011446</v>
      </c>
      <c r="J243" s="35">
        <v>25.436432637571158</v>
      </c>
      <c r="K243" s="35">
        <v>22.567340067340069</v>
      </c>
      <c r="L243" s="35">
        <v>18.204969565217393</v>
      </c>
      <c r="M243" s="35">
        <v>16.368815480844408</v>
      </c>
      <c r="N243" s="4">
        <v>5.94</v>
      </c>
      <c r="O243" s="4">
        <v>11.864406779661014</v>
      </c>
      <c r="P243" s="35">
        <v>1.9955240581872433</v>
      </c>
      <c r="Q243" s="36" t="str">
        <f t="shared" si="101"/>
        <v xml:space="preserve"> </v>
      </c>
      <c r="R243" s="36" t="str">
        <f t="shared" si="102"/>
        <v xml:space="preserve"> </v>
      </c>
      <c r="S243" s="37" t="str">
        <f t="shared" si="103"/>
        <v/>
      </c>
      <c r="T243" s="37" t="str">
        <f t="shared" si="104"/>
        <v/>
      </c>
      <c r="U243" s="37" t="str">
        <f t="shared" si="105"/>
        <v/>
      </c>
      <c r="V243" s="37" t="str">
        <f t="shared" si="106"/>
        <v/>
      </c>
      <c r="W243" s="37" t="str">
        <f t="shared" si="107"/>
        <v/>
      </c>
      <c r="X243" s="37" t="str">
        <f t="shared" si="108"/>
        <v/>
      </c>
      <c r="Y243" s="1" t="str">
        <f t="shared" si="109"/>
        <v xml:space="preserve"> </v>
      </c>
      <c r="Z243" s="1" t="str">
        <f t="shared" si="110"/>
        <v xml:space="preserve"> </v>
      </c>
      <c r="AA243" s="1" t="str">
        <f t="shared" si="111"/>
        <v xml:space="preserve"> </v>
      </c>
      <c r="AB243" s="1" t="str">
        <f t="shared" si="112"/>
        <v xml:space="preserve"> </v>
      </c>
      <c r="AC243" s="1" t="str">
        <f t="shared" si="113"/>
        <v xml:space="preserve"> </v>
      </c>
      <c r="AD243" s="1" t="str">
        <f t="shared" si="114"/>
        <v xml:space="preserve"> </v>
      </c>
      <c r="AE243" s="1" t="str">
        <f t="shared" si="115"/>
        <v xml:space="preserve"> </v>
      </c>
      <c r="AF243" s="1" t="str">
        <f t="shared" si="116"/>
        <v xml:space="preserve"> </v>
      </c>
      <c r="AG243" s="38" t="str">
        <f t="shared" si="117"/>
        <v xml:space="preserve"> </v>
      </c>
      <c r="AH243" s="38" t="str">
        <f t="shared" si="118"/>
        <v xml:space="preserve"> </v>
      </c>
      <c r="AI243" s="1" t="str">
        <f t="shared" si="119"/>
        <v xml:space="preserve"> </v>
      </c>
      <c r="AJ243" s="1" t="str">
        <f t="shared" si="120"/>
        <v xml:space="preserve"> </v>
      </c>
      <c r="AK243" s="25" t="str">
        <f t="shared" si="121"/>
        <v xml:space="preserve"> </v>
      </c>
      <c r="AL243" s="25" t="str">
        <f t="shared" si="122"/>
        <v xml:space="preserve"> </v>
      </c>
      <c r="AM243" s="1" t="str">
        <f t="shared" si="123"/>
        <v xml:space="preserve"> </v>
      </c>
      <c r="AN243" s="1" t="str">
        <f t="shared" si="124"/>
        <v xml:space="preserve"> </v>
      </c>
      <c r="AO243" t="s">
        <v>1016</v>
      </c>
      <c r="AP243" t="s">
        <v>1248</v>
      </c>
      <c r="AQ243" s="22">
        <v>-3.3710361373632258</v>
      </c>
      <c r="AR243" s="21">
        <v>-29.758669694467542</v>
      </c>
      <c r="AS243">
        <v>6.6766132040283477</v>
      </c>
      <c r="AT243">
        <v>3.3710361373632258</v>
      </c>
      <c r="AU243">
        <v>29.758669694467542</v>
      </c>
      <c r="AV243" t="s">
        <v>2257</v>
      </c>
    </row>
    <row r="244" spans="1:48" x14ac:dyDescent="0.25">
      <c r="A244" s="14">
        <v>2.4700000000000057E-9</v>
      </c>
      <c r="B244" t="s">
        <v>1171</v>
      </c>
      <c r="C244" s="4">
        <v>9</v>
      </c>
      <c r="D244" s="4">
        <v>2</v>
      </c>
      <c r="E244" s="4">
        <v>6</v>
      </c>
      <c r="F244" s="4">
        <v>17</v>
      </c>
      <c r="G244" s="4">
        <v>8.0710000991821289</v>
      </c>
      <c r="H244" s="4">
        <v>7.21</v>
      </c>
      <c r="I244" s="34">
        <v>5042.429182851286</v>
      </c>
      <c r="J244" s="35" t="s">
        <v>1240</v>
      </c>
      <c r="K244" s="35">
        <v>28.639750275891782</v>
      </c>
      <c r="L244" s="35">
        <v>7.47140901165172</v>
      </c>
      <c r="M244" s="35">
        <v>7.0220485258210452</v>
      </c>
      <c r="N244" s="4">
        <v>0.185</v>
      </c>
      <c r="O244" s="4">
        <v>42.307692307692299</v>
      </c>
      <c r="P244" s="35">
        <v>1.0003107000819191</v>
      </c>
      <c r="Q244" s="36" t="str">
        <f t="shared" si="101"/>
        <v xml:space="preserve"> </v>
      </c>
      <c r="R244" s="36" t="str">
        <f t="shared" si="102"/>
        <v xml:space="preserve"> </v>
      </c>
      <c r="S244" s="37" t="str">
        <f t="shared" si="103"/>
        <v/>
      </c>
      <c r="T244" s="37" t="str">
        <f t="shared" si="104"/>
        <v/>
      </c>
      <c r="U244" s="37" t="str">
        <f t="shared" si="105"/>
        <v xml:space="preserve"> </v>
      </c>
      <c r="V244" s="37" t="str">
        <f t="shared" si="106"/>
        <v xml:space="preserve"> </v>
      </c>
      <c r="W244" s="37" t="str">
        <f t="shared" si="107"/>
        <v/>
      </c>
      <c r="X244" s="37">
        <f t="shared" si="108"/>
        <v>-0.4674640401775334</v>
      </c>
      <c r="Y244" s="1" t="str">
        <f t="shared" si="109"/>
        <v xml:space="preserve"> </v>
      </c>
      <c r="Z244" s="1" t="str">
        <f t="shared" si="110"/>
        <v xml:space="preserve"> </v>
      </c>
      <c r="AA244" s="1" t="str">
        <f t="shared" si="111"/>
        <v xml:space="preserve"> </v>
      </c>
      <c r="AB244" s="1" t="str">
        <f t="shared" si="112"/>
        <v xml:space="preserve"> </v>
      </c>
      <c r="AC244" s="1" t="str">
        <f t="shared" si="113"/>
        <v xml:space="preserve"> </v>
      </c>
      <c r="AD244" s="1" t="str">
        <f t="shared" si="114"/>
        <v xml:space="preserve"> </v>
      </c>
      <c r="AE244" s="1" t="str">
        <f t="shared" si="115"/>
        <v xml:space="preserve"> </v>
      </c>
      <c r="AF244" s="1" t="str">
        <f t="shared" si="116"/>
        <v xml:space="preserve"> </v>
      </c>
      <c r="AG244" s="38" t="str">
        <f t="shared" si="117"/>
        <v xml:space="preserve"> </v>
      </c>
      <c r="AH244" s="38" t="str">
        <f t="shared" si="118"/>
        <v xml:space="preserve"> </v>
      </c>
      <c r="AI244" s="1" t="str">
        <f t="shared" si="119"/>
        <v xml:space="preserve"> </v>
      </c>
      <c r="AJ244" s="1" t="str">
        <f t="shared" si="120"/>
        <v xml:space="preserve"> </v>
      </c>
      <c r="AK244" s="25" t="str">
        <f t="shared" si="121"/>
        <v xml:space="preserve"> </v>
      </c>
      <c r="AL244" s="25" t="str">
        <f t="shared" si="122"/>
        <v xml:space="preserve"> </v>
      </c>
      <c r="AM244" s="1" t="str">
        <f t="shared" si="123"/>
        <v xml:space="preserve"> </v>
      </c>
      <c r="AN244" s="1" t="str">
        <f t="shared" si="124"/>
        <v xml:space="preserve"> </v>
      </c>
      <c r="AO244" t="s">
        <v>1171</v>
      </c>
      <c r="AP244" t="s">
        <v>1244</v>
      </c>
      <c r="AQ244" s="22" t="e">
        <v>#VALUE!</v>
      </c>
      <c r="AR244" s="21">
        <v>46.746404017753342</v>
      </c>
      <c r="AS244">
        <v>11.941748948434515</v>
      </c>
      <c r="AT244" t="e">
        <v>#VALUE!</v>
      </c>
      <c r="AU244">
        <v>-46.746404017753342</v>
      </c>
      <c r="AV244" t="s">
        <v>2258</v>
      </c>
    </row>
    <row r="245" spans="1:48" x14ac:dyDescent="0.25">
      <c r="A245" s="14">
        <v>2.4800000000000059E-9</v>
      </c>
      <c r="B245" t="s">
        <v>954</v>
      </c>
      <c r="C245" s="4">
        <v>4</v>
      </c>
      <c r="D245" s="4">
        <v>0</v>
      </c>
      <c r="E245" s="4">
        <v>3</v>
      </c>
      <c r="F245" s="4">
        <v>7</v>
      </c>
      <c r="G245" s="4">
        <v>16</v>
      </c>
      <c r="H245" s="4">
        <v>15.57</v>
      </c>
      <c r="I245" s="34">
        <v>419.95362001478065</v>
      </c>
      <c r="J245" s="35">
        <v>10.064641241111829</v>
      </c>
      <c r="K245" s="35">
        <v>22.897058823529409</v>
      </c>
      <c r="L245" s="35">
        <v>6.7820809965593103</v>
      </c>
      <c r="M245" s="35">
        <v>9.351232378517544</v>
      </c>
      <c r="N245" s="4">
        <v>0.68</v>
      </c>
      <c r="O245" s="4">
        <v>-57.232704402515722</v>
      </c>
      <c r="P245" s="35">
        <v>1.2716763005780347</v>
      </c>
      <c r="Q245" s="36" t="str">
        <f t="shared" si="101"/>
        <v xml:space="preserve"> </v>
      </c>
      <c r="R245" s="36" t="str">
        <f t="shared" si="102"/>
        <v xml:space="preserve"> </v>
      </c>
      <c r="S245" s="37" t="str">
        <f t="shared" si="103"/>
        <v/>
      </c>
      <c r="T245" s="37" t="str">
        <f t="shared" si="104"/>
        <v/>
      </c>
      <c r="U245" s="37" t="str">
        <f t="shared" si="105"/>
        <v/>
      </c>
      <c r="V245" s="37">
        <f t="shared" si="106"/>
        <v>-0.59098337087259467</v>
      </c>
      <c r="W245" s="37" t="str">
        <f t="shared" si="107"/>
        <v/>
      </c>
      <c r="X245" s="37">
        <f t="shared" si="108"/>
        <v>-0.51659693540215157</v>
      </c>
      <c r="Y245" s="1" t="str">
        <f t="shared" si="109"/>
        <v xml:space="preserve"> </v>
      </c>
      <c r="Z245" s="1" t="str">
        <f t="shared" si="110"/>
        <v xml:space="preserve"> </v>
      </c>
      <c r="AA245" s="1" t="str">
        <f t="shared" si="111"/>
        <v xml:space="preserve"> </v>
      </c>
      <c r="AB245" s="1" t="str">
        <f t="shared" si="112"/>
        <v xml:space="preserve"> </v>
      </c>
      <c r="AC245" s="1" t="str">
        <f t="shared" si="113"/>
        <v xml:space="preserve"> </v>
      </c>
      <c r="AD245" s="1" t="str">
        <f t="shared" si="114"/>
        <v xml:space="preserve"> </v>
      </c>
      <c r="AE245" s="1" t="str">
        <f t="shared" si="115"/>
        <v xml:space="preserve"> </v>
      </c>
      <c r="AF245" s="1" t="str">
        <f t="shared" si="116"/>
        <v xml:space="preserve"> </v>
      </c>
      <c r="AG245" s="38" t="str">
        <f t="shared" si="117"/>
        <v xml:space="preserve"> </v>
      </c>
      <c r="AH245" s="38" t="str">
        <f t="shared" si="118"/>
        <v xml:space="preserve"> </v>
      </c>
      <c r="AI245" s="1" t="str">
        <f t="shared" si="119"/>
        <v xml:space="preserve"> </v>
      </c>
      <c r="AJ245" s="1" t="str">
        <f t="shared" si="120"/>
        <v xml:space="preserve"> </v>
      </c>
      <c r="AK245" s="25" t="str">
        <f t="shared" si="121"/>
        <v xml:space="preserve"> </v>
      </c>
      <c r="AL245" s="25">
        <f t="shared" si="122"/>
        <v>-57.232704400035722</v>
      </c>
      <c r="AM245" s="1" t="str">
        <f t="shared" si="123"/>
        <v xml:space="preserve"> </v>
      </c>
      <c r="AN245" s="1" t="str">
        <f t="shared" si="124"/>
        <v xml:space="preserve"> </v>
      </c>
      <c r="AO245" t="s">
        <v>954</v>
      </c>
      <c r="AP245" t="s">
        <v>1250</v>
      </c>
      <c r="AQ245" s="22">
        <v>59.098337087259466</v>
      </c>
      <c r="AR245" s="21">
        <v>51.659693540215159</v>
      </c>
      <c r="AS245">
        <v>2.7617212588310736</v>
      </c>
      <c r="AT245">
        <v>-59.098337087259466</v>
      </c>
      <c r="AU245">
        <v>-51.659693540215159</v>
      </c>
      <c r="AV245" t="s">
        <v>2259</v>
      </c>
    </row>
    <row r="246" spans="1:48" x14ac:dyDescent="0.25">
      <c r="A246" s="14">
        <v>2.4900000000000061E-9</v>
      </c>
      <c r="B246" t="s">
        <v>1185</v>
      </c>
      <c r="C246" s="4">
        <v>16</v>
      </c>
      <c r="D246" s="4">
        <v>0</v>
      </c>
      <c r="E246" s="4">
        <v>2</v>
      </c>
      <c r="F246" s="4">
        <v>18</v>
      </c>
      <c r="G246" s="4">
        <v>7.625</v>
      </c>
      <c r="H246" s="4">
        <v>4.76</v>
      </c>
      <c r="I246" s="34">
        <v>1238.899955653867</v>
      </c>
      <c r="J246" s="35" t="s">
        <v>1240</v>
      </c>
      <c r="K246" s="35" t="s">
        <v>1240</v>
      </c>
      <c r="L246" s="35">
        <v>4.6707701626860505</v>
      </c>
      <c r="M246" s="35">
        <v>4.7986682076813665</v>
      </c>
      <c r="N246" s="4">
        <v>-1.6060000000000001</v>
      </c>
      <c r="O246" s="4">
        <v>-1907.5</v>
      </c>
      <c r="P246" s="35">
        <v>6.7436974789915975</v>
      </c>
      <c r="Q246" s="36">
        <f t="shared" si="101"/>
        <v>88.888888891378883</v>
      </c>
      <c r="R246" s="36" t="str">
        <f t="shared" si="102"/>
        <v xml:space="preserve"> </v>
      </c>
      <c r="S246" s="37">
        <f t="shared" si="103"/>
        <v>0.60189075879252107</v>
      </c>
      <c r="T246" s="37" t="str">
        <f t="shared" si="104"/>
        <v/>
      </c>
      <c r="U246" s="37" t="str">
        <f t="shared" si="105"/>
        <v xml:space="preserve"> </v>
      </c>
      <c r="V246" s="37" t="str">
        <f t="shared" si="106"/>
        <v xml:space="preserve"> </v>
      </c>
      <c r="W246" s="37" t="str">
        <f t="shared" si="107"/>
        <v/>
      </c>
      <c r="X246" s="37">
        <f t="shared" si="108"/>
        <v>-0.66708380336063677</v>
      </c>
      <c r="Y246" s="1" t="str">
        <f t="shared" si="109"/>
        <v xml:space="preserve"> </v>
      </c>
      <c r="Z246" s="1" t="str">
        <f t="shared" si="110"/>
        <v xml:space="preserve"> </v>
      </c>
      <c r="AA246" s="1" t="str">
        <f t="shared" si="111"/>
        <v xml:space="preserve"> </v>
      </c>
      <c r="AB246" s="1">
        <f t="shared" si="112"/>
        <v>25</v>
      </c>
      <c r="AC246" s="1" t="str">
        <f t="shared" si="113"/>
        <v xml:space="preserve"> </v>
      </c>
      <c r="AD246" s="1" t="str">
        <f t="shared" si="114"/>
        <v xml:space="preserve"> </v>
      </c>
      <c r="AE246" s="1" t="str">
        <f t="shared" si="115"/>
        <v xml:space="preserve"> </v>
      </c>
      <c r="AF246" s="1" t="str">
        <f t="shared" si="116"/>
        <v xml:space="preserve"> </v>
      </c>
      <c r="AG246" s="38">
        <f t="shared" si="117"/>
        <v>6.7436974814815978</v>
      </c>
      <c r="AH246" s="38" t="str">
        <f t="shared" si="118"/>
        <v xml:space="preserve"> </v>
      </c>
      <c r="AI246" s="1" t="str">
        <f t="shared" si="119"/>
        <v xml:space="preserve"> </v>
      </c>
      <c r="AJ246" s="1" t="str">
        <f t="shared" si="120"/>
        <v xml:space="preserve"> </v>
      </c>
      <c r="AK246" s="25" t="str">
        <f t="shared" si="121"/>
        <v xml:space="preserve"> </v>
      </c>
      <c r="AL246" s="25">
        <f t="shared" si="122"/>
        <v>-1907.49999999751</v>
      </c>
      <c r="AM246" s="1" t="str">
        <f t="shared" si="123"/>
        <v xml:space="preserve"> </v>
      </c>
      <c r="AN246" s="1" t="str">
        <f t="shared" si="124"/>
        <v xml:space="preserve"> </v>
      </c>
      <c r="AO246" t="s">
        <v>1185</v>
      </c>
      <c r="AP246" t="s">
        <v>1297</v>
      </c>
      <c r="AQ246" s="22" t="e">
        <v>#VALUE!</v>
      </c>
      <c r="AR246" s="21">
        <v>66.708380336063684</v>
      </c>
      <c r="AS246">
        <v>60.189075630252105</v>
      </c>
      <c r="AT246" t="e">
        <v>#VALUE!</v>
      </c>
      <c r="AU246">
        <v>-66.708380336063684</v>
      </c>
      <c r="AV246" t="s">
        <v>2035</v>
      </c>
    </row>
    <row r="247" spans="1:48" x14ac:dyDescent="0.25">
      <c r="A247" s="14">
        <v>2.5000000000000063E-9</v>
      </c>
      <c r="B247" t="s">
        <v>1186</v>
      </c>
      <c r="C247" s="4">
        <v>4</v>
      </c>
      <c r="D247" s="4">
        <v>3</v>
      </c>
      <c r="E247" s="4">
        <v>11</v>
      </c>
      <c r="F247" s="4">
        <v>18</v>
      </c>
      <c r="G247" s="4">
        <v>18</v>
      </c>
      <c r="H247" s="4">
        <v>16.45</v>
      </c>
      <c r="I247" s="34">
        <v>1369.1345162729776</v>
      </c>
      <c r="J247" s="35" t="s">
        <v>1240</v>
      </c>
      <c r="K247" s="35" t="s">
        <v>1240</v>
      </c>
      <c r="L247" s="35" t="s">
        <v>1240</v>
      </c>
      <c r="M247" s="35" t="s">
        <v>1240</v>
      </c>
      <c r="N247" s="4">
        <v>-8.9719999999999995</v>
      </c>
      <c r="O247" s="4">
        <v>-200.2677376171352</v>
      </c>
      <c r="P247" s="35">
        <v>0</v>
      </c>
      <c r="Q247" s="36" t="str">
        <f t="shared" si="101"/>
        <v xml:space="preserve"> </v>
      </c>
      <c r="R247" s="36" t="str">
        <f t="shared" si="102"/>
        <v xml:space="preserve"> </v>
      </c>
      <c r="S247" s="37" t="str">
        <f t="shared" si="103"/>
        <v/>
      </c>
      <c r="T247" s="37" t="str">
        <f t="shared" si="104"/>
        <v/>
      </c>
      <c r="U247" s="37" t="str">
        <f t="shared" si="105"/>
        <v xml:space="preserve"> </v>
      </c>
      <c r="V247" s="37" t="str">
        <f t="shared" si="106"/>
        <v xml:space="preserve"> </v>
      </c>
      <c r="W247" s="37" t="str">
        <f t="shared" si="107"/>
        <v xml:space="preserve"> </v>
      </c>
      <c r="X247" s="37" t="str">
        <f t="shared" si="108"/>
        <v xml:space="preserve"> </v>
      </c>
      <c r="Y247" s="1" t="str">
        <f t="shared" si="109"/>
        <v xml:space="preserve"> </v>
      </c>
      <c r="Z247" s="1" t="str">
        <f t="shared" si="110"/>
        <v xml:space="preserve"> </v>
      </c>
      <c r="AA247" s="1" t="str">
        <f t="shared" si="111"/>
        <v xml:space="preserve"> </v>
      </c>
      <c r="AB247" s="1" t="str">
        <f t="shared" si="112"/>
        <v xml:space="preserve"> </v>
      </c>
      <c r="AC247" s="1" t="str">
        <f t="shared" si="113"/>
        <v xml:space="preserve"> </v>
      </c>
      <c r="AD247" s="1" t="str">
        <f t="shared" si="114"/>
        <v xml:space="preserve"> </v>
      </c>
      <c r="AE247" s="1" t="str">
        <f t="shared" si="115"/>
        <v xml:space="preserve"> </v>
      </c>
      <c r="AF247" s="1" t="str">
        <f t="shared" si="116"/>
        <v xml:space="preserve"> </v>
      </c>
      <c r="AG247" s="38" t="str">
        <f t="shared" si="117"/>
        <v xml:space="preserve"> </v>
      </c>
      <c r="AH247" s="38" t="str">
        <f t="shared" si="118"/>
        <v xml:space="preserve"> </v>
      </c>
      <c r="AI247" s="1" t="str">
        <f t="shared" si="119"/>
        <v xml:space="preserve"> </v>
      </c>
      <c r="AJ247" s="1" t="str">
        <f t="shared" si="120"/>
        <v xml:space="preserve"> </v>
      </c>
      <c r="AK247" s="25" t="str">
        <f t="shared" si="121"/>
        <v xml:space="preserve"> </v>
      </c>
      <c r="AL247" s="25">
        <f t="shared" si="122"/>
        <v>-200.26773761463519</v>
      </c>
      <c r="AM247" s="1" t="str">
        <f t="shared" si="123"/>
        <v xml:space="preserve"> </v>
      </c>
      <c r="AN247" s="1" t="str">
        <f t="shared" si="124"/>
        <v xml:space="preserve"> </v>
      </c>
      <c r="AO247" t="s">
        <v>1186</v>
      </c>
      <c r="AP247" t="s">
        <v>1315</v>
      </c>
      <c r="AQ247" s="22" t="e">
        <v>#VALUE!</v>
      </c>
      <c r="AR247" s="21" t="e">
        <v>#VALUE!</v>
      </c>
      <c r="AS247">
        <v>9.4224924012158198</v>
      </c>
      <c r="AT247" t="e">
        <v>#VALUE!</v>
      </c>
      <c r="AU247" t="e">
        <v>#VALUE!</v>
      </c>
      <c r="AV247" t="s">
        <v>2023</v>
      </c>
    </row>
    <row r="248" spans="1:48" x14ac:dyDescent="0.25">
      <c r="A248" s="14">
        <v>2.5100000000000064E-9</v>
      </c>
      <c r="B248" t="s">
        <v>1187</v>
      </c>
      <c r="C248" s="4">
        <v>14</v>
      </c>
      <c r="D248" s="4">
        <v>1</v>
      </c>
      <c r="E248" s="4">
        <v>2</v>
      </c>
      <c r="F248" s="4">
        <v>17</v>
      </c>
      <c r="G248" s="4">
        <v>4.625</v>
      </c>
      <c r="H248" s="4">
        <v>3.3</v>
      </c>
      <c r="I248" s="34">
        <v>539.7274005484345</v>
      </c>
      <c r="J248" s="35">
        <v>3.2352941176470584</v>
      </c>
      <c r="K248" s="35" t="s">
        <v>1240</v>
      </c>
      <c r="L248" s="35">
        <v>1.8319562488641696</v>
      </c>
      <c r="M248" s="35">
        <v>4.0114601424574365</v>
      </c>
      <c r="N248" s="4">
        <v>-0.23700000000000002</v>
      </c>
      <c r="O248" s="4" t="s">
        <v>132</v>
      </c>
      <c r="P248" s="35">
        <v>3.6363636363636367</v>
      </c>
      <c r="Q248" s="36">
        <f t="shared" si="101"/>
        <v>82.352941178980601</v>
      </c>
      <c r="R248" s="36" t="str">
        <f t="shared" si="102"/>
        <v xml:space="preserve"> </v>
      </c>
      <c r="S248" s="37">
        <f t="shared" si="103"/>
        <v>0.40151515402515159</v>
      </c>
      <c r="T248" s="37" t="str">
        <f t="shared" si="104"/>
        <v/>
      </c>
      <c r="U248" s="37" t="str">
        <f t="shared" si="105"/>
        <v/>
      </c>
      <c r="V248" s="37">
        <f t="shared" si="106"/>
        <v>-0.86852098723296955</v>
      </c>
      <c r="W248" s="37" t="str">
        <f t="shared" si="107"/>
        <v/>
      </c>
      <c r="X248" s="37">
        <f t="shared" si="108"/>
        <v>-0.86942455193923696</v>
      </c>
      <c r="Y248" s="1" t="str">
        <f t="shared" si="109"/>
        <v xml:space="preserve"> </v>
      </c>
      <c r="Z248" s="1">
        <f t="shared" si="110"/>
        <v>6</v>
      </c>
      <c r="AA248" s="1" t="str">
        <f t="shared" si="111"/>
        <v xml:space="preserve"> </v>
      </c>
      <c r="AB248" s="1">
        <f t="shared" si="112"/>
        <v>2</v>
      </c>
      <c r="AC248" s="1" t="str">
        <f t="shared" si="113"/>
        <v xml:space="preserve"> </v>
      </c>
      <c r="AD248" s="1" t="str">
        <f t="shared" si="114"/>
        <v xml:space="preserve"> </v>
      </c>
      <c r="AE248" s="1" t="str">
        <f t="shared" si="115"/>
        <v xml:space="preserve"> </v>
      </c>
      <c r="AF248" s="1" t="str">
        <f t="shared" si="116"/>
        <v xml:space="preserve"> </v>
      </c>
      <c r="AG248" s="38">
        <f t="shared" si="117"/>
        <v>3.6363636388736369</v>
      </c>
      <c r="AH248" s="38" t="str">
        <f t="shared" si="118"/>
        <v xml:space="preserve"> </v>
      </c>
      <c r="AI248" s="1" t="str">
        <f t="shared" si="119"/>
        <v xml:space="preserve"> </v>
      </c>
      <c r="AJ248" s="1" t="str">
        <f t="shared" si="120"/>
        <v xml:space="preserve"> </v>
      </c>
      <c r="AK248" s="25" t="str">
        <f t="shared" si="121"/>
        <v xml:space="preserve"> </v>
      </c>
      <c r="AL248" s="25" t="str">
        <f t="shared" si="122"/>
        <v xml:space="preserve"> </v>
      </c>
      <c r="AM248" s="1" t="str">
        <f t="shared" si="123"/>
        <v xml:space="preserve"> </v>
      </c>
      <c r="AN248" s="1" t="str">
        <f t="shared" si="124"/>
        <v xml:space="preserve"> </v>
      </c>
      <c r="AO248" t="s">
        <v>1187</v>
      </c>
      <c r="AP248" t="s">
        <v>1297</v>
      </c>
      <c r="AQ248" s="22">
        <v>86.852098723296962</v>
      </c>
      <c r="AR248" s="21">
        <v>86.942455193923692</v>
      </c>
      <c r="AS248">
        <v>40.151515151515163</v>
      </c>
      <c r="AT248">
        <v>-86.852098723296962</v>
      </c>
      <c r="AU248">
        <v>-86.942455193923692</v>
      </c>
      <c r="AV248" t="s">
        <v>2109</v>
      </c>
    </row>
    <row r="249" spans="1:48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1:48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1:48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1:48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1:48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1:48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1:48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1:48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0" x14ac:dyDescent="0.2">
      <c r="B1" s="19"/>
    </row>
    <row r="3" spans="1:10" ht="18" x14ac:dyDescent="0.25">
      <c r="B3" s="16" t="s">
        <v>15</v>
      </c>
    </row>
    <row r="4" spans="1:10" ht="15" x14ac:dyDescent="0.2">
      <c r="B4" s="17" t="s">
        <v>119</v>
      </c>
      <c r="C4" s="15" t="s">
        <v>133</v>
      </c>
      <c r="D4" s="15" t="s">
        <v>152</v>
      </c>
      <c r="E4" s="15" t="s">
        <v>133</v>
      </c>
      <c r="F4" s="15" t="s">
        <v>152</v>
      </c>
      <c r="G4" s="20" t="s">
        <v>153</v>
      </c>
      <c r="I4" s="15" t="s">
        <v>823</v>
      </c>
      <c r="J4" s="15">
        <f>Sonuc!X1</f>
        <v>1</v>
      </c>
    </row>
    <row r="5" spans="1:10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AKBNK TI Equity</v>
      </c>
      <c r="C5" s="15">
        <f>COUNTIF($B$5:$B$40,"&lt;="&amp;B5)</f>
        <v>2</v>
      </c>
      <c r="D5" s="15" t="str">
        <f>B5</f>
        <v>AKBNK TI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AGHOL TI Equity</v>
      </c>
      <c r="I5" s="15" t="str">
        <f>(VLOOKUP(A5,'X1'!$AC:$AO,13,FALSE))</f>
        <v>AKBNK TI Equity</v>
      </c>
    </row>
    <row r="6" spans="1:10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GARAN TI Equity</v>
      </c>
      <c r="C6" s="15">
        <f t="shared" ref="C6:C40" si="0">COUNTIF($B$5:$B$40,"&lt;="&amp;B6)</f>
        <v>9</v>
      </c>
      <c r="D6" s="15" t="str">
        <f t="shared" ref="D6:D40" si="1">B6</f>
        <v>GARAN TI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AKBNK TI Equity</v>
      </c>
      <c r="I6" s="15" t="str">
        <f>(VLOOKUP(A5,'X2'!$AC:$AO,13,FALSE))</f>
        <v>DVN UN Equity</v>
      </c>
    </row>
    <row r="7" spans="1:10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SAHOL TI Equity</v>
      </c>
      <c r="C7" s="15">
        <f t="shared" si="0"/>
        <v>16</v>
      </c>
      <c r="D7" s="15" t="str">
        <f t="shared" si="1"/>
        <v>SAHOL TI Equity</v>
      </c>
      <c r="E7" s="15">
        <f t="shared" ref="E7:E40" si="4">E6+1</f>
        <v>3</v>
      </c>
      <c r="F7" s="15" t="str">
        <f t="shared" si="2"/>
        <v>ALARK TI Equity</v>
      </c>
      <c r="I7" s="15" t="str">
        <f>(VLOOKUP(A5,'X3'!$AC:$AO,13,FALSE))</f>
        <v>BAYN GY Equity</v>
      </c>
    </row>
    <row r="8" spans="1:10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CLEBI TI Equity</v>
      </c>
      <c r="C8" s="15">
        <f>COUNTIF($B$5:$B$40,"&lt;="&amp;B8)</f>
        <v>6</v>
      </c>
      <c r="D8" s="15" t="str">
        <f t="shared" si="1"/>
        <v>CLEBI TI Equity</v>
      </c>
      <c r="E8" s="15">
        <f t="shared" si="4"/>
        <v>4</v>
      </c>
      <c r="F8" s="15" t="str">
        <f t="shared" si="2"/>
        <v>ALBRK TI Equity</v>
      </c>
      <c r="I8" s="15" t="str">
        <f>(VLOOKUP(A5,'X4'!$AC:$AO,13,FALSE))</f>
        <v>FTI FP Equity</v>
      </c>
    </row>
    <row r="9" spans="1:10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TAVHL TI Equity</v>
      </c>
      <c r="C9" s="15">
        <f t="shared" si="0"/>
        <v>17</v>
      </c>
      <c r="D9" s="15" t="str">
        <f t="shared" si="1"/>
        <v>TAVHL TI Equity</v>
      </c>
      <c r="E9" s="15">
        <f t="shared" si="4"/>
        <v>5</v>
      </c>
      <c r="F9" s="15" t="str">
        <f t="shared" si="2"/>
        <v>ANACM TI Equity</v>
      </c>
      <c r="I9" s="15" t="str">
        <f>(VLOOKUP(A5,'X5'!$AC:$AO,13,FALSE))</f>
        <v>IAG LN Equity</v>
      </c>
    </row>
    <row r="10" spans="1:10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MAVI TI Equity</v>
      </c>
      <c r="C10" s="15">
        <f t="shared" si="0"/>
        <v>14</v>
      </c>
      <c r="D10" s="15" t="str">
        <f t="shared" si="1"/>
        <v>MAVI TI Equity</v>
      </c>
      <c r="E10" s="15">
        <f t="shared" si="4"/>
        <v>6</v>
      </c>
      <c r="F10" s="15" t="str">
        <f t="shared" si="2"/>
        <v>CLEBI TI Equity</v>
      </c>
      <c r="I10" s="15" t="str">
        <f>(VLOOKUP(A5,'X6'!$AC:$AO,13,FALSE))</f>
        <v>NG CT Equity</v>
      </c>
    </row>
    <row r="11" spans="1:10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KOZAL TI Equity</v>
      </c>
      <c r="C11" s="15">
        <f t="shared" si="0"/>
        <v>13</v>
      </c>
      <c r="D11" s="15" t="str">
        <f t="shared" si="1"/>
        <v>KOZAL TI Equity</v>
      </c>
      <c r="E11" s="15">
        <f t="shared" si="4"/>
        <v>7</v>
      </c>
      <c r="F11" s="15" t="str">
        <f t="shared" si="2"/>
        <v>DOHOL TI Equity</v>
      </c>
    </row>
    <row r="12" spans="1:10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TTKOM TI Equity</v>
      </c>
      <c r="C12" s="15">
        <f t="shared" si="0"/>
        <v>19</v>
      </c>
      <c r="D12" s="15" t="str">
        <f t="shared" si="1"/>
        <v>TTKOM TI Equity</v>
      </c>
      <c r="E12" s="15">
        <f t="shared" si="4"/>
        <v>8</v>
      </c>
      <c r="F12" s="15" t="str">
        <f t="shared" si="2"/>
        <v>ENJSA TI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AKBNK TI Equity</v>
      </c>
    </row>
    <row r="13" spans="1:10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YKBNK TI Equity</v>
      </c>
      <c r="C13" s="15">
        <f t="shared" si="0"/>
        <v>23</v>
      </c>
      <c r="D13" s="15" t="str">
        <f t="shared" si="1"/>
        <v>YKBNK TI Equity</v>
      </c>
      <c r="E13" s="15">
        <f t="shared" si="4"/>
        <v>9</v>
      </c>
      <c r="F13" s="15" t="str">
        <f t="shared" si="2"/>
        <v>GARAN TI Equity</v>
      </c>
    </row>
    <row r="14" spans="1:10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ENJSA TI Equity</v>
      </c>
      <c r="C14" s="15">
        <f t="shared" si="0"/>
        <v>8</v>
      </c>
      <c r="D14" s="15" t="str">
        <f t="shared" si="1"/>
        <v>ENJSA TI Equity</v>
      </c>
      <c r="E14" s="15">
        <f t="shared" si="4"/>
        <v>10</v>
      </c>
      <c r="F14" s="15" t="str">
        <f t="shared" si="2"/>
        <v>GUBRF TI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AKBNK TI Equity</v>
      </c>
    </row>
    <row r="15" spans="1:10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ALARK TI Equity</v>
      </c>
      <c r="C15" s="15">
        <f t="shared" si="0"/>
        <v>3</v>
      </c>
      <c r="D15" s="15" t="str">
        <f t="shared" si="1"/>
        <v>ALARK TI Equity</v>
      </c>
      <c r="E15" s="15">
        <f t="shared" si="4"/>
        <v>11</v>
      </c>
      <c r="F15" s="15" t="str">
        <f t="shared" si="2"/>
        <v>IPEKE TI Equity</v>
      </c>
    </row>
    <row r="16" spans="1:10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DOHOL TI Equity</v>
      </c>
      <c r="C16" s="15">
        <f t="shared" si="0"/>
        <v>7</v>
      </c>
      <c r="D16" s="15" t="str">
        <f t="shared" si="1"/>
        <v>DOHOL TI Equity</v>
      </c>
      <c r="E16" s="15">
        <f t="shared" si="4"/>
        <v>12</v>
      </c>
      <c r="F16" s="15" t="str">
        <f t="shared" si="2"/>
        <v>ISGYO TI Equity</v>
      </c>
    </row>
    <row r="17" spans="1:6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VAKBN TI Equity</v>
      </c>
      <c r="C17" s="15">
        <f t="shared" si="0"/>
        <v>22</v>
      </c>
      <c r="D17" s="15" t="str">
        <f t="shared" si="1"/>
        <v>VAKBN TI Equity</v>
      </c>
      <c r="E17" s="15">
        <f t="shared" si="4"/>
        <v>13</v>
      </c>
      <c r="F17" s="15" t="str">
        <f t="shared" si="2"/>
        <v>KOZAL TI Equity</v>
      </c>
    </row>
    <row r="18" spans="1:6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ULKER TI Equity</v>
      </c>
      <c r="C18" s="15">
        <f t="shared" si="0"/>
        <v>21</v>
      </c>
      <c r="D18" s="15" t="str">
        <f t="shared" si="1"/>
        <v>ULKER TI Equity</v>
      </c>
      <c r="E18" s="15">
        <f t="shared" si="4"/>
        <v>14</v>
      </c>
      <c r="F18" s="15" t="str">
        <f t="shared" si="2"/>
        <v>MAVI TI Equity</v>
      </c>
    </row>
    <row r="19" spans="1:6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ZZZZZZZ</v>
      </c>
      <c r="C19" s="15">
        <f t="shared" si="0"/>
        <v>36</v>
      </c>
      <c r="D19" s="15" t="str">
        <f t="shared" si="1"/>
        <v>ZZZZZZZ</v>
      </c>
      <c r="E19" s="15">
        <f t="shared" si="4"/>
        <v>15</v>
      </c>
      <c r="F19" s="15" t="str">
        <f t="shared" si="2"/>
        <v>ODAS TI Equity</v>
      </c>
    </row>
    <row r="20" spans="1:6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ZZZZZZZ</v>
      </c>
      <c r="C20" s="15">
        <f t="shared" si="0"/>
        <v>36</v>
      </c>
      <c r="D20" s="15" t="str">
        <f t="shared" si="1"/>
        <v>ZZZZZZZ</v>
      </c>
      <c r="E20" s="15">
        <f t="shared" si="4"/>
        <v>16</v>
      </c>
      <c r="F20" s="15" t="str">
        <f t="shared" si="2"/>
        <v>SAHOL TI Equity</v>
      </c>
    </row>
    <row r="21" spans="1:6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ZZZZZZZ</v>
      </c>
      <c r="C21" s="15">
        <f t="shared" si="0"/>
        <v>36</v>
      </c>
      <c r="D21" s="15" t="str">
        <f t="shared" si="1"/>
        <v>ZZZZZZZ</v>
      </c>
      <c r="E21" s="15">
        <f t="shared" si="4"/>
        <v>17</v>
      </c>
      <c r="F21" s="15" t="str">
        <f t="shared" si="2"/>
        <v>TAVHL TI Equity</v>
      </c>
    </row>
    <row r="22" spans="1:6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ZZZZZZZ</v>
      </c>
      <c r="C22" s="15">
        <f t="shared" si="0"/>
        <v>36</v>
      </c>
      <c r="D22" s="15" t="str">
        <f t="shared" si="1"/>
        <v>ZZZZZZZ</v>
      </c>
      <c r="E22" s="15">
        <f t="shared" si="4"/>
        <v>18</v>
      </c>
      <c r="F22" s="15" t="str">
        <f t="shared" si="2"/>
        <v>TRKCM TI Equity</v>
      </c>
    </row>
    <row r="23" spans="1:6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GUBRF TI Equity</v>
      </c>
      <c r="C23" s="15">
        <f t="shared" si="0"/>
        <v>10</v>
      </c>
      <c r="D23" s="15" t="str">
        <f>B23</f>
        <v>GUBRF TI Equity</v>
      </c>
      <c r="E23" s="15">
        <f>E22+1</f>
        <v>19</v>
      </c>
      <c r="F23" s="15" t="str">
        <f t="shared" si="2"/>
        <v>TTKOM TI Equity</v>
      </c>
    </row>
    <row r="24" spans="1:6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ODAS TI Equity</v>
      </c>
      <c r="C24" s="15">
        <f t="shared" si="0"/>
        <v>15</v>
      </c>
      <c r="D24" s="15" t="str">
        <f t="shared" si="1"/>
        <v>ODAS TI Equity</v>
      </c>
      <c r="E24" s="15">
        <f t="shared" si="4"/>
        <v>20</v>
      </c>
      <c r="F24" s="15" t="str">
        <f t="shared" si="2"/>
        <v>TTRAK TI Equity</v>
      </c>
    </row>
    <row r="25" spans="1:6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ZOREN TI Equity</v>
      </c>
      <c r="C25" s="15">
        <f t="shared" si="0"/>
        <v>24</v>
      </c>
      <c r="D25" s="15" t="str">
        <f t="shared" si="1"/>
        <v>ZOREN TI Equity</v>
      </c>
      <c r="E25" s="15">
        <f t="shared" si="4"/>
        <v>21</v>
      </c>
      <c r="F25" s="15" t="str">
        <f t="shared" si="2"/>
        <v>ULKER TI Equity</v>
      </c>
    </row>
    <row r="26" spans="1:6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IPEKE TI Equity</v>
      </c>
      <c r="C26" s="15">
        <f t="shared" si="0"/>
        <v>11</v>
      </c>
      <c r="D26" s="15" t="str">
        <f t="shared" si="1"/>
        <v>IPEKE TI Equity</v>
      </c>
      <c r="E26" s="15">
        <f t="shared" si="4"/>
        <v>22</v>
      </c>
      <c r="F26" s="15" t="str">
        <f t="shared" si="2"/>
        <v>VAKBN TI Equity</v>
      </c>
    </row>
    <row r="27" spans="1:6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ALBRK TI Equity</v>
      </c>
      <c r="C27" s="15">
        <f t="shared" si="0"/>
        <v>4</v>
      </c>
      <c r="D27" s="15" t="str">
        <f t="shared" si="1"/>
        <v>ALBRK TI Equity</v>
      </c>
      <c r="E27" s="15">
        <f t="shared" si="4"/>
        <v>23</v>
      </c>
      <c r="F27" s="15" t="str">
        <f t="shared" si="2"/>
        <v>YKBNK TI Equity</v>
      </c>
    </row>
    <row r="28" spans="1:6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TRKCM TI Equity</v>
      </c>
      <c r="C28" s="15">
        <f t="shared" si="0"/>
        <v>18</v>
      </c>
      <c r="D28" s="15" t="str">
        <f t="shared" si="1"/>
        <v>TRKCM TI Equity</v>
      </c>
      <c r="E28" s="15">
        <f t="shared" si="4"/>
        <v>24</v>
      </c>
      <c r="F28" s="15" t="str">
        <f t="shared" si="2"/>
        <v>ZOREN TI Equity</v>
      </c>
    </row>
    <row r="29" spans="1:6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ISGYO TI Equity</v>
      </c>
      <c r="C29" s="15">
        <f t="shared" si="0"/>
        <v>12</v>
      </c>
      <c r="D29" s="15" t="str">
        <f t="shared" si="1"/>
        <v>ISGYO TI Equity</v>
      </c>
      <c r="E29" s="15">
        <f t="shared" si="4"/>
        <v>25</v>
      </c>
      <c r="F29" s="15" t="str">
        <f t="shared" si="2"/>
        <v/>
      </c>
    </row>
    <row r="30" spans="1:6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ANACM TI Equity</v>
      </c>
      <c r="C30" s="15">
        <f t="shared" si="0"/>
        <v>5</v>
      </c>
      <c r="D30" s="15" t="str">
        <f t="shared" si="1"/>
        <v>ANACM TI Equity</v>
      </c>
      <c r="E30" s="15">
        <f t="shared" si="4"/>
        <v>26</v>
      </c>
      <c r="F30" s="15" t="str">
        <f t="shared" si="2"/>
        <v/>
      </c>
    </row>
    <row r="31" spans="1:6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TTRAK TI Equity</v>
      </c>
      <c r="C31" s="15">
        <f t="shared" si="0"/>
        <v>20</v>
      </c>
      <c r="D31" s="15" t="str">
        <f t="shared" si="1"/>
        <v>TTRAK TI Equity</v>
      </c>
      <c r="E31" s="15">
        <f t="shared" si="4"/>
        <v>27</v>
      </c>
      <c r="F31" s="15" t="str">
        <f t="shared" si="2"/>
        <v/>
      </c>
    </row>
    <row r="32" spans="1:6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AGHOL TI Equity</v>
      </c>
      <c r="C32" s="15">
        <f t="shared" si="0"/>
        <v>1</v>
      </c>
      <c r="D32" s="15" t="str">
        <f t="shared" si="1"/>
        <v>AGHOL TI Equity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119</v>
      </c>
      <c r="C44" s="15" t="s">
        <v>133</v>
      </c>
      <c r="D44" s="15" t="s">
        <v>152</v>
      </c>
      <c r="E44" s="15" t="s">
        <v>133</v>
      </c>
      <c r="F44" s="15" t="s">
        <v>152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SAHOL TI Equity</v>
      </c>
      <c r="C45" s="15">
        <f>COUNTIF($B$45:$B$80,"&lt;="&amp;B45)</f>
        <v>14</v>
      </c>
      <c r="D45" s="15" t="str">
        <f>B45</f>
        <v>SAHOL TI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AKBNK TI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OTKAR TI Equity</v>
      </c>
      <c r="C46" s="15">
        <f t="shared" ref="C46:C80" si="6">COUNTIF($B$45:$B$80,"&lt;="&amp;B46)</f>
        <v>13</v>
      </c>
      <c r="D46" s="15" t="str">
        <f>B46</f>
        <v>OTKAR TI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DOHOL TI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KOZAL TI Equity</v>
      </c>
      <c r="C47" s="15">
        <f t="shared" si="6"/>
        <v>10</v>
      </c>
      <c r="D47" s="15" t="str">
        <f t="shared" ref="D47:D80" si="8">B47</f>
        <v>KOZAL TI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EKGYO TI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GSDHO TI Equity</v>
      </c>
      <c r="C48" s="15">
        <f t="shared" si="6"/>
        <v>6</v>
      </c>
      <c r="D48" s="15" t="str">
        <f t="shared" si="8"/>
        <v>GSDHO TI Equity</v>
      </c>
      <c r="E48" s="15">
        <f t="shared" si="9"/>
        <v>4</v>
      </c>
      <c r="F48" s="15" t="str">
        <f t="shared" si="10"/>
        <v>ENJSA TI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ENJSA TI Equity</v>
      </c>
      <c r="C49" s="15">
        <f t="shared" si="6"/>
        <v>4</v>
      </c>
      <c r="D49" s="15" t="str">
        <f t="shared" si="8"/>
        <v>ENJSA TI Equity</v>
      </c>
      <c r="E49" s="15">
        <f t="shared" si="9"/>
        <v>5</v>
      </c>
      <c r="F49" s="15" t="str">
        <f t="shared" si="10"/>
        <v>GARAN TI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DOHOL TI Equity</v>
      </c>
      <c r="C50" s="15">
        <f t="shared" si="6"/>
        <v>2</v>
      </c>
      <c r="D50" s="15" t="str">
        <f t="shared" si="8"/>
        <v>DOHOL TI Equity</v>
      </c>
      <c r="E50" s="15">
        <f t="shared" si="9"/>
        <v>6</v>
      </c>
      <c r="F50" s="15" t="str">
        <f t="shared" si="10"/>
        <v>GSDHO TI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GARAN TI Equity</v>
      </c>
      <c r="C51" s="15">
        <f t="shared" si="6"/>
        <v>5</v>
      </c>
      <c r="D51" s="15" t="str">
        <f t="shared" si="8"/>
        <v>GARAN TI Equity</v>
      </c>
      <c r="E51" s="15">
        <f t="shared" si="9"/>
        <v>7</v>
      </c>
      <c r="F51" s="15" t="str">
        <f t="shared" si="10"/>
        <v>IPEKE TI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MAVI TI Equity</v>
      </c>
      <c r="C52" s="15">
        <f t="shared" si="6"/>
        <v>11</v>
      </c>
      <c r="D52" s="15" t="str">
        <f t="shared" si="8"/>
        <v>MAVI TI Equity</v>
      </c>
      <c r="E52" s="15">
        <f t="shared" si="9"/>
        <v>8</v>
      </c>
      <c r="F52" s="15" t="str">
        <f t="shared" si="10"/>
        <v>KORDS TI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TTKOM TI Equity</v>
      </c>
      <c r="C53" s="15">
        <f t="shared" si="6"/>
        <v>18</v>
      </c>
      <c r="D53" s="15" t="str">
        <f t="shared" si="8"/>
        <v>TTKOM TI Equity</v>
      </c>
      <c r="E53" s="15">
        <f t="shared" si="9"/>
        <v>9</v>
      </c>
      <c r="F53" s="15" t="str">
        <f t="shared" si="10"/>
        <v>KOZAA TI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KORDS TI Equity</v>
      </c>
      <c r="C54" s="15">
        <f t="shared" si="6"/>
        <v>8</v>
      </c>
      <c r="D54" s="15" t="str">
        <f t="shared" si="8"/>
        <v>KORDS TI Equity</v>
      </c>
      <c r="E54" s="15">
        <f t="shared" si="9"/>
        <v>10</v>
      </c>
      <c r="F54" s="15" t="str">
        <f t="shared" si="10"/>
        <v>KOZAL TI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EKGYO TI Equity</v>
      </c>
      <c r="C55" s="15">
        <f t="shared" si="6"/>
        <v>3</v>
      </c>
      <c r="D55" s="15" t="str">
        <f t="shared" si="8"/>
        <v>EKGYO TI Equity</v>
      </c>
      <c r="E55" s="15">
        <f t="shared" si="9"/>
        <v>11</v>
      </c>
      <c r="F55" s="15" t="str">
        <f t="shared" si="10"/>
        <v>MAVI TI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TSKB TI Equity</v>
      </c>
      <c r="C56" s="15">
        <f t="shared" si="6"/>
        <v>17</v>
      </c>
      <c r="D56" s="15" t="str">
        <f t="shared" si="8"/>
        <v>TSKB TI Equity</v>
      </c>
      <c r="E56" s="15">
        <f t="shared" si="9"/>
        <v>12</v>
      </c>
      <c r="F56" s="15" t="str">
        <f t="shared" si="10"/>
        <v>MGROS TI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AKBNK TI Equity</v>
      </c>
      <c r="C57" s="15">
        <f t="shared" si="6"/>
        <v>1</v>
      </c>
      <c r="D57" s="15" t="str">
        <f t="shared" si="8"/>
        <v>AKBNK TI Equity</v>
      </c>
      <c r="E57" s="15">
        <f t="shared" si="9"/>
        <v>13</v>
      </c>
      <c r="F57" s="15" t="str">
        <f t="shared" si="10"/>
        <v>OTKAR TI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MGROS TI Equity</v>
      </c>
      <c r="C58" s="15">
        <f t="shared" si="6"/>
        <v>12</v>
      </c>
      <c r="D58" s="15" t="str">
        <f t="shared" si="8"/>
        <v>MGROS TI Equity</v>
      </c>
      <c r="E58" s="15">
        <f t="shared" si="9"/>
        <v>14</v>
      </c>
      <c r="F58" s="15" t="str">
        <f t="shared" si="10"/>
        <v>SAHOL TI Equity</v>
      </c>
    </row>
    <row r="59" spans="1:6" x14ac:dyDescent="0.2">
      <c r="A59" s="15">
        <f t="shared" si="7"/>
        <v>15</v>
      </c>
      <c r="B59" s="161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TOASO TI Equity</v>
      </c>
      <c r="C59" s="15">
        <f t="shared" si="6"/>
        <v>16</v>
      </c>
      <c r="D59" s="15" t="str">
        <f>B59</f>
        <v>TOASO TI Equity</v>
      </c>
      <c r="E59" s="15">
        <f t="shared" si="9"/>
        <v>15</v>
      </c>
      <c r="F59" s="15" t="str">
        <f t="shared" si="10"/>
        <v>SOKM TI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KOZAA TI Equity</v>
      </c>
      <c r="C60" s="15">
        <f t="shared" si="6"/>
        <v>9</v>
      </c>
      <c r="D60" s="15" t="str">
        <f t="shared" si="8"/>
        <v>KOZAA TI Equity</v>
      </c>
      <c r="E60" s="15">
        <f t="shared" si="9"/>
        <v>16</v>
      </c>
      <c r="F60" s="15" t="str">
        <f t="shared" si="10"/>
        <v>TOASO TI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YATAS TI Equity</v>
      </c>
      <c r="C61" s="15">
        <f t="shared" si="6"/>
        <v>19</v>
      </c>
      <c r="D61" s="15" t="str">
        <f t="shared" si="8"/>
        <v>YATAS TI Equity</v>
      </c>
      <c r="E61" s="15">
        <f t="shared" si="9"/>
        <v>17</v>
      </c>
      <c r="F61" s="15" t="str">
        <f t="shared" si="10"/>
        <v>TSKB TI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SOKM TI Equity</v>
      </c>
      <c r="C62" s="15">
        <f t="shared" si="6"/>
        <v>15</v>
      </c>
      <c r="D62" s="15" t="str">
        <f t="shared" si="8"/>
        <v>SOKM TI Equity</v>
      </c>
      <c r="E62" s="15">
        <f t="shared" si="9"/>
        <v>18</v>
      </c>
      <c r="F62" s="15" t="str">
        <f t="shared" si="10"/>
        <v>TTKOM TI Equity</v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IPEKE TI Equity</v>
      </c>
      <c r="C63" s="15">
        <f>COUNTIF($B$45:$B$80,"&lt;="&amp;B63)</f>
        <v>7</v>
      </c>
      <c r="D63" s="15" t="str">
        <f t="shared" si="8"/>
        <v>IPEKE TI Equity</v>
      </c>
      <c r="E63" s="15">
        <f t="shared" si="9"/>
        <v>19</v>
      </c>
      <c r="F63" s="15" t="str">
        <f t="shared" si="10"/>
        <v>YATAS TI Equity</v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ZZZZZZZ</v>
      </c>
      <c r="C64" s="15">
        <f t="shared" si="6"/>
        <v>36</v>
      </c>
      <c r="D64" s="15" t="str">
        <f t="shared" si="8"/>
        <v>ZZZZZZZ</v>
      </c>
      <c r="E64" s="15">
        <f t="shared" si="9"/>
        <v>20</v>
      </c>
      <c r="F64" s="15" t="str">
        <f t="shared" si="10"/>
        <v/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61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133</v>
      </c>
      <c r="D83" s="15" t="s">
        <v>152</v>
      </c>
      <c r="E83" s="15" t="s">
        <v>133</v>
      </c>
      <c r="F83" s="15" t="s">
        <v>152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TKFEN TI Equity</v>
      </c>
      <c r="C84" s="15">
        <f>COUNTIF($B$84:$B$119,"&lt;="&amp;B84)</f>
        <v>14</v>
      </c>
      <c r="D84" s="15" t="str">
        <f t="shared" ref="D84:D119" si="12">B84</f>
        <v>TKFEN TI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AKBNK TI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PGSUS TI Equity</v>
      </c>
      <c r="C85" s="15">
        <f t="shared" ref="C85:C119" si="13">COUNTIF($B$84:$B$119,"&lt;="&amp;B85)</f>
        <v>8</v>
      </c>
      <c r="D85" s="15" t="str">
        <f t="shared" si="12"/>
        <v>PGSUS TI Equity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BIMAS TI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ISCTR TI Equity</v>
      </c>
      <c r="C86" s="15">
        <f t="shared" si="13"/>
        <v>4</v>
      </c>
      <c r="D86" s="15" t="str">
        <f t="shared" si="12"/>
        <v>ISCTR TI Equity</v>
      </c>
      <c r="E86" s="15">
        <f t="shared" ref="E86:E119" si="16">E85+1</f>
        <v>3</v>
      </c>
      <c r="F86" s="15" t="str">
        <f t="shared" si="14"/>
        <v>GARAN TI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VAKBN TI Equity</v>
      </c>
      <c r="C87" s="15">
        <f t="shared" si="13"/>
        <v>17</v>
      </c>
      <c r="D87" s="15" t="str">
        <f t="shared" si="12"/>
        <v>VAKBN TI Equity</v>
      </c>
      <c r="E87" s="15">
        <f t="shared" si="16"/>
        <v>4</v>
      </c>
      <c r="F87" s="15" t="str">
        <f t="shared" si="14"/>
        <v>ISCTR TI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SAHOL TI Equity</v>
      </c>
      <c r="C88" s="15">
        <f t="shared" si="13"/>
        <v>9</v>
      </c>
      <c r="D88" s="15" t="str">
        <f t="shared" si="12"/>
        <v>SAHOL TI Equity</v>
      </c>
      <c r="E88" s="15">
        <f t="shared" si="16"/>
        <v>5</v>
      </c>
      <c r="F88" s="15" t="str">
        <f t="shared" si="14"/>
        <v>KOZAA TI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YKBNK TI Equity</v>
      </c>
      <c r="C89" s="15">
        <f t="shared" si="13"/>
        <v>18</v>
      </c>
      <c r="D89" s="15" t="str">
        <f t="shared" si="12"/>
        <v>YKBNK TI Equity</v>
      </c>
      <c r="E89" s="15">
        <f t="shared" si="16"/>
        <v>6</v>
      </c>
      <c r="F89" s="15" t="str">
        <f t="shared" si="14"/>
        <v>KOZAL TI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TSKB TI Equity</v>
      </c>
      <c r="C90" s="15">
        <f t="shared" si="13"/>
        <v>16</v>
      </c>
      <c r="D90" s="15" t="str">
        <f t="shared" si="12"/>
        <v>TSKB TI Equity</v>
      </c>
      <c r="E90" s="15">
        <f t="shared" si="16"/>
        <v>7</v>
      </c>
      <c r="F90" s="15" t="str">
        <f t="shared" si="14"/>
        <v>KRDMD TI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GARAN TI Equity</v>
      </c>
      <c r="C91" s="15">
        <f t="shared" si="13"/>
        <v>3</v>
      </c>
      <c r="D91" s="15" t="str">
        <f t="shared" si="12"/>
        <v>GARAN TI Equity</v>
      </c>
      <c r="E91" s="15">
        <f t="shared" si="16"/>
        <v>8</v>
      </c>
      <c r="F91" s="15" t="str">
        <f t="shared" si="14"/>
        <v>PGSUS TI Equity</v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SODA TI Equity</v>
      </c>
      <c r="C92" s="15">
        <f t="shared" si="13"/>
        <v>11</v>
      </c>
      <c r="D92" s="15" t="str">
        <f t="shared" si="12"/>
        <v>SODA TI Equity</v>
      </c>
      <c r="E92" s="15">
        <f t="shared" si="16"/>
        <v>9</v>
      </c>
      <c r="F92" s="15" t="str">
        <f t="shared" si="14"/>
        <v>SAHOL TI Equity</v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AKBNK TI Equity</v>
      </c>
      <c r="C93" s="15">
        <f t="shared" si="13"/>
        <v>1</v>
      </c>
      <c r="D93" s="15" t="str">
        <f t="shared" si="12"/>
        <v>AKBNK TI Equity</v>
      </c>
      <c r="E93" s="15">
        <f t="shared" si="16"/>
        <v>10</v>
      </c>
      <c r="F93" s="15" t="str">
        <f t="shared" si="14"/>
        <v>SISE TI Equity</v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THYAO TI Equity</v>
      </c>
      <c r="C94" s="15">
        <f t="shared" si="13"/>
        <v>13</v>
      </c>
      <c r="D94" s="15" t="str">
        <f t="shared" si="12"/>
        <v>THYAO TI Equity</v>
      </c>
      <c r="E94" s="15">
        <f t="shared" si="16"/>
        <v>11</v>
      </c>
      <c r="F94" s="15" t="str">
        <f t="shared" si="14"/>
        <v>SODA TI Equity</v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KOZAA TI Equity</v>
      </c>
      <c r="C95" s="15">
        <f t="shared" si="13"/>
        <v>5</v>
      </c>
      <c r="D95" s="15" t="str">
        <f t="shared" si="12"/>
        <v>KOZAA TI Equity</v>
      </c>
      <c r="E95" s="15">
        <f t="shared" si="16"/>
        <v>12</v>
      </c>
      <c r="F95" s="15" t="str">
        <f t="shared" si="14"/>
        <v>TAVHL TI Equity</v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KOZAL TI Equity</v>
      </c>
      <c r="C96" s="15">
        <f t="shared" si="13"/>
        <v>6</v>
      </c>
      <c r="D96" s="15" t="str">
        <f t="shared" si="12"/>
        <v>KOZAL TI Equity</v>
      </c>
      <c r="E96" s="15">
        <f t="shared" si="16"/>
        <v>13</v>
      </c>
      <c r="F96" s="15" t="str">
        <f t="shared" si="14"/>
        <v>THYAO TI Equity</v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SISE TI Equity</v>
      </c>
      <c r="C97" s="15">
        <f t="shared" si="13"/>
        <v>10</v>
      </c>
      <c r="D97" s="15" t="str">
        <f t="shared" si="12"/>
        <v>SISE TI Equity</v>
      </c>
      <c r="E97" s="15">
        <f t="shared" si="16"/>
        <v>14</v>
      </c>
      <c r="F97" s="15" t="str">
        <f t="shared" si="14"/>
        <v>TKFEN TI Equity</v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TRKCM TI Equity</v>
      </c>
      <c r="C98" s="15">
        <f t="shared" si="13"/>
        <v>15</v>
      </c>
      <c r="D98" s="15" t="str">
        <f t="shared" si="12"/>
        <v>TRKCM TI Equity</v>
      </c>
      <c r="E98" s="15">
        <f t="shared" si="16"/>
        <v>15</v>
      </c>
      <c r="F98" s="15" t="str">
        <f t="shared" si="14"/>
        <v>TRKCM TI Equity</v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TAVHL TI Equity</v>
      </c>
      <c r="C99" s="15">
        <f t="shared" si="13"/>
        <v>12</v>
      </c>
      <c r="D99" s="15" t="str">
        <f t="shared" si="12"/>
        <v>TAVHL TI Equity</v>
      </c>
      <c r="E99" s="15">
        <f t="shared" si="16"/>
        <v>16</v>
      </c>
      <c r="F99" s="15" t="str">
        <f t="shared" si="14"/>
        <v>TSKB TI Equity</v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ZZZZZZZ</v>
      </c>
      <c r="C100" s="15">
        <f t="shared" si="13"/>
        <v>36</v>
      </c>
      <c r="D100" s="15" t="str">
        <f t="shared" si="12"/>
        <v>ZZZZZZZ</v>
      </c>
      <c r="E100" s="15">
        <f t="shared" si="16"/>
        <v>17</v>
      </c>
      <c r="F100" s="15" t="str">
        <f t="shared" si="14"/>
        <v>VAKBN TI Equity</v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ZZZZZZZ</v>
      </c>
      <c r="C101" s="15">
        <f t="shared" si="13"/>
        <v>36</v>
      </c>
      <c r="D101" s="15" t="str">
        <f t="shared" si="12"/>
        <v>ZZZZZZZ</v>
      </c>
      <c r="E101" s="15">
        <f t="shared" si="16"/>
        <v>18</v>
      </c>
      <c r="F101" s="15" t="str">
        <f t="shared" si="14"/>
        <v>YKBNK TI Equity</v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ZOREN TI Equity</v>
      </c>
      <c r="C102" s="15">
        <f t="shared" si="13"/>
        <v>19</v>
      </c>
      <c r="D102" s="15" t="str">
        <f t="shared" si="12"/>
        <v>ZOREN TI Equity</v>
      </c>
      <c r="E102" s="15">
        <f t="shared" si="16"/>
        <v>19</v>
      </c>
      <c r="F102" s="15" t="str">
        <f t="shared" si="14"/>
        <v>ZOREN TI Equity</v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KRDMD TI Equity</v>
      </c>
      <c r="C103" s="15">
        <f t="shared" si="13"/>
        <v>7</v>
      </c>
      <c r="D103" s="15" t="str">
        <f t="shared" si="12"/>
        <v>KRDMD TI Equity</v>
      </c>
      <c r="E103" s="15">
        <f t="shared" si="16"/>
        <v>20</v>
      </c>
      <c r="F103" s="15" t="str">
        <f t="shared" si="14"/>
        <v/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BIMAS TI Equity</v>
      </c>
      <c r="C104" s="15">
        <f t="shared" si="13"/>
        <v>2</v>
      </c>
      <c r="D104" s="15" t="str">
        <f t="shared" si="12"/>
        <v>BIMAS TI Equity</v>
      </c>
      <c r="E104" s="15">
        <f t="shared" si="16"/>
        <v>21</v>
      </c>
      <c r="F104" s="15" t="str">
        <f t="shared" si="14"/>
        <v/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ZZZZZZZ</v>
      </c>
      <c r="C105" s="15">
        <f t="shared" si="13"/>
        <v>36</v>
      </c>
      <c r="D105" s="15" t="str">
        <f t="shared" si="12"/>
        <v>ZZZZZZZ</v>
      </c>
      <c r="E105" s="15">
        <f t="shared" si="16"/>
        <v>22</v>
      </c>
      <c r="F105" s="15" t="str">
        <f t="shared" si="14"/>
        <v/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ZZZZZZZ</v>
      </c>
      <c r="C106" s="15">
        <f t="shared" si="13"/>
        <v>36</v>
      </c>
      <c r="D106" s="15" t="str">
        <f t="shared" si="12"/>
        <v>ZZZZZZZ</v>
      </c>
      <c r="E106" s="15">
        <f t="shared" si="16"/>
        <v>23</v>
      </c>
      <c r="F106" s="15" t="str">
        <f t="shared" si="14"/>
        <v/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ZZZZZZZ</v>
      </c>
      <c r="C107" s="15">
        <f t="shared" si="13"/>
        <v>36</v>
      </c>
      <c r="D107" s="15" t="str">
        <f t="shared" si="12"/>
        <v>ZZZZZZZ</v>
      </c>
      <c r="E107" s="15">
        <f t="shared" si="16"/>
        <v>24</v>
      </c>
      <c r="F107" s="15" t="str">
        <f t="shared" si="14"/>
        <v/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ZZZZZZZ</v>
      </c>
      <c r="C108" s="15">
        <f t="shared" si="13"/>
        <v>36</v>
      </c>
      <c r="D108" s="15" t="str">
        <f t="shared" si="12"/>
        <v>ZZZZZZZ</v>
      </c>
      <c r="E108" s="15">
        <f t="shared" si="16"/>
        <v>25</v>
      </c>
      <c r="F108" s="15" t="str">
        <f t="shared" si="14"/>
        <v/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ZZZZZZZ</v>
      </c>
      <c r="C109" s="15">
        <f t="shared" si="13"/>
        <v>36</v>
      </c>
      <c r="D109" s="15" t="str">
        <f t="shared" si="12"/>
        <v>ZZZZZZZ</v>
      </c>
      <c r="E109" s="15">
        <f t="shared" si="16"/>
        <v>26</v>
      </c>
      <c r="F109" s="15" t="str">
        <f t="shared" si="14"/>
        <v/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ZZZZZZZ</v>
      </c>
      <c r="C110" s="15">
        <f t="shared" si="13"/>
        <v>36</v>
      </c>
      <c r="D110" s="15" t="str">
        <f t="shared" si="12"/>
        <v>ZZZZZZZ</v>
      </c>
      <c r="E110" s="15">
        <f t="shared" si="16"/>
        <v>27</v>
      </c>
      <c r="F110" s="15" t="str">
        <f t="shared" si="14"/>
        <v/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ZZZZZZZ</v>
      </c>
      <c r="C111" s="15">
        <f t="shared" si="13"/>
        <v>36</v>
      </c>
      <c r="D111" s="15" t="str">
        <f t="shared" si="12"/>
        <v>ZZZZZZZ</v>
      </c>
      <c r="E111" s="15">
        <f t="shared" si="16"/>
        <v>28</v>
      </c>
      <c r="F111" s="15" t="str">
        <f t="shared" si="14"/>
        <v/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ZZZZZZZ</v>
      </c>
      <c r="C112" s="15">
        <f t="shared" si="13"/>
        <v>36</v>
      </c>
      <c r="D112" s="15" t="str">
        <f t="shared" si="12"/>
        <v>ZZZZZZZ</v>
      </c>
      <c r="E112" s="15">
        <f t="shared" si="16"/>
        <v>29</v>
      </c>
      <c r="F112" s="15" t="str">
        <f t="shared" si="14"/>
        <v/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ZZZZZZZ</v>
      </c>
      <c r="C113" s="15">
        <f t="shared" si="13"/>
        <v>36</v>
      </c>
      <c r="D113" s="15" t="str">
        <f t="shared" si="12"/>
        <v>ZZZZZZZ</v>
      </c>
      <c r="E113" s="15">
        <f t="shared" si="16"/>
        <v>30</v>
      </c>
      <c r="F113" s="15" t="str">
        <f t="shared" si="14"/>
        <v/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ZZZZZZZ</v>
      </c>
      <c r="C114" s="15">
        <f t="shared" si="13"/>
        <v>36</v>
      </c>
      <c r="D114" s="15" t="str">
        <f t="shared" si="12"/>
        <v>ZZZZZZZ</v>
      </c>
      <c r="E114" s="15">
        <f t="shared" si="16"/>
        <v>31</v>
      </c>
      <c r="F114" s="15" t="str">
        <f t="shared" si="14"/>
        <v/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ZZZZZZZ</v>
      </c>
      <c r="C115" s="15">
        <f t="shared" si="13"/>
        <v>36</v>
      </c>
      <c r="D115" s="15" t="str">
        <f t="shared" si="12"/>
        <v>ZZZZZZZ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ZZZZZZZ</v>
      </c>
      <c r="C116" s="15">
        <f t="shared" si="13"/>
        <v>36</v>
      </c>
      <c r="D116" s="15" t="str">
        <f t="shared" si="12"/>
        <v>ZZZZZZZ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ZZZZZZZ</v>
      </c>
      <c r="C117" s="15">
        <f t="shared" si="13"/>
        <v>36</v>
      </c>
      <c r="D117" s="15" t="str">
        <f t="shared" si="12"/>
        <v>ZZZZZZZ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ZZZZZZZ</v>
      </c>
      <c r="C118" s="15">
        <f t="shared" si="13"/>
        <v>36</v>
      </c>
      <c r="D118" s="15" t="str">
        <f t="shared" si="12"/>
        <v>ZZZZZZZ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ZZZZZZZ</v>
      </c>
      <c r="C119" s="15">
        <f t="shared" si="13"/>
        <v>36</v>
      </c>
      <c r="D119" s="15" t="str">
        <f t="shared" si="12"/>
        <v>ZZZZZZZ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133</v>
      </c>
      <c r="D121" s="15" t="s">
        <v>152</v>
      </c>
      <c r="E121" s="15" t="s">
        <v>133</v>
      </c>
      <c r="F121" s="15" t="s">
        <v>152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TKFEN TI Equity</v>
      </c>
      <c r="C122" s="15">
        <f>COUNTIF($B$122:$B$157,"&lt;="&amp;B122)</f>
        <v>10</v>
      </c>
      <c r="D122" s="15" t="str">
        <f t="shared" ref="D122:D157" si="18">B122</f>
        <v>TKFEN TI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AKSEN TI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KOZAA TI Equity</v>
      </c>
      <c r="C123" s="15">
        <f t="shared" ref="C123:C157" si="19">COUNTIF($B$122:$B$157,"&lt;="&amp;B123)</f>
        <v>5</v>
      </c>
      <c r="D123" s="15" t="str">
        <f t="shared" si="18"/>
        <v>KOZAA TI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ENJSA TI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IPEKE TI Equity</v>
      </c>
      <c r="C124" s="15">
        <f t="shared" si="19"/>
        <v>4</v>
      </c>
      <c r="D124" s="15" t="str">
        <f t="shared" si="18"/>
        <v>IPEKE TI Equity</v>
      </c>
      <c r="E124" s="15">
        <f t="shared" ref="E124:E157" si="22">E123+1</f>
        <v>3</v>
      </c>
      <c r="F124" s="15" t="str">
        <f t="shared" si="20"/>
        <v>EREGL TI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PGSUS TI Equity</v>
      </c>
      <c r="C125" s="15">
        <f t="shared" si="19"/>
        <v>7</v>
      </c>
      <c r="D125" s="15" t="str">
        <f t="shared" si="18"/>
        <v>PGSUS TI Equity</v>
      </c>
      <c r="E125" s="15">
        <f t="shared" si="22"/>
        <v>4</v>
      </c>
      <c r="F125" s="15" t="str">
        <f t="shared" si="20"/>
        <v>IPEKE TI Equity</v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TTKOM TI Equity</v>
      </c>
      <c r="C126" s="15">
        <f t="shared" si="19"/>
        <v>11</v>
      </c>
      <c r="D126" s="15" t="str">
        <f t="shared" si="18"/>
        <v>TTKOM TI Equity</v>
      </c>
      <c r="E126" s="15">
        <f t="shared" si="22"/>
        <v>5</v>
      </c>
      <c r="F126" s="15" t="str">
        <f t="shared" si="20"/>
        <v>KOZAA TI Equity</v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KOZAL TI Equity</v>
      </c>
      <c r="C127" s="15">
        <f t="shared" si="19"/>
        <v>6</v>
      </c>
      <c r="D127" s="15" t="str">
        <f t="shared" si="18"/>
        <v>KOZAL TI Equity</v>
      </c>
      <c r="E127" s="15">
        <f t="shared" si="22"/>
        <v>6</v>
      </c>
      <c r="F127" s="15" t="str">
        <f t="shared" si="20"/>
        <v>KOZAL TI Equity</v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TCELL TI Equity</v>
      </c>
      <c r="C128" s="15">
        <f t="shared" si="19"/>
        <v>9</v>
      </c>
      <c r="D128" s="15" t="str">
        <f t="shared" si="18"/>
        <v>TCELL TI Equity</v>
      </c>
      <c r="E128" s="15">
        <f t="shared" si="22"/>
        <v>7</v>
      </c>
      <c r="F128" s="15" t="str">
        <f t="shared" si="20"/>
        <v>PGSUS TI Equity</v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TAVHL TI Equity</v>
      </c>
      <c r="C129" s="15">
        <f t="shared" si="19"/>
        <v>8</v>
      </c>
      <c r="D129" s="15" t="str">
        <f t="shared" si="18"/>
        <v>TAVHL TI Equity</v>
      </c>
      <c r="E129" s="15">
        <f t="shared" si="22"/>
        <v>8</v>
      </c>
      <c r="F129" s="15" t="str">
        <f t="shared" si="20"/>
        <v>TAVHL TI Equity</v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EREGL TI Equity</v>
      </c>
      <c r="C130" s="15">
        <f t="shared" si="19"/>
        <v>3</v>
      </c>
      <c r="D130" s="15" t="str">
        <f t="shared" si="18"/>
        <v>EREGL TI Equity</v>
      </c>
      <c r="E130" s="15">
        <f t="shared" si="22"/>
        <v>9</v>
      </c>
      <c r="F130" s="15" t="str">
        <f t="shared" si="20"/>
        <v>TCELL TI Equity</v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ENJSA TI Equity</v>
      </c>
      <c r="C131" s="15">
        <f t="shared" si="19"/>
        <v>2</v>
      </c>
      <c r="D131" s="15" t="str">
        <f t="shared" si="18"/>
        <v>ENJSA TI Equity</v>
      </c>
      <c r="E131" s="15">
        <f t="shared" si="22"/>
        <v>10</v>
      </c>
      <c r="F131" s="15" t="str">
        <f t="shared" si="20"/>
        <v>TKFEN TI Equity</v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AKSEN TI Equity</v>
      </c>
      <c r="C132" s="15">
        <f t="shared" si="19"/>
        <v>1</v>
      </c>
      <c r="D132" s="15" t="str">
        <f t="shared" si="18"/>
        <v>AKSEN TI Equity</v>
      </c>
      <c r="E132" s="15">
        <f t="shared" si="22"/>
        <v>11</v>
      </c>
      <c r="F132" s="15" t="str">
        <f t="shared" si="20"/>
        <v>TTKOM TI Equity</v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VESTL TI Equity</v>
      </c>
      <c r="C133" s="15">
        <f t="shared" si="19"/>
        <v>12</v>
      </c>
      <c r="D133" s="15" t="str">
        <f t="shared" si="18"/>
        <v>VESTL TI Equity</v>
      </c>
      <c r="E133" s="15">
        <f t="shared" si="22"/>
        <v>12</v>
      </c>
      <c r="F133" s="15" t="str">
        <f t="shared" si="20"/>
        <v>VESTL TI Equity</v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ZZZZZZZ</v>
      </c>
      <c r="C134" s="15">
        <f t="shared" si="19"/>
        <v>36</v>
      </c>
      <c r="D134" s="15" t="str">
        <f t="shared" si="18"/>
        <v>ZZZZZZZ</v>
      </c>
      <c r="E134" s="15">
        <f t="shared" si="22"/>
        <v>13</v>
      </c>
      <c r="F134" s="15" t="str">
        <f t="shared" si="20"/>
        <v/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ZZZZZZZ</v>
      </c>
      <c r="C135" s="15">
        <f t="shared" si="19"/>
        <v>36</v>
      </c>
      <c r="D135" s="15" t="str">
        <f t="shared" si="18"/>
        <v>ZZZZZZZ</v>
      </c>
      <c r="E135" s="15">
        <f t="shared" si="22"/>
        <v>14</v>
      </c>
      <c r="F135" s="15" t="str">
        <f t="shared" si="20"/>
        <v/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ZZZZZZZ</v>
      </c>
      <c r="C136" s="15">
        <f t="shared" si="19"/>
        <v>36</v>
      </c>
      <c r="D136" s="15" t="str">
        <f t="shared" si="18"/>
        <v>ZZZZZZZ</v>
      </c>
      <c r="E136" s="15">
        <f t="shared" si="22"/>
        <v>15</v>
      </c>
      <c r="F136" s="15" t="str">
        <f t="shared" si="20"/>
        <v/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ZZZZZZZ</v>
      </c>
      <c r="C137" s="15">
        <f t="shared" si="19"/>
        <v>36</v>
      </c>
      <c r="D137" s="15" t="str">
        <f t="shared" si="18"/>
        <v>ZZZZZZZ</v>
      </c>
      <c r="E137" s="15">
        <f t="shared" si="22"/>
        <v>16</v>
      </c>
      <c r="F137" s="15" t="str">
        <f t="shared" si="20"/>
        <v/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ZZZZZZZ</v>
      </c>
      <c r="C138" s="15">
        <f t="shared" si="19"/>
        <v>36</v>
      </c>
      <c r="D138" s="15" t="str">
        <f t="shared" si="18"/>
        <v>ZZZZZZZ</v>
      </c>
      <c r="E138" s="15">
        <f t="shared" si="22"/>
        <v>17</v>
      </c>
      <c r="F138" s="15" t="str">
        <f t="shared" si="20"/>
        <v/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ZZZZZZZ</v>
      </c>
      <c r="C139" s="15">
        <f t="shared" si="19"/>
        <v>36</v>
      </c>
      <c r="D139" s="15" t="str">
        <f t="shared" si="18"/>
        <v>ZZZZZZZ</v>
      </c>
      <c r="E139" s="15">
        <f t="shared" si="22"/>
        <v>18</v>
      </c>
      <c r="F139" s="15" t="str">
        <f t="shared" si="20"/>
        <v/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ZZZZZZZ</v>
      </c>
      <c r="C140" s="15">
        <f t="shared" si="19"/>
        <v>36</v>
      </c>
      <c r="D140" s="15" t="str">
        <f t="shared" si="18"/>
        <v>ZZZZZZZ</v>
      </c>
      <c r="E140" s="15">
        <f t="shared" si="22"/>
        <v>19</v>
      </c>
      <c r="F140" s="15" t="str">
        <f t="shared" si="20"/>
        <v/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ZZZZZZZ</v>
      </c>
      <c r="C141" s="15">
        <f t="shared" si="19"/>
        <v>36</v>
      </c>
      <c r="D141" s="15" t="str">
        <f t="shared" si="18"/>
        <v>ZZZZZZZ</v>
      </c>
      <c r="E141" s="15">
        <f t="shared" si="22"/>
        <v>20</v>
      </c>
      <c r="F141" s="15" t="str">
        <f t="shared" si="20"/>
        <v/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ZZZZZZZ</v>
      </c>
      <c r="C142" s="15">
        <f t="shared" si="19"/>
        <v>36</v>
      </c>
      <c r="D142" s="15" t="str">
        <f t="shared" si="18"/>
        <v>ZZZZZZZ</v>
      </c>
      <c r="E142" s="15">
        <f t="shared" si="22"/>
        <v>21</v>
      </c>
      <c r="F142" s="15" t="str">
        <f t="shared" si="20"/>
        <v/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ZZZZZZZ</v>
      </c>
      <c r="C143" s="15">
        <f t="shared" si="19"/>
        <v>36</v>
      </c>
      <c r="D143" s="15" t="str">
        <f t="shared" si="18"/>
        <v>ZZZZZZZ</v>
      </c>
      <c r="E143" s="15">
        <f t="shared" si="22"/>
        <v>22</v>
      </c>
      <c r="F143" s="15" t="str">
        <f t="shared" si="20"/>
        <v/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ZZZZZZZ</v>
      </c>
      <c r="C144" s="15">
        <f t="shared" si="19"/>
        <v>36</v>
      </c>
      <c r="D144" s="15" t="str">
        <f t="shared" si="18"/>
        <v>ZZZZZZZ</v>
      </c>
      <c r="E144" s="15">
        <f t="shared" si="22"/>
        <v>23</v>
      </c>
      <c r="F144" s="15" t="str">
        <f t="shared" si="20"/>
        <v/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ZZZZZZZ</v>
      </c>
      <c r="C145" s="15">
        <f t="shared" si="19"/>
        <v>36</v>
      </c>
      <c r="D145" s="15" t="str">
        <f t="shared" si="18"/>
        <v>ZZZZZZZ</v>
      </c>
      <c r="E145" s="15">
        <f t="shared" si="22"/>
        <v>24</v>
      </c>
      <c r="F145" s="15" t="str">
        <f t="shared" si="20"/>
        <v/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ZZZZZZZ</v>
      </c>
      <c r="C146" s="15">
        <f t="shared" si="19"/>
        <v>36</v>
      </c>
      <c r="D146" s="15" t="str">
        <f t="shared" si="18"/>
        <v>ZZZZZZZ</v>
      </c>
      <c r="E146" s="15">
        <f t="shared" si="22"/>
        <v>25</v>
      </c>
      <c r="F146" s="15" t="str">
        <f t="shared" si="20"/>
        <v/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ZZZZZZZ</v>
      </c>
      <c r="C147" s="15">
        <f t="shared" si="19"/>
        <v>36</v>
      </c>
      <c r="D147" s="15" t="str">
        <f t="shared" si="18"/>
        <v>ZZZZZZZ</v>
      </c>
      <c r="E147" s="15">
        <f t="shared" si="22"/>
        <v>26</v>
      </c>
      <c r="F147" s="15" t="str">
        <f t="shared" si="20"/>
        <v/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ZZZZZZZ</v>
      </c>
      <c r="C148" s="15">
        <f t="shared" si="19"/>
        <v>36</v>
      </c>
      <c r="D148" s="15" t="str">
        <f t="shared" si="18"/>
        <v>ZZZZZZZ</v>
      </c>
      <c r="E148" s="15">
        <f t="shared" si="22"/>
        <v>27</v>
      </c>
      <c r="F148" s="15" t="str">
        <f t="shared" si="20"/>
        <v/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ZZZZZZZ</v>
      </c>
      <c r="C149" s="15">
        <f t="shared" si="19"/>
        <v>36</v>
      </c>
      <c r="D149" s="15" t="str">
        <f t="shared" si="18"/>
        <v>ZZZZZZZ</v>
      </c>
      <c r="E149" s="15">
        <f t="shared" si="22"/>
        <v>28</v>
      </c>
      <c r="F149" s="15" t="str">
        <f t="shared" si="20"/>
        <v/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ZZZZZZZ</v>
      </c>
      <c r="C150" s="15">
        <f t="shared" si="19"/>
        <v>36</v>
      </c>
      <c r="D150" s="15" t="str">
        <f t="shared" si="18"/>
        <v>ZZZZZZZ</v>
      </c>
      <c r="E150" s="15">
        <f t="shared" si="22"/>
        <v>29</v>
      </c>
      <c r="F150" s="15" t="str">
        <f t="shared" si="20"/>
        <v/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ZZZZZZZ</v>
      </c>
      <c r="C151" s="15">
        <f t="shared" si="19"/>
        <v>36</v>
      </c>
      <c r="D151" s="15" t="str">
        <f t="shared" si="18"/>
        <v>ZZZZZZZ</v>
      </c>
      <c r="E151" s="15">
        <f t="shared" si="22"/>
        <v>30</v>
      </c>
      <c r="F151" s="15" t="str">
        <f t="shared" si="20"/>
        <v/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ZZZZZZZ</v>
      </c>
      <c r="C152" s="15">
        <f t="shared" si="19"/>
        <v>36</v>
      </c>
      <c r="D152" s="15" t="str">
        <f t="shared" si="18"/>
        <v>ZZZZZZZ</v>
      </c>
      <c r="E152" s="15">
        <f t="shared" si="22"/>
        <v>31</v>
      </c>
      <c r="F152" s="15" t="str">
        <f t="shared" si="20"/>
        <v/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ZZZZZZZ</v>
      </c>
      <c r="C153" s="15">
        <f t="shared" si="19"/>
        <v>36</v>
      </c>
      <c r="D153" s="15" t="str">
        <f t="shared" si="18"/>
        <v>ZZZZZZZ</v>
      </c>
      <c r="E153" s="15">
        <f t="shared" si="22"/>
        <v>32</v>
      </c>
      <c r="F153" s="15" t="str">
        <f t="shared" si="20"/>
        <v/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ZZZZZZZ</v>
      </c>
      <c r="C154" s="15">
        <f t="shared" si="19"/>
        <v>36</v>
      </c>
      <c r="D154" s="15" t="str">
        <f t="shared" si="18"/>
        <v>ZZZZZZZ</v>
      </c>
      <c r="E154" s="15">
        <f t="shared" si="22"/>
        <v>33</v>
      </c>
      <c r="F154" s="15" t="str">
        <f t="shared" si="20"/>
        <v/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ZZZZZZZ</v>
      </c>
      <c r="C155" s="15">
        <f t="shared" si="19"/>
        <v>36</v>
      </c>
      <c r="D155" s="15" t="str">
        <f t="shared" si="18"/>
        <v>ZZZZZZZ</v>
      </c>
      <c r="E155" s="15">
        <f t="shared" si="22"/>
        <v>34</v>
      </c>
      <c r="F155" s="15" t="str">
        <f t="shared" si="20"/>
        <v/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ZZZZZZZ</v>
      </c>
      <c r="C156" s="15">
        <f t="shared" si="19"/>
        <v>36</v>
      </c>
      <c r="D156" s="15" t="str">
        <f t="shared" si="18"/>
        <v>ZZZZZZZ</v>
      </c>
      <c r="E156" s="15">
        <f t="shared" si="22"/>
        <v>35</v>
      </c>
      <c r="F156" s="15" t="str">
        <f t="shared" si="20"/>
        <v/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ZZZZZZZ</v>
      </c>
      <c r="C157" s="15">
        <f t="shared" si="19"/>
        <v>36</v>
      </c>
      <c r="D157" s="15" t="str">
        <f t="shared" si="18"/>
        <v>ZZZZZZZ</v>
      </c>
      <c r="E157" s="15">
        <f t="shared" si="22"/>
        <v>36</v>
      </c>
      <c r="F157" s="15" t="str">
        <f t="shared" si="20"/>
        <v/>
      </c>
    </row>
    <row r="159" spans="1:6" ht="18" x14ac:dyDescent="0.25">
      <c r="B159" s="16" t="s">
        <v>19</v>
      </c>
      <c r="C159" s="15" t="s">
        <v>133</v>
      </c>
      <c r="D159" s="15" t="s">
        <v>152</v>
      </c>
      <c r="E159" s="15" t="s">
        <v>133</v>
      </c>
      <c r="F159" s="15" t="s">
        <v>152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TAVHL TI Equity</v>
      </c>
      <c r="C160" s="15">
        <f>COUNTIF($B$160:$B$195,"&lt;="&amp;B160)</f>
        <v>11</v>
      </c>
      <c r="D160" s="15" t="str">
        <f>B160</f>
        <v>TAVHL TI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BIMAS TI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TUPRS TI Equity</v>
      </c>
      <c r="C161" s="15">
        <f t="shared" ref="C161:C195" si="24">COUNTIF($B$160:$B$195,"&lt;="&amp;B161)</f>
        <v>18</v>
      </c>
      <c r="D161" s="15" t="str">
        <f t="shared" ref="D161:D195" si="25">B161</f>
        <v>TUPRS TI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ENJSA TI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EREGL TI Equity</v>
      </c>
      <c r="C162" s="15">
        <f t="shared" si="24"/>
        <v>4</v>
      </c>
      <c r="D162" s="15" t="str">
        <f t="shared" si="25"/>
        <v>EREGL TI Equity</v>
      </c>
      <c r="E162" s="15">
        <f t="shared" ref="E162:E195" si="28">E161+1</f>
        <v>3</v>
      </c>
      <c r="F162" s="15" t="str">
        <f t="shared" si="26"/>
        <v>ENKAI TI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ENJSA TI Equity</v>
      </c>
      <c r="C163" s="15">
        <f t="shared" si="24"/>
        <v>2</v>
      </c>
      <c r="D163" s="15" t="str">
        <f t="shared" si="25"/>
        <v>ENJSA TI Equity</v>
      </c>
      <c r="E163" s="15">
        <f t="shared" si="28"/>
        <v>4</v>
      </c>
      <c r="F163" s="15" t="str">
        <f t="shared" si="26"/>
        <v>EREGL TI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TTKOM TI Equity</v>
      </c>
      <c r="C164" s="15">
        <f t="shared" si="24"/>
        <v>16</v>
      </c>
      <c r="D164" s="15" t="str">
        <f t="shared" si="25"/>
        <v>TTKOM TI Equity</v>
      </c>
      <c r="E164" s="15">
        <f t="shared" si="28"/>
        <v>5</v>
      </c>
      <c r="F164" s="15" t="str">
        <f t="shared" si="26"/>
        <v>FROTO TI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TOASO TI Equity</v>
      </c>
      <c r="C165" s="15">
        <f t="shared" si="24"/>
        <v>14</v>
      </c>
      <c r="D165" s="15" t="str">
        <f t="shared" si="25"/>
        <v>TOASO TI Equity</v>
      </c>
      <c r="E165" s="15">
        <f t="shared" si="28"/>
        <v>6</v>
      </c>
      <c r="F165" s="15" t="str">
        <f t="shared" si="26"/>
        <v>INDES TI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OTKAR TI Equity</v>
      </c>
      <c r="C166" s="15">
        <f t="shared" si="24"/>
        <v>7</v>
      </c>
      <c r="D166" s="15" t="str">
        <f t="shared" si="25"/>
        <v>OTKAR TI Equity</v>
      </c>
      <c r="E166" s="15">
        <f t="shared" si="28"/>
        <v>7</v>
      </c>
      <c r="F166" s="15" t="str">
        <f t="shared" si="26"/>
        <v>OTKAR TI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TCELL TI Equity</v>
      </c>
      <c r="C167" s="15">
        <f t="shared" si="24"/>
        <v>12</v>
      </c>
      <c r="D167" s="15" t="str">
        <f t="shared" si="25"/>
        <v>TCELL TI Equity</v>
      </c>
      <c r="E167" s="15">
        <f t="shared" si="28"/>
        <v>8</v>
      </c>
      <c r="F167" s="15" t="str">
        <f t="shared" si="26"/>
        <v>PETKM TI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INDES TI Equity</v>
      </c>
      <c r="C168" s="15">
        <f t="shared" si="24"/>
        <v>6</v>
      </c>
      <c r="D168" s="15" t="str">
        <f t="shared" si="25"/>
        <v>INDES TI Equity</v>
      </c>
      <c r="E168" s="15">
        <f t="shared" si="28"/>
        <v>9</v>
      </c>
      <c r="F168" s="15" t="str">
        <f t="shared" si="26"/>
        <v>SAHOL TI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FROTO TI Equity</v>
      </c>
      <c r="C169" s="15">
        <f t="shared" si="24"/>
        <v>5</v>
      </c>
      <c r="D169" s="15" t="str">
        <f t="shared" si="25"/>
        <v>FROTO TI Equity</v>
      </c>
      <c r="E169" s="15">
        <f t="shared" si="28"/>
        <v>10</v>
      </c>
      <c r="F169" s="15" t="str">
        <f t="shared" si="26"/>
        <v>SISE TI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ENKAI TI Equity</v>
      </c>
      <c r="C170" s="15">
        <f t="shared" si="24"/>
        <v>3</v>
      </c>
      <c r="D170" s="15" t="str">
        <f t="shared" si="25"/>
        <v>ENKAI TI Equity</v>
      </c>
      <c r="E170" s="15">
        <f t="shared" si="28"/>
        <v>11</v>
      </c>
      <c r="F170" s="15" t="str">
        <f t="shared" si="26"/>
        <v>TAVHL TI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SAHOL TI Equity</v>
      </c>
      <c r="C171" s="15">
        <f t="shared" si="24"/>
        <v>9</v>
      </c>
      <c r="D171" s="15" t="str">
        <f t="shared" si="25"/>
        <v>SAHOL TI Equity</v>
      </c>
      <c r="E171" s="15">
        <f t="shared" si="28"/>
        <v>12</v>
      </c>
      <c r="F171" s="15" t="str">
        <f t="shared" si="26"/>
        <v>TCELL TI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TRKCM TI Equity</v>
      </c>
      <c r="C172" s="15">
        <f t="shared" si="24"/>
        <v>15</v>
      </c>
      <c r="D172" s="15" t="str">
        <f t="shared" si="25"/>
        <v>TRKCM TI Equity</v>
      </c>
      <c r="E172" s="15">
        <f t="shared" si="28"/>
        <v>13</v>
      </c>
      <c r="F172" s="15" t="str">
        <f t="shared" si="26"/>
        <v>TKFEN TI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TKFEN TI Equity</v>
      </c>
      <c r="C173" s="15">
        <f t="shared" si="24"/>
        <v>13</v>
      </c>
      <c r="D173" s="15" t="str">
        <f t="shared" si="25"/>
        <v>TKFEN TI Equity</v>
      </c>
      <c r="E173" s="15">
        <f t="shared" si="28"/>
        <v>14</v>
      </c>
      <c r="F173" s="15" t="str">
        <f t="shared" si="26"/>
        <v>TOASO TI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SISE TI Equity</v>
      </c>
      <c r="C174" s="15">
        <f t="shared" si="24"/>
        <v>10</v>
      </c>
      <c r="D174" s="15" t="str">
        <f t="shared" si="25"/>
        <v>SISE TI Equity</v>
      </c>
      <c r="E174" s="15">
        <f t="shared" si="28"/>
        <v>15</v>
      </c>
      <c r="F174" s="15" t="str">
        <f t="shared" si="26"/>
        <v>TRKCM TI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TTRAK TI Equity</v>
      </c>
      <c r="C175" s="15">
        <f t="shared" si="24"/>
        <v>17</v>
      </c>
      <c r="D175" s="15" t="str">
        <f t="shared" si="25"/>
        <v>TTRAK TI Equity</v>
      </c>
      <c r="E175" s="15">
        <f t="shared" si="28"/>
        <v>16</v>
      </c>
      <c r="F175" s="15" t="str">
        <f t="shared" si="26"/>
        <v>TTKOM TI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BIMAS TI Equity</v>
      </c>
      <c r="C176" s="15">
        <f t="shared" si="24"/>
        <v>1</v>
      </c>
      <c r="D176" s="15" t="str">
        <f t="shared" si="25"/>
        <v>BIMAS TI Equity</v>
      </c>
      <c r="E176" s="15">
        <f t="shared" si="28"/>
        <v>17</v>
      </c>
      <c r="F176" s="15" t="str">
        <f t="shared" si="26"/>
        <v>TTRAK TI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PETKM TI Equity</v>
      </c>
      <c r="C177" s="15">
        <f t="shared" si="24"/>
        <v>8</v>
      </c>
      <c r="D177" s="15" t="str">
        <f t="shared" si="25"/>
        <v>PETKM TI Equity</v>
      </c>
      <c r="E177" s="15">
        <f t="shared" si="28"/>
        <v>18</v>
      </c>
      <c r="F177" s="15" t="str">
        <f t="shared" si="26"/>
        <v>TUPRS TI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131</v>
      </c>
      <c r="C198" s="15" t="s">
        <v>133</v>
      </c>
      <c r="D198" s="15" t="s">
        <v>152</v>
      </c>
      <c r="E198" s="15" t="s">
        <v>133</v>
      </c>
      <c r="F198" s="15" t="s">
        <v>152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VESTL TI Equity</v>
      </c>
      <c r="C199" s="15">
        <f>COUNTIF($B$199:$B$234,"&lt;="&amp;B199)</f>
        <v>9</v>
      </c>
      <c r="D199" s="15" t="str">
        <f>B199</f>
        <v>VESTL TI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AEFES TI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MGROS TI Equity</v>
      </c>
      <c r="C200" s="15">
        <f t="shared" ref="C200:C234" si="30">COUNTIF($B$199:$B$234,"&lt;="&amp;B200)</f>
        <v>4</v>
      </c>
      <c r="D200" s="15" t="str">
        <f t="shared" ref="D200:D234" si="31">B200</f>
        <v>MGROS TI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EKGYO TI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HEKTS TI Equity</v>
      </c>
      <c r="C201" s="15">
        <f t="shared" si="30"/>
        <v>3</v>
      </c>
      <c r="D201" s="15" t="str">
        <f t="shared" si="31"/>
        <v>HEKTS TI Equity</v>
      </c>
      <c r="E201" s="15">
        <f t="shared" ref="E201:E234" si="34">E200+1</f>
        <v>3</v>
      </c>
      <c r="F201" s="15" t="str">
        <f t="shared" si="32"/>
        <v>HEKTS TI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TUPRS TI Equity</v>
      </c>
      <c r="C202" s="15">
        <f t="shared" si="30"/>
        <v>8</v>
      </c>
      <c r="D202" s="15" t="str">
        <f t="shared" si="31"/>
        <v>TUPRS TI Equity</v>
      </c>
      <c r="E202" s="15">
        <f t="shared" si="34"/>
        <v>4</v>
      </c>
      <c r="F202" s="15" t="str">
        <f t="shared" si="32"/>
        <v>MGROS TI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EKGYO TI Equity</v>
      </c>
      <c r="C203" s="15">
        <f t="shared" si="30"/>
        <v>2</v>
      </c>
      <c r="D203" s="15" t="str">
        <f t="shared" si="31"/>
        <v>EKGYO TI Equity</v>
      </c>
      <c r="E203" s="15">
        <f t="shared" si="34"/>
        <v>5</v>
      </c>
      <c r="F203" s="15" t="str">
        <f t="shared" si="32"/>
        <v>TCELL TI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TRKCM TI Equity</v>
      </c>
      <c r="C204" s="15">
        <f t="shared" si="30"/>
        <v>7</v>
      </c>
      <c r="D204" s="15" t="str">
        <f t="shared" si="31"/>
        <v>TRKCM TI Equity</v>
      </c>
      <c r="E204" s="15">
        <f t="shared" si="34"/>
        <v>6</v>
      </c>
      <c r="F204" s="15" t="str">
        <f t="shared" si="32"/>
        <v>TKFEN TI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TCELL TI Equity</v>
      </c>
      <c r="C205" s="15">
        <f t="shared" si="30"/>
        <v>5</v>
      </c>
      <c r="D205" s="15" t="str">
        <f t="shared" si="31"/>
        <v>TCELL TI Equity</v>
      </c>
      <c r="E205" s="15">
        <f t="shared" si="34"/>
        <v>7</v>
      </c>
      <c r="F205" s="15" t="str">
        <f t="shared" si="32"/>
        <v>TRKCM TI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ZZZZZZZ</v>
      </c>
      <c r="C206" s="15">
        <f t="shared" si="30"/>
        <v>36</v>
      </c>
      <c r="D206" s="15" t="str">
        <f t="shared" si="31"/>
        <v>ZZZZZZZ</v>
      </c>
      <c r="E206" s="15">
        <f t="shared" si="34"/>
        <v>8</v>
      </c>
      <c r="F206" s="15" t="str">
        <f t="shared" si="32"/>
        <v>TUPRS TI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ZZZZZZZ</v>
      </c>
      <c r="C207" s="15">
        <f t="shared" si="30"/>
        <v>36</v>
      </c>
      <c r="D207" s="15" t="str">
        <f t="shared" si="31"/>
        <v>ZZZZZZZ</v>
      </c>
      <c r="E207" s="15">
        <f t="shared" si="34"/>
        <v>9</v>
      </c>
      <c r="F207" s="15" t="str">
        <f t="shared" si="32"/>
        <v>VESTL TI Equity</v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ZZZZZZZ</v>
      </c>
      <c r="C208" s="15">
        <f t="shared" si="30"/>
        <v>36</v>
      </c>
      <c r="D208" s="15" t="str">
        <f t="shared" si="31"/>
        <v>ZZZZZZZ</v>
      </c>
      <c r="E208" s="15">
        <f t="shared" si="34"/>
        <v>10</v>
      </c>
      <c r="F208" s="15" t="str">
        <f t="shared" si="32"/>
        <v/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ZZZZZZZ</v>
      </c>
      <c r="C209" s="15">
        <f t="shared" si="30"/>
        <v>36</v>
      </c>
      <c r="D209" s="15" t="str">
        <f t="shared" si="31"/>
        <v>ZZZZZZZ</v>
      </c>
      <c r="E209" s="15">
        <f t="shared" si="34"/>
        <v>11</v>
      </c>
      <c r="F209" s="15" t="str">
        <f t="shared" si="32"/>
        <v/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ZZZZZZZ</v>
      </c>
      <c r="C210" s="15">
        <f t="shared" si="30"/>
        <v>36</v>
      </c>
      <c r="D210" s="15" t="str">
        <f t="shared" si="31"/>
        <v>ZZZZZZZ</v>
      </c>
      <c r="E210" s="15">
        <f t="shared" si="34"/>
        <v>12</v>
      </c>
      <c r="F210" s="15" t="str">
        <f t="shared" si="32"/>
        <v/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ZZZZZZZ</v>
      </c>
      <c r="C211" s="15">
        <f t="shared" si="30"/>
        <v>36</v>
      </c>
      <c r="D211" s="15" t="str">
        <f t="shared" si="31"/>
        <v>ZZZZZZZ</v>
      </c>
      <c r="E211" s="15">
        <f t="shared" si="34"/>
        <v>13</v>
      </c>
      <c r="F211" s="15" t="str">
        <f t="shared" si="32"/>
        <v/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ZZZZZZZ</v>
      </c>
      <c r="C212" s="15">
        <f t="shared" si="30"/>
        <v>36</v>
      </c>
      <c r="D212" s="15" t="str">
        <f t="shared" si="31"/>
        <v>ZZZZZZZ</v>
      </c>
      <c r="E212" s="15">
        <f t="shared" si="34"/>
        <v>14</v>
      </c>
      <c r="F212" s="15" t="str">
        <f t="shared" si="32"/>
        <v/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ZZZZZZZ</v>
      </c>
      <c r="C213" s="15">
        <f t="shared" si="30"/>
        <v>36</v>
      </c>
      <c r="D213" s="15" t="str">
        <f t="shared" si="31"/>
        <v>ZZZZZZZ</v>
      </c>
      <c r="E213" s="15">
        <f t="shared" si="34"/>
        <v>15</v>
      </c>
      <c r="F213" s="15" t="str">
        <f t="shared" si="32"/>
        <v/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ZZZZZZZ</v>
      </c>
      <c r="C214" s="15">
        <f t="shared" si="30"/>
        <v>36</v>
      </c>
      <c r="D214" s="15" t="str">
        <f t="shared" si="31"/>
        <v>ZZZZZZZ</v>
      </c>
      <c r="E214" s="15">
        <f t="shared" si="34"/>
        <v>16</v>
      </c>
      <c r="F214" s="15" t="str">
        <f t="shared" si="32"/>
        <v/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ZZZZZZZ</v>
      </c>
      <c r="C215" s="15">
        <f t="shared" si="30"/>
        <v>36</v>
      </c>
      <c r="D215" s="15" t="str">
        <f t="shared" si="31"/>
        <v>ZZZZZZZ</v>
      </c>
      <c r="E215" s="15">
        <f t="shared" si="34"/>
        <v>17</v>
      </c>
      <c r="F215" s="15" t="str">
        <f t="shared" si="32"/>
        <v/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ZZZZZZZ</v>
      </c>
      <c r="C216" s="15">
        <f t="shared" si="30"/>
        <v>36</v>
      </c>
      <c r="D216" s="15" t="str">
        <f t="shared" si="31"/>
        <v>ZZZZZZZ</v>
      </c>
      <c r="E216" s="15">
        <f t="shared" si="34"/>
        <v>18</v>
      </c>
      <c r="F216" s="15" t="str">
        <f t="shared" si="32"/>
        <v/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AEFES TI Equity</v>
      </c>
      <c r="C217" s="15">
        <f t="shared" si="30"/>
        <v>1</v>
      </c>
      <c r="D217" s="15" t="str">
        <f t="shared" si="31"/>
        <v>AEFES TI Equity</v>
      </c>
      <c r="E217" s="15">
        <f t="shared" si="34"/>
        <v>19</v>
      </c>
      <c r="F217" s="15" t="str">
        <f t="shared" si="32"/>
        <v/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TKFEN TI Equity</v>
      </c>
      <c r="C218" s="15">
        <f t="shared" si="30"/>
        <v>6</v>
      </c>
      <c r="D218" s="15" t="str">
        <f t="shared" si="31"/>
        <v>TKFEN TI Equity</v>
      </c>
      <c r="E218" s="15">
        <f t="shared" si="34"/>
        <v>20</v>
      </c>
      <c r="F218" s="15" t="str">
        <f t="shared" si="32"/>
        <v/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ZZZZZZZ</v>
      </c>
      <c r="C219" s="15">
        <f t="shared" si="30"/>
        <v>36</v>
      </c>
      <c r="D219" s="15" t="str">
        <f t="shared" si="31"/>
        <v>ZZZZZZZ</v>
      </c>
      <c r="E219" s="15">
        <f t="shared" si="34"/>
        <v>21</v>
      </c>
      <c r="F219" s="15" t="str">
        <f t="shared" si="32"/>
        <v/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ZZZZZZZ</v>
      </c>
      <c r="C220" s="15">
        <f t="shared" si="30"/>
        <v>36</v>
      </c>
      <c r="D220" s="15" t="str">
        <f t="shared" si="31"/>
        <v>ZZZZZZZ</v>
      </c>
      <c r="E220" s="15">
        <f t="shared" si="34"/>
        <v>22</v>
      </c>
      <c r="F220" s="15" t="str">
        <f t="shared" si="32"/>
        <v/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ZZZZZZZ</v>
      </c>
      <c r="C221" s="15">
        <f t="shared" si="30"/>
        <v>36</v>
      </c>
      <c r="D221" s="15" t="str">
        <f t="shared" si="31"/>
        <v>ZZZZZZZ</v>
      </c>
      <c r="E221" s="15">
        <f t="shared" si="34"/>
        <v>23</v>
      </c>
      <c r="F221" s="15" t="str">
        <f t="shared" si="32"/>
        <v/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ZZZZZZZ</v>
      </c>
      <c r="C222" s="15">
        <f t="shared" si="30"/>
        <v>36</v>
      </c>
      <c r="D222" s="15" t="str">
        <f t="shared" si="31"/>
        <v>ZZZZZZZ</v>
      </c>
      <c r="E222" s="15">
        <f t="shared" si="34"/>
        <v>24</v>
      </c>
      <c r="F222" s="15" t="str">
        <f t="shared" si="32"/>
        <v/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ZZZZZZZ</v>
      </c>
      <c r="C223" s="15">
        <f t="shared" si="30"/>
        <v>36</v>
      </c>
      <c r="D223" s="15" t="str">
        <f t="shared" si="31"/>
        <v>ZZZZZZZ</v>
      </c>
      <c r="E223" s="15">
        <f t="shared" si="34"/>
        <v>25</v>
      </c>
      <c r="F223" s="15" t="str">
        <f t="shared" si="32"/>
        <v/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ZZZZZZZ</v>
      </c>
      <c r="C224" s="15">
        <f t="shared" si="30"/>
        <v>36</v>
      </c>
      <c r="D224" s="15" t="str">
        <f t="shared" si="31"/>
        <v>ZZZZZZZ</v>
      </c>
      <c r="E224" s="15">
        <f t="shared" si="34"/>
        <v>26</v>
      </c>
      <c r="F224" s="15" t="str">
        <f t="shared" si="32"/>
        <v/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ZZZZZZZ</v>
      </c>
      <c r="C225" s="15">
        <f t="shared" si="30"/>
        <v>36</v>
      </c>
      <c r="D225" s="15" t="str">
        <f t="shared" si="31"/>
        <v>ZZZZZZZ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ZZZZZZZ</v>
      </c>
      <c r="C226" s="15">
        <f t="shared" si="30"/>
        <v>36</v>
      </c>
      <c r="D226" s="15" t="str">
        <f t="shared" si="31"/>
        <v>ZZZZZZZ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ZZZZZZZ</v>
      </c>
      <c r="C227" s="15">
        <f t="shared" si="30"/>
        <v>36</v>
      </c>
      <c r="D227" s="15" t="str">
        <f t="shared" si="31"/>
        <v>ZZZZZZZ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ZZZZZZZ</v>
      </c>
      <c r="C228" s="15">
        <f t="shared" si="30"/>
        <v>36</v>
      </c>
      <c r="D228" s="15" t="str">
        <f t="shared" si="31"/>
        <v>ZZZZZZZ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ZZZZZZZ</v>
      </c>
      <c r="C229" s="15">
        <f t="shared" si="30"/>
        <v>36</v>
      </c>
      <c r="D229" s="15" t="str">
        <f t="shared" si="31"/>
        <v>ZZZZZZZ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14.07.2020</Description0>
    <SirketAnalist xmlns="68a7fc7a-53da-488b-91fa-18c291982698" xsi:nil="true"/>
    <ReportSubCategory xmlns="68a7fc7a-53da-488b-91fa-18c291982698" xsi:nil="true"/>
    <ReportDate xmlns="380cdb1d-a242-4ca6-832c-91492035c7e4">2020-07-14T04:30:25+00:00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B4C8A8BF-AF0B-41E9-ABA4-5476FA30EA39}"/>
</file>

<file path=customXml/itemProps2.xml><?xml version="1.0" encoding="utf-8"?>
<ds:datastoreItem xmlns:ds="http://schemas.openxmlformats.org/officeDocument/2006/customXml" ds:itemID="{5C3B6323-6B2D-45E7-B57E-4FF39BE62B27}"/>
</file>

<file path=customXml/itemProps3.xml><?xml version="1.0" encoding="utf-8"?>
<ds:datastoreItem xmlns:ds="http://schemas.openxmlformats.org/officeDocument/2006/customXml" ds:itemID="{0E5DBF0A-FAF6-4491-AB32-8B286FA9F3B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Sonuc</vt:lpstr>
      <vt:lpstr>X1</vt:lpstr>
      <vt:lpstr>X2</vt:lpstr>
      <vt:lpstr>X3</vt:lpstr>
      <vt:lpstr>X4</vt:lpstr>
      <vt:lpstr>X5</vt:lpstr>
      <vt:lpstr>X6</vt:lpstr>
      <vt:lpstr>Alf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14.07.2020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2020-07-13T23:01:59Z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